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filterPrivacy="1" codeName="ThisWorkbook"/>
  <xr:revisionPtr revIDLastSave="0" documentId="13_ncr:1_{D86F1D96-B036-4168-BD32-28188D547A2D}" xr6:coauthVersionLast="45" xr6:coauthVersionMax="46" xr10:uidLastSave="{00000000-0000-0000-0000-000000000000}"/>
  <bookViews>
    <workbookView xWindow="-108" yWindow="-108" windowWidth="23256" windowHeight="12576" tabRatio="415" activeTab="3" xr2:uid="{00000000-000D-0000-FFFF-FFFF00000000}"/>
  </bookViews>
  <sheets>
    <sheet name="Gantt" sheetId="11" r:id="rId1"/>
    <sheet name="Übersicht" sheetId="18" r:id="rId2"/>
    <sheet name="Jacob" sheetId="15" r:id="rId3"/>
    <sheet name="Roman" sheetId="19" r:id="rId4"/>
    <sheet name="Michi" sheetId="20" r:id="rId5"/>
    <sheet name="Sabrina" sheetId="16" r:id="rId6"/>
    <sheet name="Gantt Info" sheetId="12" r:id="rId7"/>
  </sheets>
  <definedNames>
    <definedName name="Heute" localSheetId="0">TODAY()</definedName>
    <definedName name="_xlnm.Print_Titles" localSheetId="0">Gantt!$3:$6</definedName>
    <definedName name="Projekt_Start">Gantt!$H$2</definedName>
    <definedName name="Scroll_Schrittweite">Gantt!$H$3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21" i="19" l="1"/>
  <c r="F70" i="16" l="1"/>
  <c r="F16" i="16"/>
  <c r="F15" i="16"/>
  <c r="F13" i="16"/>
  <c r="F12" i="16"/>
  <c r="F11" i="16"/>
  <c r="F10" i="16"/>
  <c r="F9" i="16"/>
  <c r="F8" i="16"/>
  <c r="F7" i="16"/>
  <c r="F5" i="16"/>
  <c r="F2" i="16"/>
  <c r="F6" i="20" l="1"/>
  <c r="F5" i="19"/>
  <c r="F6" i="15"/>
  <c r="F8" i="15"/>
  <c r="F11" i="15"/>
  <c r="F9" i="20"/>
  <c r="J38" i="11" l="1"/>
  <c r="J39" i="11"/>
  <c r="J33" i="11"/>
  <c r="J34" i="11"/>
  <c r="J35" i="11"/>
  <c r="J36" i="11"/>
  <c r="J37" i="11"/>
  <c r="J26" i="11"/>
  <c r="J27" i="11"/>
  <c r="J28" i="11"/>
  <c r="J29" i="11"/>
  <c r="J16" i="11"/>
  <c r="J17" i="11"/>
  <c r="J46" i="11" l="1"/>
  <c r="F5" i="18"/>
  <c r="F6" i="18"/>
  <c r="F7" i="18"/>
  <c r="F8" i="18"/>
  <c r="F9" i="18"/>
  <c r="F10" i="18"/>
  <c r="F11" i="18"/>
  <c r="F12" i="18"/>
  <c r="F13" i="18"/>
  <c r="F14" i="18"/>
  <c r="F15" i="18"/>
  <c r="F16" i="18"/>
  <c r="F17" i="18"/>
  <c r="F18" i="18"/>
  <c r="F19" i="18"/>
  <c r="F20" i="18"/>
  <c r="F23" i="18"/>
  <c r="F24" i="18"/>
  <c r="F25" i="18"/>
  <c r="F26" i="18"/>
  <c r="F27" i="18"/>
  <c r="F28" i="18"/>
  <c r="F29" i="18"/>
  <c r="F30" i="18"/>
  <c r="F31" i="18"/>
  <c r="F32" i="18"/>
  <c r="F35" i="18"/>
  <c r="F36" i="18"/>
  <c r="F39" i="18"/>
  <c r="F40" i="18"/>
  <c r="F41" i="18"/>
  <c r="F42" i="18"/>
  <c r="F43" i="18"/>
  <c r="F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9" i="18"/>
  <c r="E40" i="18"/>
  <c r="E41" i="18"/>
  <c r="E42" i="18"/>
  <c r="E43" i="18"/>
  <c r="E4" i="18"/>
  <c r="D5" i="18"/>
  <c r="D6" i="18"/>
  <c r="D7" i="18"/>
  <c r="D8" i="18"/>
  <c r="D9" i="18"/>
  <c r="D10" i="18"/>
  <c r="D11" i="18"/>
  <c r="D12" i="18"/>
  <c r="D13" i="18"/>
  <c r="D14" i="18"/>
  <c r="D15" i="18"/>
  <c r="D16" i="18"/>
  <c r="D17" i="18"/>
  <c r="D21" i="18"/>
  <c r="D23" i="18"/>
  <c r="D24" i="18"/>
  <c r="D25" i="18"/>
  <c r="D26" i="18"/>
  <c r="D27" i="18"/>
  <c r="D28" i="18"/>
  <c r="D29" i="18"/>
  <c r="D30" i="18"/>
  <c r="D31" i="18"/>
  <c r="D32" i="18"/>
  <c r="D33" i="18"/>
  <c r="D34" i="18"/>
  <c r="D35" i="18"/>
  <c r="D36" i="18"/>
  <c r="D39" i="18"/>
  <c r="D41" i="18"/>
  <c r="D42" i="18"/>
  <c r="D43" i="18"/>
  <c r="D4" i="18"/>
  <c r="C4" i="18"/>
  <c r="C23" i="18"/>
  <c r="F4" i="15"/>
  <c r="F5" i="15"/>
  <c r="F12" i="15"/>
  <c r="F15" i="15"/>
  <c r="F16" i="15"/>
  <c r="F19" i="15"/>
  <c r="F20" i="15"/>
  <c r="F22" i="15"/>
  <c r="F23" i="15"/>
  <c r="F24" i="15"/>
  <c r="F25" i="15"/>
  <c r="F26" i="15"/>
  <c r="F27" i="15"/>
  <c r="F28" i="15"/>
  <c r="F29" i="15"/>
  <c r="F30" i="15"/>
  <c r="F31" i="15"/>
  <c r="F32" i="15"/>
  <c r="F33" i="15"/>
  <c r="F34" i="15"/>
  <c r="F35" i="15"/>
  <c r="F36" i="15"/>
  <c r="F37" i="15"/>
  <c r="F2" i="15"/>
  <c r="F21" i="18"/>
  <c r="F22" i="18"/>
  <c r="F34" i="18"/>
  <c r="F33" i="18"/>
  <c r="F3" i="20"/>
  <c r="F4" i="20"/>
  <c r="F8" i="20"/>
  <c r="F12" i="20"/>
  <c r="F13" i="20"/>
  <c r="F16" i="20"/>
  <c r="F17" i="20"/>
  <c r="F21" i="20"/>
  <c r="F22"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2" i="20"/>
  <c r="F3" i="19"/>
  <c r="F4" i="19"/>
  <c r="F6" i="19"/>
  <c r="F7" i="19"/>
  <c r="F9" i="19"/>
  <c r="F10" i="19"/>
  <c r="F11" i="19"/>
  <c r="F12" i="19"/>
  <c r="F14" i="19"/>
  <c r="F15" i="19"/>
  <c r="F16" i="19"/>
  <c r="F17" i="19"/>
  <c r="F19" i="19"/>
  <c r="F23" i="19"/>
  <c r="F27" i="19"/>
  <c r="F28" i="19"/>
  <c r="F29" i="19"/>
  <c r="F33" i="19"/>
  <c r="F34" i="19"/>
  <c r="F37" i="19"/>
  <c r="F38" i="19"/>
  <c r="F39" i="19"/>
  <c r="F41" i="19"/>
  <c r="F42" i="19"/>
  <c r="F44" i="19"/>
  <c r="F46" i="19"/>
  <c r="F47" i="19"/>
  <c r="F51" i="19"/>
  <c r="F52"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112" i="19"/>
  <c r="F113" i="19"/>
  <c r="F114" i="19"/>
  <c r="F115" i="19"/>
  <c r="F116" i="19"/>
  <c r="F117" i="19"/>
  <c r="F118" i="19"/>
  <c r="F119" i="19"/>
  <c r="F120" i="19"/>
  <c r="F2" i="19"/>
  <c r="F93" i="20"/>
  <c r="F92" i="20"/>
  <c r="F91" i="20"/>
  <c r="F90" i="20"/>
  <c r="J47" i="11"/>
  <c r="J48" i="11"/>
  <c r="J22" i="11"/>
  <c r="J23" i="11"/>
  <c r="D22" i="18" l="1"/>
  <c r="D18" i="18"/>
  <c r="H2" i="19"/>
  <c r="D20" i="18"/>
  <c r="D40" i="18"/>
  <c r="D19" i="18"/>
  <c r="F37" i="18"/>
  <c r="D37" i="18"/>
  <c r="E38" i="18"/>
  <c r="E37" i="18"/>
  <c r="D38" i="18"/>
  <c r="F38" i="18"/>
  <c r="G23" i="18"/>
  <c r="D32" i="11" s="1"/>
  <c r="H2" i="20"/>
  <c r="F38" i="15"/>
  <c r="F39" i="15"/>
  <c r="F40" i="15"/>
  <c r="F41" i="15"/>
  <c r="F42" i="15"/>
  <c r="F43" i="15"/>
  <c r="C54" i="11" l="1"/>
  <c r="J21" i="11" l="1"/>
  <c r="J24" i="11"/>
  <c r="C28" i="18" l="1"/>
  <c r="G28" i="18" s="1"/>
  <c r="D37" i="11" l="1"/>
  <c r="J10" i="11"/>
  <c r="J11" i="11"/>
  <c r="J12" i="11"/>
  <c r="J13" i="11"/>
  <c r="J14" i="11"/>
  <c r="J18" i="11"/>
  <c r="J19" i="11"/>
  <c r="J20" i="11"/>
  <c r="J32" i="11"/>
  <c r="J40" i="11"/>
  <c r="J41" i="11"/>
  <c r="J43" i="11"/>
  <c r="J44" i="11"/>
  <c r="J45" i="11"/>
  <c r="J50" i="11"/>
  <c r="J52" i="11"/>
  <c r="J53" i="11"/>
  <c r="J9" i="11"/>
  <c r="F46" i="15" l="1"/>
  <c r="F47" i="15"/>
  <c r="F48" i="15"/>
  <c r="F49" i="15"/>
  <c r="F50" i="15"/>
  <c r="F51" i="15"/>
  <c r="F56" i="15"/>
  <c r="F57" i="15"/>
  <c r="F58" i="15"/>
  <c r="F59" i="15"/>
  <c r="C35" i="18"/>
  <c r="G35" i="18" s="1"/>
  <c r="D45" i="11" s="1"/>
  <c r="C18" i="18"/>
  <c r="G18" i="18" s="1"/>
  <c r="C5" i="18"/>
  <c r="G5" i="18" s="1"/>
  <c r="D10" i="11" s="1"/>
  <c r="C6" i="18"/>
  <c r="G6" i="18" s="1"/>
  <c r="D11" i="11" s="1"/>
  <c r="C7" i="18"/>
  <c r="G7" i="18" s="1"/>
  <c r="D12" i="11" s="1"/>
  <c r="C8" i="18"/>
  <c r="G8" i="18" s="1"/>
  <c r="D13" i="11" s="1"/>
  <c r="C10" i="18"/>
  <c r="G10" i="18" s="1"/>
  <c r="D16" i="11" s="1"/>
  <c r="C11" i="18"/>
  <c r="G11" i="18" s="1"/>
  <c r="D17" i="11" s="1"/>
  <c r="C12" i="18"/>
  <c r="G12" i="18" s="1"/>
  <c r="D18" i="11" s="1"/>
  <c r="C15" i="18"/>
  <c r="G15" i="18" s="1"/>
  <c r="D21" i="11" s="1"/>
  <c r="C16" i="18"/>
  <c r="G16" i="18" s="1"/>
  <c r="D22" i="11" s="1"/>
  <c r="C24" i="18"/>
  <c r="G24" i="18" s="1"/>
  <c r="D33" i="11" s="1"/>
  <c r="C25" i="18"/>
  <c r="G25" i="18" s="1"/>
  <c r="D34" i="11" s="1"/>
  <c r="C29" i="18"/>
  <c r="G29" i="18" s="1"/>
  <c r="C30" i="18"/>
  <c r="G30" i="18" s="1"/>
  <c r="D39" i="11" s="1"/>
  <c r="C31" i="18"/>
  <c r="G31" i="18" s="1"/>
  <c r="D40" i="11" s="1"/>
  <c r="C32" i="18"/>
  <c r="G32" i="18" s="1"/>
  <c r="D41" i="11" s="1"/>
  <c r="C36" i="18"/>
  <c r="G36" i="18" s="1"/>
  <c r="D46" i="11" s="1"/>
  <c r="C37" i="18"/>
  <c r="G37" i="18" s="1"/>
  <c r="D47" i="11" s="1"/>
  <c r="C39" i="18"/>
  <c r="G39" i="18" s="1"/>
  <c r="D49" i="11" s="1"/>
  <c r="C40" i="18"/>
  <c r="G40" i="18" s="1"/>
  <c r="D52" i="11" s="1"/>
  <c r="C41" i="18"/>
  <c r="G41" i="18" s="1"/>
  <c r="C42" i="18"/>
  <c r="G42" i="18" s="1"/>
  <c r="D50" i="11" s="1"/>
  <c r="C43" i="18"/>
  <c r="G43" i="18" s="1"/>
  <c r="D31" i="11" s="1"/>
  <c r="D7" i="11"/>
  <c r="F104" i="16"/>
  <c r="F103" i="16"/>
  <c r="F102" i="16"/>
  <c r="F101" i="16"/>
  <c r="F100" i="16"/>
  <c r="F99" i="16"/>
  <c r="F98" i="16"/>
  <c r="F97" i="16"/>
  <c r="F96" i="16"/>
  <c r="F95" i="16"/>
  <c r="F94" i="16"/>
  <c r="F93" i="16"/>
  <c r="F92" i="16"/>
  <c r="F91" i="16"/>
  <c r="F90" i="16"/>
  <c r="F89" i="16"/>
  <c r="F88" i="16"/>
  <c r="F87" i="16"/>
  <c r="F86" i="16"/>
  <c r="F85" i="16"/>
  <c r="F84" i="16"/>
  <c r="F83" i="16"/>
  <c r="F82" i="16"/>
  <c r="F81" i="16"/>
  <c r="F80" i="16"/>
  <c r="F79" i="16"/>
  <c r="F78" i="16"/>
  <c r="F77" i="16"/>
  <c r="F76" i="16"/>
  <c r="F75" i="16"/>
  <c r="F74" i="16"/>
  <c r="F73" i="16"/>
  <c r="F72" i="16"/>
  <c r="F71" i="16"/>
  <c r="F117" i="15"/>
  <c r="F116" i="15"/>
  <c r="F115" i="15"/>
  <c r="F114" i="15"/>
  <c r="F113" i="15"/>
  <c r="F112" i="15"/>
  <c r="F111" i="15"/>
  <c r="F110" i="15"/>
  <c r="F109" i="15"/>
  <c r="F108" i="15"/>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F71" i="15"/>
  <c r="F70" i="15"/>
  <c r="F69" i="15"/>
  <c r="F68" i="15"/>
  <c r="F67" i="15"/>
  <c r="F66" i="15"/>
  <c r="F65" i="15"/>
  <c r="F64" i="15"/>
  <c r="F63" i="15"/>
  <c r="C13" i="18"/>
  <c r="G13" i="18" s="1"/>
  <c r="D19" i="11" s="1"/>
  <c r="F62" i="15"/>
  <c r="C22" i="18"/>
  <c r="G22" i="18" s="1"/>
  <c r="F61" i="15"/>
  <c r="F60" i="15"/>
  <c r="F55" i="15"/>
  <c r="C38" i="18" s="1"/>
  <c r="G38" i="18" s="1"/>
  <c r="D48" i="11" s="1"/>
  <c r="F54" i="15"/>
  <c r="C19" i="18" s="1"/>
  <c r="G19" i="18" s="1"/>
  <c r="D26" i="11" s="1"/>
  <c r="F53" i="15"/>
  <c r="F52" i="15"/>
  <c r="F45" i="15"/>
  <c r="F44" i="15"/>
  <c r="C21" i="18" s="1"/>
  <c r="G21" i="18" s="1"/>
  <c r="C14" i="18"/>
  <c r="G14" i="18" s="1"/>
  <c r="D20" i="11" s="1"/>
  <c r="L4" i="11"/>
  <c r="C33" i="18"/>
  <c r="G33" i="18" s="1"/>
  <c r="D43" i="11" s="1"/>
  <c r="C27" i="18"/>
  <c r="G27" i="18" s="1"/>
  <c r="C26" i="18"/>
  <c r="G26" i="18" s="1"/>
  <c r="D35" i="11" s="1"/>
  <c r="C20" i="18"/>
  <c r="G20" i="18" s="1"/>
  <c r="D27" i="11" s="1"/>
  <c r="C9" i="18"/>
  <c r="G9" i="18" s="1"/>
  <c r="D14" i="11" s="1"/>
  <c r="C17" i="18"/>
  <c r="G17" i="18" s="1"/>
  <c r="D53" i="11" l="1"/>
  <c r="D38" i="11"/>
  <c r="D36" i="11"/>
  <c r="D29" i="11"/>
  <c r="D28" i="11"/>
  <c r="D24" i="11"/>
  <c r="D23" i="11"/>
  <c r="F44" i="18"/>
  <c r="C34" i="18"/>
  <c r="G34" i="18" s="1"/>
  <c r="D44" i="11" s="1"/>
  <c r="H2" i="15"/>
  <c r="G4" i="18"/>
  <c r="D9" i="11" s="1"/>
  <c r="L15" i="11"/>
  <c r="L53" i="11"/>
  <c r="L12" i="11"/>
  <c r="M4" i="11"/>
  <c r="L9" i="11"/>
  <c r="L10" i="11"/>
  <c r="L50" i="11"/>
  <c r="L8" i="11"/>
  <c r="L42" i="11"/>
  <c r="L3" i="11"/>
  <c r="L6" i="11"/>
  <c r="L11" i="11"/>
  <c r="L43" i="11"/>
  <c r="C44" i="18" l="1"/>
  <c r="C45" i="18" s="1"/>
  <c r="E44" i="18"/>
  <c r="E45" i="18" s="1"/>
  <c r="M12" i="11"/>
  <c r="M10" i="11"/>
  <c r="M8" i="11"/>
  <c r="M9" i="11"/>
  <c r="N4" i="11"/>
  <c r="M6" i="11"/>
  <c r="M11" i="11"/>
  <c r="M15" i="11"/>
  <c r="M53" i="11"/>
  <c r="M42" i="11"/>
  <c r="M50" i="11"/>
  <c r="M43" i="11"/>
  <c r="N40" i="11" l="1"/>
  <c r="N43" i="11"/>
  <c r="N20" i="11"/>
  <c r="N10" i="11"/>
  <c r="N42" i="11"/>
  <c r="N39" i="11"/>
  <c r="N9" i="11"/>
  <c r="N11" i="11"/>
  <c r="N12" i="11"/>
  <c r="N32" i="11"/>
  <c r="O4" i="11"/>
  <c r="N50" i="11"/>
  <c r="N41" i="11"/>
  <c r="N25" i="11"/>
  <c r="N18" i="11"/>
  <c r="N53" i="11"/>
  <c r="N8" i="11"/>
  <c r="N15" i="11"/>
  <c r="N19" i="11"/>
  <c r="N6" i="11"/>
  <c r="O6" i="11" l="1"/>
  <c r="O50" i="11"/>
  <c r="O15" i="11"/>
  <c r="O53" i="11"/>
  <c r="O43" i="11"/>
  <c r="O12" i="11"/>
  <c r="O10" i="11"/>
  <c r="P4" i="11"/>
  <c r="O42" i="11"/>
  <c r="O9" i="11"/>
  <c r="O11" i="11"/>
  <c r="O8" i="11"/>
  <c r="P8" i="11" l="1"/>
  <c r="P6" i="11"/>
  <c r="Q4" i="11"/>
  <c r="P9" i="11"/>
  <c r="P11" i="11"/>
  <c r="P53" i="11"/>
  <c r="P15" i="11"/>
  <c r="P50" i="11"/>
  <c r="P12" i="11"/>
  <c r="P42" i="11"/>
  <c r="P10" i="11"/>
  <c r="P43" i="11"/>
  <c r="Q50" i="11" l="1"/>
  <c r="Q9" i="11"/>
  <c r="Q6" i="11"/>
  <c r="Q53" i="11"/>
  <c r="Q10" i="11"/>
  <c r="Q12" i="11"/>
  <c r="Q11" i="11"/>
  <c r="R4" i="11"/>
  <c r="Q43" i="11"/>
  <c r="Q8" i="11"/>
  <c r="Q42" i="11"/>
  <c r="Q15" i="11"/>
  <c r="R53" i="11" l="1"/>
  <c r="R15" i="11"/>
  <c r="R6" i="11"/>
  <c r="R9" i="11"/>
  <c r="R50" i="11"/>
  <c r="R42" i="11"/>
  <c r="S4" i="11"/>
  <c r="R12" i="11"/>
  <c r="R11" i="11"/>
  <c r="R43" i="11"/>
  <c r="R10" i="11"/>
  <c r="R8" i="11"/>
  <c r="S3" i="11" l="1"/>
  <c r="S9" i="11"/>
  <c r="S6" i="11"/>
  <c r="S53" i="11"/>
  <c r="S43" i="11"/>
  <c r="S50" i="11"/>
  <c r="S11" i="11"/>
  <c r="S8" i="11"/>
  <c r="T4" i="11"/>
  <c r="S12" i="11"/>
  <c r="S15" i="11"/>
  <c r="S42" i="11"/>
  <c r="S10" i="11"/>
  <c r="T15" i="11" l="1"/>
  <c r="T9" i="11"/>
  <c r="U4" i="11"/>
  <c r="T50" i="11"/>
  <c r="T6" i="11"/>
  <c r="T53" i="11"/>
  <c r="T43" i="11"/>
  <c r="T10" i="11"/>
  <c r="T42" i="11"/>
  <c r="T12" i="11"/>
  <c r="T11" i="11"/>
  <c r="T8" i="11"/>
  <c r="U50" i="11" l="1"/>
  <c r="U10" i="11"/>
  <c r="U43" i="11"/>
  <c r="U11" i="11"/>
  <c r="U12" i="11"/>
  <c r="U6" i="11"/>
  <c r="U42" i="11"/>
  <c r="U8" i="11"/>
  <c r="V4" i="11"/>
  <c r="U53" i="11"/>
  <c r="U9" i="11"/>
  <c r="U15" i="11"/>
  <c r="W4" i="11" l="1"/>
  <c r="V11" i="11"/>
  <c r="V42" i="11"/>
  <c r="V12" i="11"/>
  <c r="V6" i="11"/>
  <c r="V15" i="11"/>
  <c r="V9" i="11"/>
  <c r="V53" i="11"/>
  <c r="V50" i="11"/>
  <c r="V8" i="11"/>
  <c r="V10" i="11"/>
  <c r="V43" i="11"/>
  <c r="W9" i="11" l="1"/>
  <c r="W15" i="11"/>
  <c r="W43" i="11"/>
  <c r="X4" i="11"/>
  <c r="W10" i="11"/>
  <c r="W11" i="11"/>
  <c r="W6" i="11"/>
  <c r="W8" i="11"/>
  <c r="W53" i="11"/>
  <c r="W12" i="11"/>
  <c r="W50" i="11"/>
  <c r="W42" i="11"/>
  <c r="X6" i="11" l="1"/>
  <c r="X50" i="11"/>
  <c r="X15" i="11"/>
  <c r="X9" i="11"/>
  <c r="X53" i="11"/>
  <c r="X43" i="11"/>
  <c r="X12" i="11"/>
  <c r="X8" i="11"/>
  <c r="X10" i="11"/>
  <c r="X11" i="11"/>
  <c r="Y4" i="11"/>
  <c r="X42" i="11"/>
  <c r="Y11" i="11" l="1"/>
  <c r="Y12" i="11"/>
  <c r="Y50" i="11"/>
  <c r="Y53" i="11"/>
  <c r="Y43" i="11"/>
  <c r="Y42" i="11"/>
  <c r="Y8" i="11"/>
  <c r="Y9" i="11"/>
  <c r="Y15" i="11"/>
  <c r="Y10" i="11"/>
  <c r="Z4" i="11"/>
  <c r="Y6" i="11"/>
  <c r="Z19" i="11" l="1"/>
  <c r="Z20" i="11"/>
  <c r="Z25" i="11"/>
  <c r="Z18" i="11"/>
  <c r="Z32" i="11"/>
  <c r="Z39" i="11"/>
  <c r="Z40" i="11"/>
  <c r="Z8" i="11"/>
  <c r="Z50" i="11"/>
  <c r="Z10" i="11"/>
  <c r="Z3" i="11"/>
  <c r="Z42" i="11"/>
  <c r="Z15" i="11"/>
  <c r="Z12" i="11"/>
  <c r="Z43" i="11"/>
  <c r="Z6" i="11"/>
  <c r="Z11" i="11"/>
  <c r="Z53" i="11"/>
  <c r="Z9" i="11"/>
  <c r="AA4" i="11"/>
  <c r="AA8" i="11" l="1"/>
  <c r="AA12" i="11"/>
  <c r="AA42" i="11"/>
  <c r="AA6" i="11"/>
  <c r="AA11" i="11"/>
  <c r="AA15" i="11"/>
  <c r="AA53" i="11"/>
  <c r="AB4" i="11"/>
  <c r="AA9" i="11"/>
  <c r="AA50" i="11"/>
  <c r="AA43" i="11"/>
  <c r="AA10" i="11"/>
  <c r="AB12" i="11" l="1"/>
  <c r="AB15" i="11"/>
  <c r="AB9" i="11"/>
  <c r="AB8" i="11"/>
  <c r="AB42" i="11"/>
  <c r="AB50" i="11"/>
  <c r="AB10" i="11"/>
  <c r="AB53" i="11"/>
  <c r="AB6" i="11"/>
  <c r="AB11" i="11"/>
  <c r="AC4" i="11"/>
  <c r="AB43" i="11"/>
  <c r="AC6" i="11" l="1"/>
  <c r="AC9" i="11"/>
  <c r="AC10" i="11"/>
  <c r="AC50" i="11"/>
  <c r="AC11" i="11"/>
  <c r="AC15" i="11"/>
  <c r="AC43" i="11"/>
  <c r="AC53" i="11"/>
  <c r="AD4" i="11"/>
  <c r="AC8" i="11"/>
  <c r="AC42" i="11"/>
  <c r="AC12" i="11"/>
  <c r="AD43" i="11" l="1"/>
  <c r="AD42" i="11"/>
  <c r="AD53" i="11"/>
  <c r="AD50" i="11"/>
  <c r="AD11" i="11"/>
  <c r="AE4" i="11"/>
  <c r="AD8" i="11"/>
  <c r="AD15" i="11"/>
  <c r="AD10" i="11"/>
  <c r="AD9" i="11"/>
  <c r="AD6" i="11"/>
  <c r="AD12" i="11"/>
  <c r="AE11" i="11" l="1"/>
  <c r="AE10" i="11"/>
  <c r="AE12" i="11"/>
  <c r="AE6" i="11"/>
  <c r="AE50" i="11"/>
  <c r="AF4" i="11"/>
  <c r="AE42" i="11"/>
  <c r="AE8" i="11"/>
  <c r="AE43" i="11"/>
  <c r="AE15" i="11"/>
  <c r="AE9" i="11"/>
  <c r="AE53" i="11"/>
  <c r="AF43" i="11" l="1"/>
  <c r="AF53" i="11"/>
  <c r="AF12" i="11"/>
  <c r="AF15" i="11"/>
  <c r="AF42" i="11"/>
  <c r="AF11" i="11"/>
  <c r="AF10" i="11"/>
  <c r="AF9" i="11"/>
  <c r="AF8" i="11"/>
  <c r="AF50" i="11"/>
  <c r="AF6" i="11"/>
  <c r="AG4" i="11"/>
  <c r="AG42" i="11" l="1"/>
  <c r="AG3" i="11"/>
  <c r="AG10" i="11"/>
  <c r="AG6" i="11"/>
  <c r="AH4" i="11"/>
  <c r="AG50" i="11"/>
  <c r="AG43" i="11"/>
  <c r="AG12" i="11"/>
  <c r="AG8" i="11"/>
  <c r="AG9" i="11"/>
  <c r="AG15" i="11"/>
  <c r="AG11" i="11"/>
  <c r="AG53" i="11"/>
  <c r="AH18" i="11" l="1"/>
  <c r="AH41" i="11"/>
  <c r="AH19" i="11"/>
  <c r="AH20" i="11"/>
  <c r="AH42" i="11"/>
  <c r="AH25" i="11"/>
  <c r="AH43" i="11"/>
  <c r="AH45" i="11"/>
  <c r="AH40" i="11"/>
  <c r="AH32" i="11"/>
  <c r="AH44" i="11"/>
  <c r="AH39" i="11"/>
  <c r="AH53" i="11"/>
  <c r="AH15" i="11"/>
  <c r="AH9" i="11"/>
  <c r="AH12" i="11"/>
  <c r="AH10" i="11"/>
  <c r="AH8" i="11"/>
  <c r="AH11" i="11"/>
  <c r="AH50" i="11"/>
  <c r="AH6" i="11"/>
  <c r="AI4" i="11"/>
  <c r="AI18" i="11" l="1"/>
  <c r="AI19" i="11"/>
  <c r="AI39" i="11"/>
  <c r="AI20" i="11"/>
  <c r="AI25" i="11"/>
  <c r="AI32" i="11"/>
  <c r="AI40" i="11"/>
  <c r="AI11" i="11"/>
  <c r="AJ4" i="11"/>
  <c r="AI43" i="11"/>
  <c r="AI15" i="11"/>
  <c r="AI12" i="11"/>
  <c r="AI8" i="11"/>
  <c r="AI6" i="11"/>
  <c r="AI50" i="11"/>
  <c r="AI42" i="11"/>
  <c r="AI53" i="11"/>
  <c r="AI9" i="11"/>
  <c r="AI10" i="11"/>
  <c r="AJ43" i="11" l="1"/>
  <c r="AJ15" i="11"/>
  <c r="AJ53" i="11"/>
  <c r="AJ11" i="11"/>
  <c r="AJ50" i="11"/>
  <c r="AJ10" i="11"/>
  <c r="AJ9" i="11"/>
  <c r="AJ12" i="11"/>
  <c r="AJ42" i="11"/>
  <c r="AK4" i="11"/>
  <c r="AJ6" i="11"/>
  <c r="AJ8" i="11"/>
  <c r="AK10" i="11" l="1"/>
  <c r="AK53" i="11"/>
  <c r="AK9" i="11"/>
  <c r="AK42" i="11"/>
  <c r="AK8" i="11"/>
  <c r="AK11" i="11"/>
  <c r="AL4" i="11"/>
  <c r="AK43" i="11"/>
  <c r="AK50" i="11"/>
  <c r="AK6" i="11"/>
  <c r="AK15" i="11"/>
  <c r="AK12" i="11"/>
  <c r="AL6" i="11" l="1"/>
  <c r="AL43" i="11"/>
  <c r="AL10" i="11"/>
  <c r="AL15" i="11"/>
  <c r="AL12" i="11"/>
  <c r="AL42" i="11"/>
  <c r="AM4" i="11"/>
  <c r="AL11" i="11"/>
  <c r="AL50" i="11"/>
  <c r="AL9" i="11"/>
  <c r="AL53" i="11"/>
  <c r="AL8" i="11"/>
  <c r="AN4" i="11" l="1"/>
  <c r="AM43" i="11"/>
  <c r="AM10" i="11"/>
  <c r="AM12" i="11"/>
  <c r="AM6" i="11"/>
  <c r="AM11" i="11"/>
  <c r="AM8" i="11"/>
  <c r="AM15" i="11"/>
  <c r="AM9" i="11"/>
  <c r="AM42" i="11"/>
  <c r="AM50" i="11"/>
  <c r="AM53" i="11"/>
  <c r="AN53" i="11" l="1"/>
  <c r="AN42" i="11"/>
  <c r="AN8" i="11"/>
  <c r="AO4" i="11"/>
  <c r="AN12" i="11"/>
  <c r="AN15" i="11"/>
  <c r="AN43" i="11"/>
  <c r="AN9" i="11"/>
  <c r="AN10" i="11"/>
  <c r="AN11" i="11"/>
  <c r="AN6" i="11"/>
  <c r="AN3" i="11"/>
  <c r="AN50" i="11"/>
  <c r="AO15" i="11" l="1"/>
  <c r="AO6" i="11"/>
  <c r="AO53" i="11"/>
  <c r="AO12" i="11"/>
  <c r="AO50" i="11"/>
  <c r="AO9" i="11"/>
  <c r="AO43" i="11"/>
  <c r="AO10" i="11"/>
  <c r="AO42" i="11"/>
  <c r="AP4" i="11"/>
  <c r="AO11" i="11"/>
  <c r="AO8" i="11"/>
  <c r="AP6" i="11" l="1"/>
  <c r="AP9" i="11"/>
  <c r="AP10" i="11"/>
  <c r="AQ4" i="11"/>
  <c r="AP53" i="11"/>
  <c r="AP11" i="11"/>
  <c r="AP50" i="11"/>
  <c r="AP43" i="11"/>
  <c r="AP42" i="11"/>
  <c r="AP15" i="11"/>
  <c r="AP12" i="11"/>
  <c r="AP8" i="11"/>
  <c r="AQ15" i="11" l="1"/>
  <c r="AQ11" i="11"/>
  <c r="AR4" i="11"/>
  <c r="AQ10" i="11"/>
  <c r="AQ6" i="11"/>
  <c r="AQ50" i="11"/>
  <c r="AQ43" i="11"/>
  <c r="AQ12" i="11"/>
  <c r="AQ42" i="11"/>
  <c r="AQ53" i="11"/>
  <c r="AQ9" i="11"/>
  <c r="AQ8" i="11"/>
  <c r="AR18" i="11" l="1"/>
  <c r="AR20" i="11"/>
  <c r="AR41" i="11"/>
  <c r="AR19" i="11"/>
  <c r="AS4" i="11"/>
  <c r="AR39" i="11"/>
  <c r="AR42" i="11"/>
  <c r="AR43" i="11"/>
  <c r="AR40" i="11"/>
  <c r="AR12" i="11"/>
  <c r="AR53" i="11"/>
  <c r="AR6" i="11"/>
  <c r="AR10" i="11"/>
  <c r="AR9" i="11"/>
  <c r="AR50" i="11"/>
  <c r="AR15" i="11"/>
  <c r="AR25" i="11"/>
  <c r="AR11" i="11"/>
  <c r="AR32" i="11"/>
  <c r="AR8" i="11"/>
  <c r="AT4" i="11" l="1"/>
  <c r="AS42" i="11"/>
  <c r="AS9" i="11"/>
  <c r="AS43" i="11"/>
  <c r="AS12" i="11"/>
  <c r="AS50" i="11"/>
  <c r="AS53" i="11"/>
  <c r="AS6" i="11"/>
  <c r="AS11" i="11"/>
  <c r="AS10" i="11"/>
  <c r="AS8" i="11"/>
  <c r="AS15" i="11"/>
  <c r="AT19" i="11" l="1"/>
  <c r="AT20" i="11"/>
  <c r="AT25" i="11"/>
  <c r="AT18" i="11"/>
  <c r="AT43" i="11"/>
  <c r="AT12" i="11"/>
  <c r="AT15" i="11"/>
  <c r="AT6" i="11"/>
  <c r="AT42" i="11"/>
  <c r="AT53" i="11"/>
  <c r="AU4" i="11"/>
  <c r="AT9" i="11"/>
  <c r="AT50" i="11"/>
  <c r="AT11" i="11"/>
  <c r="AT10" i="11"/>
  <c r="AT8" i="11"/>
  <c r="AU50" i="11" l="1"/>
  <c r="AU15" i="11"/>
  <c r="AU6" i="11"/>
  <c r="AU53" i="11"/>
  <c r="AU12" i="11"/>
  <c r="AU42" i="11"/>
  <c r="AU43" i="11"/>
  <c r="AU10" i="11"/>
  <c r="AU9" i="11"/>
  <c r="AU11" i="11"/>
  <c r="AV4" i="11"/>
  <c r="AU3" i="11"/>
  <c r="AU8" i="11"/>
  <c r="AW4" i="11" l="1"/>
  <c r="AV50" i="11"/>
  <c r="AV42" i="11"/>
  <c r="AV53" i="11"/>
  <c r="AV12" i="11"/>
  <c r="AV43" i="11"/>
  <c r="AV8" i="11"/>
  <c r="AV11" i="11"/>
  <c r="AV10" i="11"/>
  <c r="AV9" i="11"/>
  <c r="AV6" i="11"/>
  <c r="AV15" i="11"/>
  <c r="AW6" i="11" l="1"/>
  <c r="AW15" i="11"/>
  <c r="AX4" i="11"/>
  <c r="AW50" i="11"/>
  <c r="AW12" i="11"/>
  <c r="AW9" i="11"/>
  <c r="AW42" i="11"/>
  <c r="AW43" i="11"/>
  <c r="AW53" i="11"/>
  <c r="AW10" i="11"/>
  <c r="AW8" i="11"/>
  <c r="AW11" i="11"/>
  <c r="AX43" i="11" l="1"/>
  <c r="AX15" i="11"/>
  <c r="AX10" i="11"/>
  <c r="AX9" i="11"/>
  <c r="AX53" i="11"/>
  <c r="AX42" i="11"/>
  <c r="AX6" i="11"/>
  <c r="AX50" i="11"/>
  <c r="AX12" i="11"/>
  <c r="AX11" i="11"/>
  <c r="AX8" i="11"/>
  <c r="AY4" i="11"/>
  <c r="AY12" i="11" l="1"/>
  <c r="AY43" i="11"/>
  <c r="AY6" i="11"/>
  <c r="AY53" i="11"/>
  <c r="AY11" i="11"/>
  <c r="AY50" i="11"/>
  <c r="AY8" i="11"/>
  <c r="AY15" i="11"/>
  <c r="AZ4" i="11"/>
  <c r="AY10" i="11"/>
  <c r="AY42" i="11"/>
  <c r="AY9" i="11"/>
  <c r="AZ10" i="11" l="1"/>
  <c r="AZ43" i="11"/>
  <c r="AZ53" i="11"/>
  <c r="AZ8" i="11"/>
  <c r="AZ9" i="11"/>
  <c r="AZ6" i="11"/>
  <c r="AZ12" i="11"/>
  <c r="AZ50" i="11"/>
  <c r="AZ11" i="11"/>
  <c r="BA4" i="11"/>
  <c r="AZ42" i="11"/>
  <c r="AZ15" i="11"/>
  <c r="BA12" i="11" l="1"/>
  <c r="BA42" i="11"/>
  <c r="BA50" i="11"/>
  <c r="BA8" i="11"/>
  <c r="BA15" i="11"/>
  <c r="BA43" i="11"/>
  <c r="BA11" i="11"/>
  <c r="BA6" i="11"/>
  <c r="BA53" i="11"/>
  <c r="BA9" i="11"/>
  <c r="BB4" i="11"/>
  <c r="BA10" i="11"/>
  <c r="BB43" i="11" l="1"/>
  <c r="BB8" i="11"/>
  <c r="BB10" i="11"/>
  <c r="BB6" i="11"/>
  <c r="BB12" i="11"/>
  <c r="BB11" i="11"/>
  <c r="BB53" i="11"/>
  <c r="BB9" i="11"/>
  <c r="BB3" i="11"/>
  <c r="BB42" i="11"/>
  <c r="BB50" i="11"/>
  <c r="BC4" i="11"/>
  <c r="BB15" i="11"/>
  <c r="BC18" i="11" l="1"/>
  <c r="BC19" i="11"/>
  <c r="BC20" i="11"/>
  <c r="BC25" i="11"/>
  <c r="BC15" i="11"/>
  <c r="BC12" i="11"/>
  <c r="BC10" i="11"/>
  <c r="BC9" i="11"/>
  <c r="BC6" i="11"/>
  <c r="BC50" i="11"/>
  <c r="BC11" i="11"/>
  <c r="BC53" i="11"/>
  <c r="BC42" i="11"/>
  <c r="BD4" i="11"/>
  <c r="BC8" i="11"/>
  <c r="BC43" i="11"/>
  <c r="BD11" i="11" l="1"/>
  <c r="BD12" i="11"/>
  <c r="BD8" i="11"/>
  <c r="BD50" i="11"/>
  <c r="BD6" i="11"/>
  <c r="BD42" i="11"/>
  <c r="BD53" i="11"/>
  <c r="BE4" i="11"/>
  <c r="BD15" i="11"/>
  <c r="BD9" i="11"/>
  <c r="BD10" i="11"/>
  <c r="BD43" i="11"/>
  <c r="BE11" i="11" l="1"/>
  <c r="BE53" i="11"/>
  <c r="BE43" i="11"/>
  <c r="BE6" i="11"/>
  <c r="BE9" i="11"/>
  <c r="BE42" i="11"/>
  <c r="BE50" i="11"/>
  <c r="BE12" i="11"/>
  <c r="BF4" i="11"/>
  <c r="BE10" i="11"/>
  <c r="BE8" i="11"/>
  <c r="BE15" i="11"/>
  <c r="BF15" i="11" l="1"/>
  <c r="BF43" i="11"/>
  <c r="BF10" i="11"/>
  <c r="BF53" i="11"/>
  <c r="BF50" i="11"/>
  <c r="BF12" i="11"/>
  <c r="BF8" i="11"/>
  <c r="BF11" i="11"/>
  <c r="BF9" i="11"/>
  <c r="BG4" i="11"/>
  <c r="BF6" i="11"/>
  <c r="BF42" i="11"/>
  <c r="BG12" i="11" l="1"/>
  <c r="BH4" i="11"/>
  <c r="BG9" i="11"/>
  <c r="BG10" i="11"/>
  <c r="BG11" i="11"/>
  <c r="BG43" i="11"/>
  <c r="BG42" i="11"/>
  <c r="BG53" i="11"/>
  <c r="BG6" i="11"/>
  <c r="BG8" i="11"/>
  <c r="BG50" i="11"/>
  <c r="BG15" i="11"/>
  <c r="BH8" i="11" l="1"/>
  <c r="BH6" i="11"/>
  <c r="BH11" i="11"/>
  <c r="BH42" i="11"/>
  <c r="BH50" i="11"/>
  <c r="BH9" i="11"/>
  <c r="BI4" i="11"/>
  <c r="BH43" i="11"/>
  <c r="BH10" i="11"/>
  <c r="BH15" i="11"/>
  <c r="BH53" i="11"/>
  <c r="BH12" i="11"/>
  <c r="BI6" i="11" l="1"/>
  <c r="BI9" i="11"/>
  <c r="BJ4" i="11"/>
  <c r="BI42" i="11"/>
  <c r="BI53" i="11"/>
  <c r="BI50" i="11"/>
  <c r="BI10" i="11"/>
  <c r="BI8" i="11"/>
  <c r="BI15" i="11"/>
  <c r="BI43" i="11"/>
  <c r="BI11" i="11"/>
  <c r="BI12" i="11"/>
  <c r="BI3" i="11"/>
  <c r="BJ6" i="11" l="1"/>
  <c r="BJ12" i="11"/>
  <c r="BJ42" i="11"/>
  <c r="BJ53" i="11"/>
  <c r="BJ11" i="11"/>
  <c r="BJ9" i="11"/>
  <c r="BK4" i="11"/>
  <c r="BJ8" i="11"/>
  <c r="BJ15" i="11"/>
  <c r="BJ50" i="11"/>
  <c r="BJ10" i="11"/>
  <c r="BJ43" i="11"/>
  <c r="BK15" i="11" l="1"/>
  <c r="BK11" i="11"/>
  <c r="BK43" i="11"/>
  <c r="BK10" i="11"/>
  <c r="BK6" i="11"/>
  <c r="BK42" i="11"/>
  <c r="BK50" i="11"/>
  <c r="BK53" i="11"/>
  <c r="BL4" i="11"/>
  <c r="BK9" i="11"/>
  <c r="BK12" i="11"/>
  <c r="BK8" i="11"/>
  <c r="BL12" i="11" l="1"/>
  <c r="BL42" i="11"/>
  <c r="BL6" i="11"/>
  <c r="BL50" i="11"/>
  <c r="BL15" i="11"/>
  <c r="BL9" i="11"/>
  <c r="BL8" i="11"/>
  <c r="BM4" i="11"/>
  <c r="BL53" i="11"/>
  <c r="BL10" i="11"/>
  <c r="BL11" i="11"/>
  <c r="BL43" i="11"/>
  <c r="BM6" i="11" l="1"/>
  <c r="BM42" i="11"/>
  <c r="BN4" i="11"/>
  <c r="BM43" i="11"/>
  <c r="BM9" i="11"/>
  <c r="BM11" i="11"/>
  <c r="BM8" i="11"/>
  <c r="BM50" i="11"/>
  <c r="BM53" i="11"/>
  <c r="BM15" i="11"/>
  <c r="BM10" i="11"/>
  <c r="BM12" i="11"/>
  <c r="BN42" i="11" l="1"/>
  <c r="BN8" i="11"/>
  <c r="BN10" i="11"/>
  <c r="BO4" i="11"/>
  <c r="BN6" i="11"/>
  <c r="BN43" i="11"/>
  <c r="BN9" i="11"/>
  <c r="BN53" i="11"/>
  <c r="BN50" i="11"/>
  <c r="BN12" i="11"/>
  <c r="BN15" i="11"/>
  <c r="BN11" i="11"/>
  <c r="BO12" i="11" l="1"/>
  <c r="BO50" i="11"/>
  <c r="BO15" i="11"/>
  <c r="BO10" i="11"/>
  <c r="BO6" i="11"/>
  <c r="BO8" i="11"/>
  <c r="BO42" i="11"/>
  <c r="BO11" i="11"/>
  <c r="BO9" i="11"/>
  <c r="BO53" i="11"/>
  <c r="BO43" i="11"/>
  <c r="H2" i="16"/>
  <c r="F45" i="18" s="1"/>
  <c r="D44" i="18" l="1"/>
  <c r="D45" i="18" l="1"/>
  <c r="G44" i="18"/>
  <c r="D54" i="11"/>
  <c r="G54" i="11" s="1"/>
  <c r="F54" i="11" l="1"/>
</calcChain>
</file>

<file path=xl/sharedStrings.xml><?xml version="1.0" encoding="utf-8"?>
<sst xmlns="http://schemas.openxmlformats.org/spreadsheetml/2006/main" count="536" uniqueCount="175">
  <si>
    <t>Erstellen Sie auf diesem Arbeitsblatt ein Gantt-Diagramm.
Geben Sie den Titel dieses Projekts in Zelle B1 ein. 
Der Legendentitel befindet sich in Zelle I1.
Informationen zur Verwendung dieses Arbeitsblatts, einschließlich Anweisungen für die Sprachausgabe und den Verfasser dieser Arbeitsmappe, finden Sie auf dem Arbeitsblatt "Info".
Navigieren Sie weiterhin in Spalte A abwärts, um weitere Anweisungen zu hören.</t>
  </si>
  <si>
    <t>Die Scrollschrittweite ist in Zelle F4 angegeben. 
Die Monate für die Datumswerte in Zeile 5 werden beginnend mit Zelle I4 bis hin zur Zelle BL4 angezeigt.
Ändern Sie diese Zellen nicht. Sie werden auf der Grundlage des Projektanfangsdatums in Zelle F3 automatisch aktualisiert.</t>
  </si>
  <si>
    <t>Die Zellen I5 bis BL5 enthalten die Tagesnummer des Monats für den im Zellenblock oberhalb der einzelnen Datumszellen angezeigten Monat und werden automatisch berechnet.
Ändern Sie diese Zellen nicht.
Das heutige Datum ist rot (Hex #AD3815) hervorgehoben, vom aktuellen Datum in Zeile 5 die gesamte Datumsspalte hindurch bis zum Ende des Projektplans.</t>
  </si>
  <si>
    <t>Eine Scrollleiste befindet sich in den Zellen I6 bis BL6. Die Schrittweite für das Durchblättern der Daten ist auf zwei Seiten festgelegt und kann in den Einstellungen für die Steuerleiste konfiguriert werden. 
Um auf der Zeitachse vor oder zurück zu springen, geben Sie den Wert 0 oder höher in Zelle F4 ein.
Mit dem Wert 0 gelangen Sie zum Anfang des Diagramms.</t>
  </si>
  <si>
    <t>Diese Zeile enthält Überschriften für den Projektplan, der darunter dargestellt ist. 
Navigieren Sie von B7 bis BL7, um sich die Inhalte vorsprechen zu lassen. Der erste Buchstabe jedes Tags der Woche für das Datum oberhalb der Überschrift, beginnend in Zelle I7 und fortlaufend bis Zelle BL7.
Die gesamte Diagrammerstellung entlang der Projektzeitachse erfolgt automatisch auf der Grundlage der Kategorie, des Anfangsdatums und der Anzahl der Tage, die in der Meilensteintabelle eingegeben wurden.</t>
  </si>
  <si>
    <t xml:space="preserve">Löschen Sie diese Zeile nicht. Diese Zeile ist ausgeblendet, um eine Formel zu schützen, die zum Hervorheben des aktuellen Tags im Projektzeitplan verwendet wird. </t>
  </si>
  <si>
    <t>Geben Sie Projektinformationen ab Zelle B9 durchlaufend bis zu Zelle G9 ein. 
Beispieldaten befinden sich in den Zellen B9 bis G33.
Geben Sie die Beschreibung des Meilensteins ein, wählen Sie in der Dropdownliste eine Kategorie aus, weisen Sie dem Element eine Person zu, und geben Sie den Status, das Anfangsdatum und die Anzahl der Tage für die Aufgabe ein, um mit der Diagrammerstellung zu beginnen.
Die nächste Anweisung finden Sie in Zelle A34.</t>
  </si>
  <si>
    <t>Dies ist eine leere Zeile.</t>
  </si>
  <si>
    <t>Diese Zeile markiert das Ende der Gantt-Meilensteindaten. Geben Sie in dieser Zeile NICHTS EIN. 
Um weitere Elemente hinzuzufügen, fügen Sie neue Zeilen über dieser ein.</t>
  </si>
  <si>
    <t>Um weitere Daten hinzuzufügen, fügen Sie neue Zeilen ÜBER dieser ein.</t>
  </si>
  <si>
    <t>Kategorie</t>
  </si>
  <si>
    <t>Im Plan</t>
  </si>
  <si>
    <t>Projektanfangsdatum:</t>
  </si>
  <si>
    <t>Scrollschrittweite:</t>
  </si>
  <si>
    <t>Zugewiesen an</t>
  </si>
  <si>
    <t>Fortschritt</t>
  </si>
  <si>
    <t>Start</t>
  </si>
  <si>
    <t>Anzahl Tage</t>
  </si>
  <si>
    <t>Über diese Vorlage</t>
  </si>
  <si>
    <t>Leitfaden für die Sprachausgabe</t>
  </si>
  <si>
    <t>Diese Arbeitsmappe enthält 2 Arbeitsblätter. 
Gantt-Diagramm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vom Arbeitsblatt zu entfernen, löschen Sie einfach Spalte A.</t>
  </si>
  <si>
    <t>Dies ist die letzte Anweisung auf diesem Arbeitsblatt.</t>
  </si>
  <si>
    <t>Diese Vorlage bietet eine einfache Möglichkeit, ein Gantt-Diagramm zu erstellen, um Ihr Projekt zu visualisieren und seine Nachverfolgung zu erleichtern. Geben Sie einfach die Beschreibung Ihrer Aufgaben ein, wählen Sie eine Kategorie für Ziel, Meilenstein, Im Plan, Geringes Risiko, Mittleres Risiko, Hohes Risiko, Fortschritt als Prozentwert des Aufgabenabschlusses, ein Anfangsdatum und die Anzahl der Tage zum Fertigstellen der Aufgabe aus. Das Gantt-Diagramm wird ausgefüllt und erleichtert dank Farbcodierung die Unterscheidung der verschiedenen Kategorien. Eine Scrollleiste ermöglicht das Scrollen entlang der Zeitachse. Fügen Sie neue Aufgaben ein, indem Sie neue Zeilen einfügen.</t>
  </si>
  <si>
    <t>Geben Sie den Namen des Projektleiters in Zelle B3 ein. Geben Sie das Projektanfangsdatum in Zelle F3 ein, oder erlauben Sie es der Beispielformel, den kleinsten Datumswert in der Gantt-Datentabelle zu suchen.  
Projektanfangsdatum: Die Bezeichnung steht in Zelle D3.</t>
  </si>
  <si>
    <t>Aufwandsschätzung[h]</t>
  </si>
  <si>
    <t>Alle</t>
  </si>
  <si>
    <t>tatsächlicher Aufwand[h]</t>
  </si>
  <si>
    <t>Datum</t>
  </si>
  <si>
    <t>Beginn</t>
  </si>
  <si>
    <t>Ende</t>
  </si>
  <si>
    <t>Dauer</t>
  </si>
  <si>
    <t>Arbeitspaket</t>
  </si>
  <si>
    <t>Summe</t>
  </si>
  <si>
    <t>Beschreibung</t>
  </si>
  <si>
    <t>Kontrollfeld</t>
  </si>
  <si>
    <t>Arbeitspaket muss exakt so benannt werden wie im Gantt-Diagramm</t>
  </si>
  <si>
    <t xml:space="preserve">Summe </t>
  </si>
  <si>
    <t>Ziel</t>
  </si>
  <si>
    <t>SRS erstellen</t>
  </si>
  <si>
    <t>Tätigkeit</t>
  </si>
  <si>
    <t>Tätigkeit muss exakt so benannt werden wie im Gantt-Diagramm</t>
  </si>
  <si>
    <t>Sabrina</t>
  </si>
  <si>
    <t>Vorbereitung</t>
  </si>
  <si>
    <t>Recherche</t>
  </si>
  <si>
    <t>Installation</t>
  </si>
  <si>
    <t>Konfiguration</t>
  </si>
  <si>
    <t>Epics, Userstories</t>
  </si>
  <si>
    <t>Voraussetzungen Server</t>
  </si>
  <si>
    <t>Aufgabestellungen importieren</t>
  </si>
  <si>
    <t>Aufgabestellungen exportieren</t>
  </si>
  <si>
    <t>Aufgabe Metadaten</t>
  </si>
  <si>
    <t>CodeRunner Aufgaben erstellen</t>
  </si>
  <si>
    <t>Datenbankabfragen</t>
  </si>
  <si>
    <t>Front End</t>
  </si>
  <si>
    <t>Erstellung GUI</t>
  </si>
  <si>
    <t>Usability</t>
  </si>
  <si>
    <t>Aufgaben anzeigen / suchen / filtern</t>
  </si>
  <si>
    <t>Projektmanagement</t>
  </si>
  <si>
    <t>Projektablaufplan</t>
  </si>
  <si>
    <t>Projektstrukturplan</t>
  </si>
  <si>
    <t>Besprechungsprotokolle</t>
  </si>
  <si>
    <t>Statusupdate</t>
  </si>
  <si>
    <t>Dokumente / Präsentation (Abgabe) erstellen</t>
  </si>
  <si>
    <t>Meetings</t>
  </si>
  <si>
    <t>Team-Besprechungen</t>
  </si>
  <si>
    <t>Testphasen</t>
  </si>
  <si>
    <t>Unit Tests</t>
  </si>
  <si>
    <t>Jacob</t>
  </si>
  <si>
    <t>Roman</t>
  </si>
  <si>
    <t>Michi</t>
  </si>
  <si>
    <t>Bearbeitung Aufgabestellungen</t>
  </si>
  <si>
    <t>Besprechung Projekt</t>
  </si>
  <si>
    <t>API Tests</t>
  </si>
  <si>
    <t>Datenverwaltung</t>
  </si>
  <si>
    <t>Systemarchitektur</t>
  </si>
  <si>
    <t>Authentifizierung</t>
  </si>
  <si>
    <t>Webserver</t>
  </si>
  <si>
    <t>Datenbank einrichten</t>
  </si>
  <si>
    <t>Repository einrichten</t>
  </si>
  <si>
    <t>Docker</t>
  </si>
  <si>
    <t>Git-Versionierung</t>
  </si>
  <si>
    <t>INN - CodeRunner</t>
  </si>
  <si>
    <t>yaml-Synchronisierung</t>
  </si>
  <si>
    <t>CodeRunner Aufgaben erstellen (GUI)</t>
  </si>
  <si>
    <t>Tags bearbeiten</t>
  </si>
  <si>
    <t>Rating von Aufgaben</t>
  </si>
  <si>
    <t>Aufgabenstellung Formatierung</t>
  </si>
  <si>
    <t>Beispiel Struktur</t>
  </si>
  <si>
    <t>Erstellung API</t>
  </si>
  <si>
    <t>Authentifizierung (GUI)</t>
  </si>
  <si>
    <t>Anpassung</t>
  </si>
  <si>
    <t>Erstellung</t>
  </si>
  <si>
    <t>Userstories, Datenbankstruktur, Prototype</t>
  </si>
  <si>
    <t>Updates</t>
  </si>
  <si>
    <t>Statusupdate schreiben + Vorbereitung</t>
  </si>
  <si>
    <t>Sonstiges</t>
  </si>
  <si>
    <t>Mail Kommunikation (Sammel Erfassung)</t>
  </si>
  <si>
    <t>Erstellung Datenmodell</t>
  </si>
  <si>
    <t>Strukturieren &amp; Hochladen</t>
  </si>
  <si>
    <t>Prototype</t>
  </si>
  <si>
    <t>Überarbeitung</t>
  </si>
  <si>
    <t>Seiten erstellen, Design überarbeiten</t>
  </si>
  <si>
    <t>Test Framework aufgeräumt</t>
  </si>
  <si>
    <t>Datenbank Test testweise implementiert</t>
  </si>
  <si>
    <t>ExerciseRepository Class</t>
  </si>
  <si>
    <t>Insert Statements Automatisieren</t>
  </si>
  <si>
    <t>Testdaten inserten</t>
  </si>
  <si>
    <t>Entities mit Michi besprechen</t>
  </si>
  <si>
    <t>Entities generieren</t>
  </si>
  <si>
    <t>Docker-Compose YAML</t>
  </si>
  <si>
    <t>DDL Script schreiben</t>
  </si>
  <si>
    <t>PostgreSQL in DB einrichten</t>
  </si>
  <si>
    <t>Epics und User Stories Definieren</t>
  </si>
  <si>
    <t>User Stories</t>
  </si>
  <si>
    <t>Genric Repository und Tests</t>
  </si>
  <si>
    <t>Entities überarbeiten</t>
  </si>
  <si>
    <t>Benutzer Daten/ Authorisierung</t>
  </si>
  <si>
    <t>Testdaten aus json laden</t>
  </si>
  <si>
    <t>UIRepository erstellt</t>
  </si>
  <si>
    <t>ExerciseRepository.Update überarbeitet</t>
  </si>
  <si>
    <t>MinimalExercise hinzugefügt</t>
  </si>
  <si>
    <t>ExerciseInstance hinzugefügt</t>
  </si>
  <si>
    <t>GetExerciseInstance hinzugefügt</t>
  </si>
  <si>
    <t>CollectioInstance erstellen</t>
  </si>
  <si>
    <t>CollectioInstance hinzugefügt</t>
  </si>
  <si>
    <t>Typo Fix, Fields verschieben, Error Handling</t>
  </si>
  <si>
    <t>Return user id on authenticate</t>
  </si>
  <si>
    <t>Refactored exercise getbyid</t>
  </si>
  <si>
    <t>Collection Refactor</t>
  </si>
  <si>
    <t>Collection GetById und CreateOrUpdate</t>
  </si>
  <si>
    <t>Tabs hinzufügen,Design überarbeiten</t>
  </si>
  <si>
    <t>Felder bei Tabs hinzufügen</t>
  </si>
  <si>
    <t>Tabs erweitern, Databinding</t>
  </si>
  <si>
    <t>Strukturierung Tabs in Files</t>
  </si>
  <si>
    <t>Datenstruktur, Übersicht-Seite</t>
  </si>
  <si>
    <t>ExerciseService anpassen</t>
  </si>
  <si>
    <t>Exercise speichern</t>
  </si>
  <si>
    <t>Exercise-Liste, Home-Seite</t>
  </si>
  <si>
    <t>BasicAuthentication</t>
  </si>
  <si>
    <t>build error beheben</t>
  </si>
  <si>
    <t>CreateExercise -&gt; sidenav</t>
  </si>
  <si>
    <t>Login</t>
  </si>
  <si>
    <t>CreateExercise -&gt; multiple langs</t>
  </si>
  <si>
    <t>written lang dropdown</t>
  </si>
  <si>
    <t>programming / written lang from db</t>
  </si>
  <si>
    <t>lang dropdown + make removable</t>
  </si>
  <si>
    <t>Home -&gt; exercises from db</t>
  </si>
  <si>
    <t>sidenav -&gt; re-naming + fixes</t>
  </si>
  <si>
    <t>databinding + loading tabs</t>
  </si>
  <si>
    <t>Export hinzufügen</t>
  </si>
  <si>
    <t>Export überarbeiten, Validierung</t>
  </si>
  <si>
    <t>databinding</t>
  </si>
  <si>
    <t>databinding, Fehler beheben</t>
  </si>
  <si>
    <t>databinding, kleine Anpassungen</t>
  </si>
  <si>
    <t>add / remove tags</t>
  </si>
  <si>
    <t>save -&gt; programming data kopieren</t>
  </si>
  <si>
    <t>deepcopies</t>
  </si>
  <si>
    <t>Restrukturierung Body, fixes</t>
  </si>
  <si>
    <t>Export -&gt; download, fixes</t>
  </si>
  <si>
    <t>Markdown</t>
  </si>
  <si>
    <t>Erste Controller erstellen</t>
  </si>
  <si>
    <t>Business Logic</t>
  </si>
  <si>
    <t>Stylecop Verbesserungen, neue Projekte</t>
  </si>
  <si>
    <t>Anpassungen, Validatoren</t>
  </si>
  <si>
    <t>Weitere Anpassungen, neue Features</t>
  </si>
  <si>
    <t>Nachfassung einiger Unit Tests</t>
  </si>
  <si>
    <t>Generierung und Konvertierung</t>
  </si>
  <si>
    <t>Mapping</t>
  </si>
  <si>
    <t>Collection exportieren</t>
  </si>
  <si>
    <t>Erweiterung um Collections</t>
  </si>
  <si>
    <t>Weitere API Calls für Frontend</t>
  </si>
  <si>
    <t>Kommentare</t>
  </si>
  <si>
    <t>Refactoring</t>
  </si>
  <si>
    <t>Aufgabenstellung importieren</t>
  </si>
  <si>
    <t>Recherche und Mapping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</si>
</sst>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0.00_);_(* \(#,##0.00\);_(* &quot;-&quot;??_);_(@_)"/>
    <numFmt numFmtId="164" formatCode="_-* #,##0\ &quot;€&quot;_-;\-* #,##0\ &quot;€&quot;_-;_-* &quot;-&quot;\ &quot;€&quot;_-;_-@_-"/>
    <numFmt numFmtId="165" formatCode="_-* #,##0.00\ &quot;€&quot;_-;\-* #,##0.00\ &quot;€&quot;_-;_-* &quot;-&quot;??\ &quot;€&quot;_-;_-@_-"/>
    <numFmt numFmtId="166" formatCode="#,##0_ ;\-#,##0\ "/>
    <numFmt numFmtId="167" formatCode="d"/>
    <numFmt numFmtId="168" formatCode="[$-F400]h:mm:ss\ AM/PM"/>
    <numFmt numFmtId="169" formatCode="[hh]:mm"/>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
      <b/>
      <sz val="16"/>
      <color theme="1"/>
      <name val="Calibri"/>
      <family val="2"/>
      <scheme val="minor"/>
    </font>
    <font>
      <b/>
      <sz val="11"/>
      <color rgb="FFFF0000"/>
      <name val="Calibri"/>
      <family val="2"/>
      <scheme val="minor"/>
    </font>
    <font>
      <b/>
      <sz val="14"/>
      <color rgb="FFFF0000"/>
      <name val="Calibri"/>
      <family val="2"/>
      <scheme val="minor"/>
    </font>
    <font>
      <b/>
      <sz val="16"/>
      <color rgb="FFFF0000"/>
      <name val="Calibri"/>
      <family val="2"/>
      <scheme val="minor"/>
    </font>
    <font>
      <sz val="11"/>
      <color theme="1"/>
      <name val="Calibri"/>
      <scheme val="minor"/>
    </font>
  </fonts>
  <fills count="36">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style="thin">
        <color theme="0" tint="-0.249977111117893"/>
      </top>
      <bottom style="thin">
        <color theme="0" tint="-0.249977111117893"/>
      </bottom>
      <diagonal/>
    </border>
  </borders>
  <cellStyleXfs count="5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6" fontId="6" fillId="0" borderId="0" applyFont="0" applyFill="0" applyBorder="0" applyProtection="0">
      <alignment horizontal="center" vertical="center"/>
    </xf>
    <xf numFmtId="0" fontId="14" fillId="5" borderId="0" applyNumberFormat="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8" fillId="0" borderId="0" applyNumberFormat="0" applyFill="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0" applyNumberFormat="0" applyBorder="0" applyAlignment="0" applyProtection="0"/>
    <xf numFmtId="0" fontId="22" fillId="9" borderId="13" applyNumberFormat="0" applyAlignment="0" applyProtection="0"/>
    <xf numFmtId="0" fontId="23" fillId="10" borderId="14" applyNumberFormat="0" applyAlignment="0" applyProtection="0"/>
    <xf numFmtId="0" fontId="24" fillId="10" borderId="13" applyNumberFormat="0" applyAlignment="0" applyProtection="0"/>
    <xf numFmtId="0" fontId="25" fillId="0" borderId="15" applyNumberFormat="0" applyFill="0" applyAlignment="0" applyProtection="0"/>
    <xf numFmtId="0" fontId="26" fillId="11" borderId="16" applyNumberFormat="0" applyAlignment="0" applyProtection="0"/>
    <xf numFmtId="0" fontId="27" fillId="0" borderId="0" applyNumberFormat="0" applyFill="0" applyBorder="0" applyAlignment="0" applyProtection="0"/>
    <xf numFmtId="0" fontId="6" fillId="12" borderId="17" applyNumberFormat="0" applyFont="0" applyAlignment="0" applyProtection="0"/>
    <xf numFmtId="0" fontId="28" fillId="0" borderId="0" applyNumberFormat="0" applyFill="0" applyBorder="0" applyAlignment="0" applyProtection="0"/>
    <xf numFmtId="0" fontId="5" fillId="0" borderId="18" applyNumberFormat="0" applyFill="0" applyAlignment="0" applyProtection="0"/>
    <xf numFmtId="0" fontId="14"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14"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4"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4"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4"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29" fillId="0" borderId="0">
      <alignment horizontal="left" wrapText="1" indent="1"/>
    </xf>
    <xf numFmtId="0" fontId="5" fillId="0" borderId="0">
      <alignment horizontal="left" wrapText="1" indent="2"/>
    </xf>
  </cellStyleXfs>
  <cellXfs count="8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7">
      <alignment vertical="top"/>
    </xf>
    <xf numFmtId="0" fontId="0" fillId="0" borderId="0" xfId="0"/>
    <xf numFmtId="0" fontId="0" fillId="0" borderId="5" xfId="0" applyBorder="1"/>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4" fillId="2" borderId="8"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7" fillId="0" borderId="0" xfId="0" applyFont="1"/>
    <xf numFmtId="0" fontId="0" fillId="0" borderId="12" xfId="0" applyNumberFormat="1" applyBorder="1" applyAlignment="1">
      <alignment horizontal="center" vertical="center"/>
    </xf>
    <xf numFmtId="167" fontId="16" fillId="3" borderId="2" xfId="0" applyNumberFormat="1" applyFont="1" applyFill="1" applyBorder="1" applyAlignment="1">
      <alignment horizontal="center" vertical="center"/>
    </xf>
    <xf numFmtId="167" fontId="16" fillId="3" borderId="0" xfId="0" applyNumberFormat="1" applyFont="1" applyFill="1" applyBorder="1" applyAlignment="1">
      <alignment horizontal="center" vertical="center"/>
    </xf>
    <xf numFmtId="167" fontId="16" fillId="3" borderId="3" xfId="0" applyNumberFormat="1" applyFont="1" applyFill="1" applyBorder="1" applyAlignment="1">
      <alignment horizontal="center" vertical="center"/>
    </xf>
    <xf numFmtId="0" fontId="4" fillId="0" borderId="0" xfId="0" applyFont="1" applyAlignment="1">
      <alignment vertical="top"/>
    </xf>
    <xf numFmtId="167" fontId="2" fillId="3" borderId="2" xfId="0" applyNumberFormat="1" applyFont="1" applyFill="1" applyBorder="1" applyAlignment="1">
      <alignment horizontal="center" vertical="center"/>
    </xf>
    <xf numFmtId="167" fontId="2" fillId="3" borderId="0" xfId="0" applyNumberFormat="1" applyFont="1" applyFill="1" applyBorder="1" applyAlignment="1">
      <alignment horizontal="center" vertical="center"/>
    </xf>
    <xf numFmtId="167" fontId="2" fillId="3" borderId="3" xfId="0" applyNumberFormat="1" applyFont="1" applyFill="1" applyBorder="1" applyAlignment="1">
      <alignment horizontal="center" vertical="center"/>
    </xf>
    <xf numFmtId="0" fontId="0" fillId="0" borderId="0" xfId="0" applyBorder="1"/>
    <xf numFmtId="0" fontId="30" fillId="0" borderId="0" xfId="0" applyFont="1" applyFill="1" applyBorder="1" applyAlignment="1">
      <alignment horizontal="left" wrapText="1" indent="1"/>
    </xf>
    <xf numFmtId="0" fontId="0" fillId="0" borderId="0" xfId="0" applyBorder="1"/>
    <xf numFmtId="0" fontId="29" fillId="0" borderId="0" xfId="0" applyFont="1" applyFill="1" applyBorder="1" applyAlignment="1">
      <alignment horizontal="left" wrapText="1" indent="2"/>
    </xf>
    <xf numFmtId="0" fontId="0" fillId="0" borderId="0" xfId="0" applyFont="1" applyFill="1" applyBorder="1" applyAlignment="1">
      <alignment horizontal="left" wrapText="1" indent="4"/>
    </xf>
    <xf numFmtId="0" fontId="5" fillId="0" borderId="19" xfId="0" applyFont="1" applyBorder="1"/>
    <xf numFmtId="20" fontId="0" fillId="0" borderId="0" xfId="0" applyNumberFormat="1"/>
    <xf numFmtId="0" fontId="31" fillId="0" borderId="0" xfId="0" applyFont="1"/>
    <xf numFmtId="0" fontId="32" fillId="0" borderId="0" xfId="0" applyFont="1"/>
    <xf numFmtId="0" fontId="33" fillId="0" borderId="0" xfId="0" applyFont="1"/>
    <xf numFmtId="20" fontId="0" fillId="0" borderId="0" xfId="0" applyNumberFormat="1" applyFont="1" applyFill="1" applyBorder="1" applyAlignment="1">
      <alignment horizontal="left" wrapText="1" indent="2"/>
    </xf>
    <xf numFmtId="0" fontId="31" fillId="0" borderId="0" xfId="0" applyFont="1" applyAlignment="1">
      <alignment horizontal="center"/>
    </xf>
    <xf numFmtId="0" fontId="0" fillId="0" borderId="0" xfId="0" applyAlignment="1">
      <alignment horizontal="center" vertical="center"/>
    </xf>
    <xf numFmtId="168" fontId="0" fillId="0" borderId="0" xfId="0" applyNumberFormat="1" applyFont="1" applyFill="1" applyBorder="1" applyAlignment="1">
      <alignment horizontal="left" wrapText="1" indent="2"/>
    </xf>
    <xf numFmtId="2" fontId="0" fillId="0" borderId="0" xfId="0" applyNumberFormat="1" applyFont="1" applyFill="1" applyBorder="1" applyAlignment="1">
      <alignment horizontal="left" wrapText="1" indent="2"/>
    </xf>
    <xf numFmtId="14" fontId="0" fillId="0" borderId="0" xfId="0" applyNumberFormat="1"/>
    <xf numFmtId="2" fontId="0" fillId="0" borderId="0" xfId="0" applyNumberFormat="1"/>
    <xf numFmtId="0" fontId="0" fillId="0" borderId="0" xfId="0" applyFont="1" applyFill="1" applyBorder="1" applyAlignment="1">
      <alignment horizontal="left" wrapText="1" indent="3"/>
    </xf>
    <xf numFmtId="169" fontId="0" fillId="0" borderId="0" xfId="0" applyNumberFormat="1"/>
    <xf numFmtId="169" fontId="0" fillId="0" borderId="0" xfId="0" applyNumberFormat="1" applyFont="1" applyFill="1" applyBorder="1" applyAlignment="1">
      <alignment horizontal="left" wrapText="1" indent="2"/>
    </xf>
    <xf numFmtId="0" fontId="0" fillId="0" borderId="0" xfId="0" applyNumberFormat="1" applyFont="1" applyFill="1" applyBorder="1" applyAlignment="1">
      <alignment horizontal="center" vertical="center"/>
    </xf>
    <xf numFmtId="169" fontId="31" fillId="0" borderId="0" xfId="0" applyNumberFormat="1" applyFont="1"/>
    <xf numFmtId="14" fontId="0" fillId="0" borderId="0" xfId="0" applyNumberFormat="1" applyAlignment="1"/>
    <xf numFmtId="0" fontId="0" fillId="0" borderId="0" xfId="0" applyBorder="1"/>
    <xf numFmtId="0" fontId="0" fillId="0" borderId="0" xfId="0" applyNumberFormat="1" applyBorder="1" applyAlignment="1">
      <alignment horizontal="center" vertical="center"/>
    </xf>
    <xf numFmtId="0" fontId="5" fillId="0" borderId="0" xfId="0" applyFont="1"/>
    <xf numFmtId="0" fontId="5" fillId="0" borderId="0" xfId="0" applyFont="1" applyBorder="1"/>
    <xf numFmtId="14" fontId="0" fillId="0" borderId="0" xfId="9" applyFont="1" applyFill="1">
      <alignment horizontal="center" vertical="center"/>
    </xf>
    <xf numFmtId="0" fontId="30" fillId="0" borderId="0" xfId="0" applyFont="1" applyFill="1" applyBorder="1" applyAlignment="1">
      <alignment horizontal="left" wrapText="1" indent="2"/>
    </xf>
    <xf numFmtId="169" fontId="34" fillId="0" borderId="0" xfId="0" applyNumberFormat="1" applyFont="1" applyFill="1" applyBorder="1" applyAlignment="1">
      <alignment horizontal="left" wrapText="1" indent="2"/>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6" xfId="9" applyBorder="1">
      <alignment horizontal="center" vertical="center"/>
    </xf>
    <xf numFmtId="14" fontId="6" fillId="0" borderId="20" xfId="9" applyBorder="1">
      <alignment horizontal="center" vertical="center"/>
    </xf>
    <xf numFmtId="14" fontId="6" fillId="0" borderId="7" xfId="9" applyBorder="1">
      <alignment horizontal="center" vertical="center"/>
    </xf>
    <xf numFmtId="0" fontId="7" fillId="0" borderId="0" xfId="7" applyAlignment="1">
      <alignment horizontal="center" vertical="top" wrapText="1"/>
    </xf>
  </cellXfs>
  <cellStyles count="52">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um" xfId="9" xr:uid="{00000000-0005-0000-0000-00001A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efe 1" xfId="50" xr:uid="{00000000-0005-0000-0000-000027000000}"/>
    <cellStyle name="Tiefe 2" xfId="51" xr:uid="{00000000-0005-0000-0000-000028000000}"/>
    <cellStyle name="Title" xfId="5" builtinId="15" customBuiltin="1"/>
    <cellStyle name="Total" xfId="26" builtinId="25" customBuiltin="1"/>
    <cellStyle name="Warning Text" xfId="23" builtinId="11" customBuiltin="1"/>
    <cellStyle name="zHiddenText" xfId="3" xr:uid="{00000000-0005-0000-0000-000033000000}"/>
  </cellStyles>
  <dxfs count="8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color rgb="FF9C0006"/>
      </font>
      <fill>
        <patternFill>
          <bgColor rgb="FFFFC7CE"/>
        </patternFill>
      </fill>
    </dxf>
    <dxf>
      <font>
        <color rgb="FF006100"/>
      </font>
      <fill>
        <patternFill>
          <bgColor rgb="FFC6EFCE"/>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numFmt numFmtId="166" formatCode="#,##0_ ;\-#,##0\ "/>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bottom" textRotation="0" wrapText="1" indent="1" justifyLastLine="0" shrinkToFit="0" readingOrder="0"/>
    </dxf>
    <dxf>
      <font>
        <b val="0"/>
        <i val="0"/>
        <strike val="0"/>
        <condense val="0"/>
        <extend val="0"/>
        <outline val="0"/>
        <shadow val="0"/>
        <u val="none"/>
        <vertAlign val="baseline"/>
        <sz val="11"/>
        <color theme="1"/>
        <name val="Calibri"/>
        <scheme val="minor"/>
      </font>
      <numFmt numFmtId="25" formatCode="hh:mm"/>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79"/>
      <tableStyleElement type="headerRow" dxfId="78"/>
      <tableStyleElement type="firstRowStripe" dxfId="77"/>
    </tableStyle>
    <tableStyle name="ToDoList" pivot="0" count="9" xr9:uid="{00000000-0011-0000-FFFF-FFFF01000000}">
      <tableStyleElement type="wholeTable" dxfId="76"/>
      <tableStyleElement type="headerRow" dxfId="75"/>
      <tableStyleElement type="totalRow" dxfId="74"/>
      <tableStyleElement type="firstColumn" dxfId="73"/>
      <tableStyleElement type="lastColumn" dxfId="72"/>
      <tableStyleElement type="firstRowStripe" dxfId="71"/>
      <tableStyleElement type="secondRowStripe" dxfId="70"/>
      <tableStyleElement type="firstColumnStripe" dxfId="69"/>
      <tableStyleElement type="secondColumnStripe" dxfId="6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869453677206796E-2"/>
          <c:y val="4.2822384428223899E-2"/>
          <c:w val="0.74003009781790796"/>
          <c:h val="0.95717761557177605"/>
        </c:manualLayout>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F60-46C1-86D0-BB2F6B41B8B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F60-46C1-86D0-BB2F6B41B8B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6FD-4C5C-A1C0-E4F5082E896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6FD-4C5C-A1C0-E4F5082E896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de-D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Übersicht!$C$3:$F$3</c:f>
              <c:strCache>
                <c:ptCount val="4"/>
                <c:pt idx="0">
                  <c:v>Jacob</c:v>
                </c:pt>
                <c:pt idx="1">
                  <c:v>Roman</c:v>
                </c:pt>
                <c:pt idx="2">
                  <c:v>Michi</c:v>
                </c:pt>
                <c:pt idx="3">
                  <c:v>Sabrina</c:v>
                </c:pt>
              </c:strCache>
            </c:strRef>
          </c:cat>
          <c:val>
            <c:numRef>
              <c:f>Übersicht!$C$44:$F$44</c:f>
              <c:numCache>
                <c:formatCode>[hh]:mm</c:formatCode>
                <c:ptCount val="4"/>
                <c:pt idx="0">
                  <c:v>0.87847222222222254</c:v>
                </c:pt>
                <c:pt idx="1">
                  <c:v>3.7395833333333335</c:v>
                </c:pt>
                <c:pt idx="2">
                  <c:v>4.1388888888888893</c:v>
                </c:pt>
                <c:pt idx="3">
                  <c:v>4.041666666666667</c:v>
                </c:pt>
              </c:numCache>
            </c:numRef>
          </c:val>
          <c:extLst>
            <c:ext xmlns:c16="http://schemas.microsoft.com/office/drawing/2014/chart" uri="{C3380CC4-5D6E-409C-BE32-E72D297353CC}">
              <c16:uniqueId val="{00000008-8F60-46C1-86D0-BB2F6B41B8BD}"/>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de-DE"/>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Scroll" dx="39" fmlaLink="$H$3" horiz="1" max="365" page="2" val="167"/>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30480</xdr:colOff>
          <xdr:row>4</xdr:row>
          <xdr:rowOff>68580</xdr:rowOff>
        </xdr:from>
        <xdr:to>
          <xdr:col>67</xdr:col>
          <xdr:colOff>0</xdr:colOff>
          <xdr:row>4</xdr:row>
          <xdr:rowOff>236220</xdr:rowOff>
        </xdr:to>
        <xdr:sp macro="" textlink="">
          <xdr:nvSpPr>
            <xdr:cNvPr id="6149" name="Scrollleiste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7</xdr:col>
      <xdr:colOff>409575</xdr:colOff>
      <xdr:row>3</xdr:row>
      <xdr:rowOff>66675</xdr:rowOff>
    </xdr:from>
    <xdr:to>
      <xdr:col>18</xdr:col>
      <xdr:colOff>466725</xdr:colOff>
      <xdr:row>41</xdr:row>
      <xdr:rowOff>114300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ilensteine" displayName="Meilensteine" ref="B6:J54">
  <autoFilter ref="B6:J54"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0000000-0010-0000-0000-000001000000}" name="Arbeitspaket" totalsRowLabel="Ergebnis" dataDxfId="67" totalsRowDxfId="66"/>
    <tableColumn id="7" xr3:uid="{00000000-0010-0000-0000-000007000000}" name="Aufwandsschätzung[h]" dataDxfId="65" totalsRowDxfId="64"/>
    <tableColumn id="8" xr3:uid="{00000000-0010-0000-0000-000008000000}" name="tatsächlicher Aufwand[h]" dataDxfId="63" totalsRowDxfId="62">
      <calculatedColumnFormula>IF(VLOOKUP(Meilensteine[[#This Row],[Arbeitspaket]],Übersicht!B:G,7,FALSE)=0,"",VLOOKUP(Meilensteine[[#This Row],[Arbeitspaket]],Übersicht!B:G,7,FALSE))</calculatedColumnFormula>
    </tableColumn>
    <tableColumn id="2" xr3:uid="{00000000-0010-0000-0000-000002000000}" name="Kategorie" dataDxfId="61" totalsRowDxfId="60"/>
    <tableColumn id="3" xr3:uid="{00000000-0010-0000-0000-000003000000}" name="Zugewiesen an" dataDxfId="59" totalsRowDxfId="58"/>
    <tableColumn id="4" xr3:uid="{00000000-0010-0000-0000-000004000000}" name="Fortschritt"/>
    <tableColumn id="5" xr3:uid="{00000000-0010-0000-0000-000005000000}" name="Start" totalsRowDxfId="57"/>
    <tableColumn id="9" xr3:uid="{00000000-0010-0000-0000-000009000000}" name="Ende" dataDxfId="56" totalsRowDxfId="55" dataCellStyle="Datum"/>
    <tableColumn id="6" xr3:uid="{00000000-0010-0000-0000-000006000000}" name="Anzahl Tage" totalsRowFunction="sum" totalsRowDxfId="54"/>
  </tableColumns>
  <tableStyleInfo name="Gantt Table Style" showFirstColumn="1" showLastColumn="0" showRowStripes="1" showColumnStripes="0"/>
  <extLst>
    <ext xmlns:x14="http://schemas.microsoft.com/office/spreadsheetml/2009/9/main" uri="{504A1905-F514-4f6f-8877-14C23A59335A}">
      <x14:table altTextSummary="Geben Sie in dieser Tabelle Projektinformationen ein. Geben Sie eine Meilensteinbeschreibung für eine Phase, Aufgabe, Aktivität usw. in der Spalte unterhalb von &quot;Beschreibung&quot; ein. Wählen Sie in der Spalte &quot;Kategorie&quot; eine Kategorie aus. Weisen Sie das Element in der Spalte &quot;Zugewiesen an&quot; einer Person zu. Aktualisieren Sie den Verlauf, und beobachten Sie die automatische Aktualisierung der Datenbalken in der Spalte &quot;Status&quot;. Geben Sie das Anfangsdatum in der Spalte &quot;Anfang&quot; und die Anzahl der Tage in der Spalte &quot;Anzahl Tage&quot; ein. Die Gantt-Daten in den Zellen J9 bis BM 34 werden automatisch aktualisiert. Fügen Sie der Tabelle weitere Zeilen hinzu, um weitere Aufgaben hinzuzufügen."/>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57"/>
  <sheetViews>
    <sheetView showGridLines="0" zoomScale="73" zoomScaleNormal="145" zoomScalePageLayoutView="85" workbookViewId="0">
      <pane ySplit="5" topLeftCell="A6" activePane="bottomLeft" state="frozen"/>
      <selection pane="bottomLeft" activeCell="D11" sqref="D11"/>
    </sheetView>
  </sheetViews>
  <sheetFormatPr defaultColWidth="9.109375" defaultRowHeight="30" customHeight="1" x14ac:dyDescent="0.3"/>
  <cols>
    <col min="1" max="1" width="2.6640625" style="14" customWidth="1"/>
    <col min="2" max="2" width="42.5546875" customWidth="1"/>
    <col min="3" max="3" width="13" style="19" customWidth="1"/>
    <col min="4" max="4" width="14.5546875" style="19" customWidth="1"/>
    <col min="5" max="5" width="13.44140625" style="19" customWidth="1"/>
    <col min="6" max="6" width="20.5546875" bestFit="1" customWidth="1"/>
    <col min="7" max="7" width="10.6640625" customWidth="1"/>
    <col min="8" max="9" width="10.6640625" style="3" bestFit="1" customWidth="1"/>
    <col min="10" max="10" width="9.44140625" customWidth="1"/>
    <col min="11" max="11" width="2.6640625" customWidth="1"/>
    <col min="12" max="67" width="3.44140625" customWidth="1"/>
  </cols>
  <sheetData>
    <row r="1" spans="1:67" ht="30" customHeight="1" x14ac:dyDescent="0.55000000000000004">
      <c r="A1" s="15" t="s">
        <v>0</v>
      </c>
      <c r="B1" s="17" t="s">
        <v>81</v>
      </c>
      <c r="C1" s="17"/>
      <c r="D1" s="17"/>
      <c r="E1" s="17"/>
      <c r="F1" s="1"/>
      <c r="H1"/>
      <c r="I1" s="19"/>
      <c r="J1" s="7"/>
      <c r="L1" s="37"/>
      <c r="M1" s="8"/>
      <c r="N1" s="19"/>
      <c r="O1" s="19"/>
      <c r="P1" s="19"/>
      <c r="Q1" s="19"/>
      <c r="R1" s="19"/>
      <c r="S1" s="19"/>
      <c r="T1" s="19"/>
      <c r="U1" s="19"/>
      <c r="V1" s="19"/>
      <c r="W1" s="19"/>
      <c r="X1" s="19"/>
      <c r="Y1" s="19"/>
      <c r="Z1" s="19"/>
      <c r="AA1" s="19"/>
      <c r="AB1" s="19"/>
      <c r="AC1" s="19"/>
      <c r="AD1" s="19"/>
      <c r="AE1" s="19"/>
      <c r="AF1" s="19"/>
      <c r="AG1" s="19"/>
      <c r="AH1" s="19"/>
      <c r="AI1" s="19"/>
      <c r="AJ1" s="19"/>
    </row>
    <row r="2" spans="1:67" ht="30" customHeight="1" x14ac:dyDescent="0.3">
      <c r="A2" s="15" t="s">
        <v>23</v>
      </c>
      <c r="B2" s="85"/>
      <c r="C2" s="18"/>
      <c r="D2" s="18"/>
      <c r="E2" s="18"/>
      <c r="F2" s="79" t="s">
        <v>12</v>
      </c>
      <c r="G2" s="80"/>
      <c r="H2" s="82">
        <v>44097</v>
      </c>
      <c r="I2" s="83"/>
      <c r="J2" s="84"/>
      <c r="K2" s="20"/>
    </row>
    <row r="3" spans="1:67" ht="29.25" customHeight="1" x14ac:dyDescent="0.4">
      <c r="A3" s="15" t="s">
        <v>1</v>
      </c>
      <c r="B3" s="85"/>
      <c r="F3" s="79" t="s">
        <v>13</v>
      </c>
      <c r="G3" s="80"/>
      <c r="H3" s="41">
        <v>167</v>
      </c>
      <c r="I3" s="73"/>
      <c r="L3" s="40" t="str">
        <f ca="1">TEXT(L4,"MMMM")</f>
        <v>March</v>
      </c>
      <c r="M3" s="40"/>
      <c r="N3" s="40"/>
      <c r="O3" s="40"/>
      <c r="P3" s="40"/>
      <c r="Q3" s="40"/>
      <c r="R3" s="40"/>
      <c r="S3" s="40" t="str">
        <f ca="1">IF(TEXT(S4,"MMMM")=L3,"",TEXT(S4,"MMMM"))</f>
        <v/>
      </c>
      <c r="T3" s="40"/>
      <c r="U3" s="40"/>
      <c r="V3" s="40"/>
      <c r="W3" s="40"/>
      <c r="X3" s="40"/>
      <c r="Y3" s="40"/>
      <c r="Z3" s="40" t="str">
        <f ca="1">IF(OR(TEXT(Z4,"MMMM")=S3,TEXT(Z4,"MMMM")=L3),"",TEXT(Z4,"MMMM"))</f>
        <v/>
      </c>
      <c r="AA3" s="40"/>
      <c r="AB3" s="40"/>
      <c r="AC3" s="40"/>
      <c r="AD3" s="40"/>
      <c r="AE3" s="40"/>
      <c r="AF3" s="40"/>
      <c r="AG3" s="40" t="str">
        <f ca="1">IF(OR(TEXT(AG4,"MMMM")=Z3,TEXT(AG4,"MMMM")=S3,TEXT(AG4,"MMMM")=L3),"",TEXT(AG4,"MMMM"))</f>
        <v/>
      </c>
      <c r="AH3" s="40"/>
      <c r="AI3" s="40"/>
      <c r="AJ3" s="40"/>
      <c r="AK3" s="40"/>
      <c r="AL3" s="40"/>
      <c r="AM3" s="40"/>
      <c r="AN3" s="40" t="str">
        <f ca="1">IF(OR(TEXT(AN4,"MMMM")=AG3,TEXT(AN4,"MMMM")=Z3,TEXT(AN4,"MMMM")=S3,TEXT(AN4,"MMMM")=L3),"",TEXT(AN4,"MMMM"))</f>
        <v>April</v>
      </c>
      <c r="AO3" s="40"/>
      <c r="AP3" s="40"/>
      <c r="AQ3" s="40"/>
      <c r="AR3" s="40"/>
      <c r="AS3" s="40"/>
      <c r="AT3" s="40"/>
      <c r="AU3" s="40" t="str">
        <f ca="1">IF(OR(TEXT(AU4,"MMMM")=AN3,TEXT(AU4,"MMMM")=AG3,TEXT(AU4,"MMMM")=Z3,TEXT(AU4,"MMMM")=S3),"",TEXT(AU4,"MMMM"))</f>
        <v/>
      </c>
      <c r="AV3" s="40"/>
      <c r="AW3" s="40"/>
      <c r="AX3" s="40"/>
      <c r="AY3" s="40"/>
      <c r="AZ3" s="40"/>
      <c r="BA3" s="40"/>
      <c r="BB3" s="40" t="str">
        <f ca="1">IF(OR(TEXT(BB4,"MMMM")=AU3,TEXT(BB4,"MMMM")=AN3,TEXT(BB4,"MMMM")=AG3,TEXT(BB4,"MMMM")=Z3),"",TEXT(BB4,"MMMM"))</f>
        <v/>
      </c>
      <c r="BC3" s="40"/>
      <c r="BD3" s="40"/>
      <c r="BE3" s="40"/>
      <c r="BF3" s="40"/>
      <c r="BG3" s="40"/>
      <c r="BH3" s="40"/>
      <c r="BI3" s="40" t="str">
        <f ca="1">IF(OR(TEXT(BI4,"MMMM")=BB3,TEXT(BI4,"MMMM")=AU3,TEXT(BI4,"MMMM")=AN3,TEXT(BI4,"MMMM")=AG3),"",TEXT(BI4,"MMMM"))</f>
        <v/>
      </c>
      <c r="BJ3" s="40"/>
      <c r="BK3" s="40"/>
      <c r="BL3" s="40"/>
      <c r="BM3" s="40"/>
      <c r="BN3" s="40"/>
      <c r="BO3" s="40"/>
    </row>
    <row r="4" spans="1:67" ht="15" customHeight="1" x14ac:dyDescent="0.3">
      <c r="A4" s="15" t="s">
        <v>2</v>
      </c>
      <c r="B4" s="81"/>
      <c r="C4" s="81"/>
      <c r="D4" s="81"/>
      <c r="E4" s="81"/>
      <c r="F4" s="81"/>
      <c r="G4" s="81"/>
      <c r="H4" s="81"/>
      <c r="I4" s="81"/>
      <c r="J4" s="81"/>
      <c r="K4" s="81"/>
      <c r="L4" s="42">
        <f c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
        <v>44270</v>
      </c>
      <c r="S4" s="42">
        <f ca="1">R4+1</f>
        <v>44271</v>
      </c>
      <c r="T4" s="43">
        <f ca="1">S4+1</f>
        <v>44272</v>
      </c>
      <c r="U4" s="43">
        <f t="shared" ca="1" si="0"/>
        <v>44273</v>
      </c>
      <c r="V4" s="43">
        <f t="shared" ca="1" si="0"/>
        <v>44274</v>
      </c>
      <c r="W4" s="43">
        <f t="shared" ca="1" si="0"/>
        <v>44275</v>
      </c>
      <c r="X4" s="43">
        <f t="shared" ca="1" si="0"/>
        <v>44276</v>
      </c>
      <c r="Y4" s="44">
        <f t="shared" ca="1" si="0"/>
        <v>44277</v>
      </c>
      <c r="Z4" s="42">
        <f ca="1">Y4+1</f>
        <v>44278</v>
      </c>
      <c r="AA4" s="43">
        <f ca="1">Z4+1</f>
        <v>44279</v>
      </c>
      <c r="AB4" s="43">
        <f t="shared" ca="1" si="0"/>
        <v>44280</v>
      </c>
      <c r="AC4" s="43">
        <f t="shared" ca="1" si="0"/>
        <v>44281</v>
      </c>
      <c r="AD4" s="43">
        <f t="shared" ca="1" si="0"/>
        <v>44282</v>
      </c>
      <c r="AE4" s="43">
        <f t="shared" ca="1" si="0"/>
        <v>44283</v>
      </c>
      <c r="AF4" s="44">
        <f t="shared" ca="1" si="0"/>
        <v>44284</v>
      </c>
      <c r="AG4" s="42">
        <f ca="1">AF4+1</f>
        <v>44285</v>
      </c>
      <c r="AH4" s="43">
        <f ca="1">AG4+1</f>
        <v>44286</v>
      </c>
      <c r="AI4" s="43">
        <f t="shared" ca="1" si="0"/>
        <v>44287</v>
      </c>
      <c r="AJ4" s="43">
        <f ca="1">AI4+1</f>
        <v>44288</v>
      </c>
      <c r="AK4" s="43">
        <f t="shared" ca="1" si="0"/>
        <v>44289</v>
      </c>
      <c r="AL4" s="43">
        <f t="shared" ca="1" si="0"/>
        <v>44290</v>
      </c>
      <c r="AM4" s="44">
        <f t="shared" ca="1" si="0"/>
        <v>44291</v>
      </c>
      <c r="AN4" s="42">
        <f ca="1">AM4+1</f>
        <v>44292</v>
      </c>
      <c r="AO4" s="43">
        <f ca="1">AN4+1</f>
        <v>44293</v>
      </c>
      <c r="AP4" s="43">
        <f t="shared" ca="1" si="0"/>
        <v>44294</v>
      </c>
      <c r="AQ4" s="43">
        <f t="shared" ca="1" si="0"/>
        <v>44295</v>
      </c>
      <c r="AR4" s="43">
        <f t="shared" ca="1" si="0"/>
        <v>44296</v>
      </c>
      <c r="AS4" s="43">
        <f t="shared" ca="1" si="0"/>
        <v>44297</v>
      </c>
      <c r="AT4" s="44">
        <f t="shared" ca="1" si="0"/>
        <v>44298</v>
      </c>
      <c r="AU4" s="42">
        <f ca="1">AT4+1</f>
        <v>44299</v>
      </c>
      <c r="AV4" s="43">
        <f ca="1">AU4+1</f>
        <v>44300</v>
      </c>
      <c r="AW4" s="43">
        <f t="shared" ca="1" si="0"/>
        <v>44301</v>
      </c>
      <c r="AX4" s="43">
        <f t="shared" ca="1" si="0"/>
        <v>44302</v>
      </c>
      <c r="AY4" s="43">
        <f t="shared" ca="1" si="0"/>
        <v>44303</v>
      </c>
      <c r="AZ4" s="43">
        <f t="shared" ca="1" si="0"/>
        <v>44304</v>
      </c>
      <c r="BA4" s="44">
        <f t="shared" ca="1" si="0"/>
        <v>44305</v>
      </c>
      <c r="BB4" s="42">
        <f ca="1">BA4+1</f>
        <v>44306</v>
      </c>
      <c r="BC4" s="43">
        <f ca="1">BB4+1</f>
        <v>44307</v>
      </c>
      <c r="BD4" s="43">
        <f t="shared" ref="BD4:BH4" ca="1" si="1">BC4+1</f>
        <v>44308</v>
      </c>
      <c r="BE4" s="43">
        <f t="shared" ca="1" si="1"/>
        <v>44309</v>
      </c>
      <c r="BF4" s="43">
        <f t="shared" ca="1" si="1"/>
        <v>44310</v>
      </c>
      <c r="BG4" s="43">
        <f t="shared" ca="1" si="1"/>
        <v>44311</v>
      </c>
      <c r="BH4" s="44">
        <f t="shared" ca="1" si="1"/>
        <v>44312</v>
      </c>
      <c r="BI4" s="42">
        <f ca="1">BH4+1</f>
        <v>44313</v>
      </c>
      <c r="BJ4" s="43">
        <f ca="1">BI4+1</f>
        <v>44314</v>
      </c>
      <c r="BK4" s="43">
        <f t="shared" ref="BK4:BO4" ca="1" si="2">BJ4+1</f>
        <v>44315</v>
      </c>
      <c r="BL4" s="43">
        <f t="shared" ca="1" si="2"/>
        <v>44316</v>
      </c>
      <c r="BM4" s="43">
        <f t="shared" ca="1" si="2"/>
        <v>44317</v>
      </c>
      <c r="BN4" s="43">
        <f t="shared" ca="1" si="2"/>
        <v>44318</v>
      </c>
      <c r="BO4" s="44">
        <f t="shared" ca="1" si="2"/>
        <v>44319</v>
      </c>
    </row>
    <row r="5" spans="1:67" s="19" customFormat="1" ht="25.35" customHeight="1" x14ac:dyDescent="0.3">
      <c r="A5" s="15" t="s">
        <v>3</v>
      </c>
      <c r="B5" s="32"/>
      <c r="C5" s="49"/>
      <c r="D5" s="51"/>
      <c r="E5" s="32"/>
      <c r="F5" s="32"/>
      <c r="G5" s="32"/>
      <c r="H5" s="32"/>
      <c r="I5" s="72"/>
      <c r="J5" s="32"/>
      <c r="K5" s="32"/>
      <c r="L5" s="46"/>
      <c r="M5" s="47"/>
      <c r="N5" s="47"/>
      <c r="O5" s="47"/>
      <c r="P5" s="47"/>
      <c r="Q5" s="47"/>
      <c r="R5" s="48"/>
      <c r="S5" s="46"/>
      <c r="T5" s="47"/>
      <c r="U5" s="47"/>
      <c r="V5" s="47"/>
      <c r="W5" s="47"/>
      <c r="X5" s="47"/>
      <c r="Y5" s="48"/>
      <c r="Z5" s="46"/>
      <c r="AA5" s="47"/>
      <c r="AB5" s="47"/>
      <c r="AC5" s="47"/>
      <c r="AD5" s="47"/>
      <c r="AE5" s="47"/>
      <c r="AF5" s="48"/>
      <c r="AG5" s="46"/>
      <c r="AH5" s="47"/>
      <c r="AI5" s="47"/>
      <c r="AJ5" s="47"/>
      <c r="AK5" s="47"/>
      <c r="AL5" s="47"/>
      <c r="AM5" s="48"/>
      <c r="AN5" s="46"/>
      <c r="AO5" s="47"/>
      <c r="AP5" s="47"/>
      <c r="AQ5" s="47"/>
      <c r="AR5" s="47"/>
      <c r="AS5" s="47"/>
      <c r="AT5" s="48"/>
      <c r="AU5" s="46"/>
      <c r="AV5" s="47"/>
      <c r="AW5" s="47"/>
      <c r="AX5" s="47"/>
      <c r="AY5" s="47"/>
      <c r="AZ5" s="47"/>
      <c r="BA5" s="48"/>
      <c r="BB5" s="46"/>
      <c r="BC5" s="47"/>
      <c r="BD5" s="47"/>
      <c r="BE5" s="47"/>
      <c r="BF5" s="47"/>
      <c r="BG5" s="47"/>
      <c r="BH5" s="48"/>
      <c r="BI5" s="46"/>
      <c r="BJ5" s="47"/>
      <c r="BK5" s="47"/>
      <c r="BL5" s="47"/>
      <c r="BM5" s="47"/>
      <c r="BN5" s="47"/>
      <c r="BO5" s="48"/>
    </row>
    <row r="6" spans="1:67" ht="30.9" customHeight="1" thickBot="1" x14ac:dyDescent="0.35">
      <c r="A6" s="15" t="s">
        <v>4</v>
      </c>
      <c r="B6" s="25" t="s">
        <v>31</v>
      </c>
      <c r="C6" s="26" t="s">
        <v>24</v>
      </c>
      <c r="D6" s="26" t="s">
        <v>26</v>
      </c>
      <c r="E6" s="26" t="s">
        <v>10</v>
      </c>
      <c r="F6" s="26" t="s">
        <v>14</v>
      </c>
      <c r="G6" s="26" t="s">
        <v>15</v>
      </c>
      <c r="H6" s="26" t="s">
        <v>16</v>
      </c>
      <c r="I6" s="26" t="s">
        <v>29</v>
      </c>
      <c r="J6" s="26" t="s">
        <v>17</v>
      </c>
      <c r="K6" s="24"/>
      <c r="L6" s="22" t="str">
        <f t="shared" ref="L6:AQ6" ca="1" si="3">LEFT(TEXT(L4,"TTT"),1)</f>
        <v>T</v>
      </c>
      <c r="M6" s="22" t="str">
        <f t="shared" ca="1" si="3"/>
        <v>T</v>
      </c>
      <c r="N6" s="22" t="str">
        <f t="shared" ca="1" si="3"/>
        <v>T</v>
      </c>
      <c r="O6" s="22" t="str">
        <f t="shared" ca="1" si="3"/>
        <v>T</v>
      </c>
      <c r="P6" s="22" t="str">
        <f t="shared" ca="1" si="3"/>
        <v>T</v>
      </c>
      <c r="Q6" s="22" t="str">
        <f t="shared" ca="1" si="3"/>
        <v>T</v>
      </c>
      <c r="R6" s="22" t="str">
        <f t="shared" ca="1" si="3"/>
        <v>T</v>
      </c>
      <c r="S6" s="22" t="str">
        <f t="shared" ca="1" si="3"/>
        <v>T</v>
      </c>
      <c r="T6" s="22" t="str">
        <f t="shared" ca="1" si="3"/>
        <v>T</v>
      </c>
      <c r="U6" s="22" t="str">
        <f t="shared" ca="1" si="3"/>
        <v>T</v>
      </c>
      <c r="V6" s="22" t="str">
        <f t="shared" ca="1" si="3"/>
        <v>T</v>
      </c>
      <c r="W6" s="22" t="str">
        <f t="shared" ca="1" si="3"/>
        <v>T</v>
      </c>
      <c r="X6" s="22" t="str">
        <f t="shared" ca="1" si="3"/>
        <v>T</v>
      </c>
      <c r="Y6" s="22" t="str">
        <f t="shared" ca="1" si="3"/>
        <v>T</v>
      </c>
      <c r="Z6" s="22" t="str">
        <f t="shared" ca="1" si="3"/>
        <v>T</v>
      </c>
      <c r="AA6" s="22" t="str">
        <f t="shared" ca="1" si="3"/>
        <v>T</v>
      </c>
      <c r="AB6" s="22" t="str">
        <f t="shared" ca="1" si="3"/>
        <v>T</v>
      </c>
      <c r="AC6" s="22" t="str">
        <f t="shared" ca="1" si="3"/>
        <v>T</v>
      </c>
      <c r="AD6" s="22" t="str">
        <f t="shared" ca="1" si="3"/>
        <v>T</v>
      </c>
      <c r="AE6" s="22" t="str">
        <f t="shared" ca="1" si="3"/>
        <v>T</v>
      </c>
      <c r="AF6" s="22" t="str">
        <f t="shared" ca="1" si="3"/>
        <v>T</v>
      </c>
      <c r="AG6" s="22" t="str">
        <f t="shared" ca="1" si="3"/>
        <v>T</v>
      </c>
      <c r="AH6" s="22" t="str">
        <f t="shared" ca="1" si="3"/>
        <v>T</v>
      </c>
      <c r="AI6" s="22" t="str">
        <f t="shared" ca="1" si="3"/>
        <v>T</v>
      </c>
      <c r="AJ6" s="22" t="str">
        <f t="shared" ca="1" si="3"/>
        <v>T</v>
      </c>
      <c r="AK6" s="22" t="str">
        <f t="shared" ca="1" si="3"/>
        <v>T</v>
      </c>
      <c r="AL6" s="22" t="str">
        <f t="shared" ca="1" si="3"/>
        <v>T</v>
      </c>
      <c r="AM6" s="22" t="str">
        <f t="shared" ca="1" si="3"/>
        <v>T</v>
      </c>
      <c r="AN6" s="22" t="str">
        <f t="shared" ca="1" si="3"/>
        <v>T</v>
      </c>
      <c r="AO6" s="22" t="str">
        <f t="shared" ca="1" si="3"/>
        <v>T</v>
      </c>
      <c r="AP6" s="22" t="str">
        <f t="shared" ca="1" si="3"/>
        <v>T</v>
      </c>
      <c r="AQ6" s="22" t="str">
        <f t="shared" ca="1" si="3"/>
        <v>T</v>
      </c>
      <c r="AR6" s="22" t="str">
        <f t="shared" ref="AR6:BO6" ca="1" si="4">LEFT(TEXT(AR4,"TTT"),1)</f>
        <v>T</v>
      </c>
      <c r="AS6" s="22" t="str">
        <f t="shared" ca="1" si="4"/>
        <v>T</v>
      </c>
      <c r="AT6" s="22" t="str">
        <f t="shared" ca="1" si="4"/>
        <v>T</v>
      </c>
      <c r="AU6" s="22" t="str">
        <f t="shared" ca="1" si="4"/>
        <v>T</v>
      </c>
      <c r="AV6" s="22" t="str">
        <f t="shared" ca="1" si="4"/>
        <v>T</v>
      </c>
      <c r="AW6" s="22" t="str">
        <f t="shared" ca="1" si="4"/>
        <v>T</v>
      </c>
      <c r="AX6" s="22" t="str">
        <f t="shared" ca="1" si="4"/>
        <v>T</v>
      </c>
      <c r="AY6" s="22" t="str">
        <f t="shared" ca="1" si="4"/>
        <v>T</v>
      </c>
      <c r="AZ6" s="22" t="str">
        <f t="shared" ca="1" si="4"/>
        <v>T</v>
      </c>
      <c r="BA6" s="22" t="str">
        <f t="shared" ca="1" si="4"/>
        <v>T</v>
      </c>
      <c r="BB6" s="22" t="str">
        <f t="shared" ca="1" si="4"/>
        <v>T</v>
      </c>
      <c r="BC6" s="22" t="str">
        <f t="shared" ca="1" si="4"/>
        <v>T</v>
      </c>
      <c r="BD6" s="22" t="str">
        <f t="shared" ca="1" si="4"/>
        <v>T</v>
      </c>
      <c r="BE6" s="22" t="str">
        <f t="shared" ca="1" si="4"/>
        <v>T</v>
      </c>
      <c r="BF6" s="22" t="str">
        <f t="shared" ca="1" si="4"/>
        <v>T</v>
      </c>
      <c r="BG6" s="22" t="str">
        <f t="shared" ca="1" si="4"/>
        <v>T</v>
      </c>
      <c r="BH6" s="22" t="str">
        <f t="shared" ca="1" si="4"/>
        <v>T</v>
      </c>
      <c r="BI6" s="22" t="str">
        <f t="shared" ca="1" si="4"/>
        <v>T</v>
      </c>
      <c r="BJ6" s="22" t="str">
        <f t="shared" ca="1" si="4"/>
        <v>T</v>
      </c>
      <c r="BK6" s="22" t="str">
        <f t="shared" ca="1" si="4"/>
        <v>T</v>
      </c>
      <c r="BL6" s="22" t="str">
        <f t="shared" ca="1" si="4"/>
        <v>T</v>
      </c>
      <c r="BM6" s="22" t="str">
        <f t="shared" ca="1" si="4"/>
        <v>T</v>
      </c>
      <c r="BN6" s="22" t="str">
        <f t="shared" ca="1" si="4"/>
        <v>T</v>
      </c>
      <c r="BO6" s="22" t="str">
        <f t="shared" ca="1" si="4"/>
        <v>T</v>
      </c>
    </row>
    <row r="7" spans="1:67" ht="30" hidden="1" customHeight="1" x14ac:dyDescent="0.3">
      <c r="A7" s="14" t="s">
        <v>5</v>
      </c>
      <c r="B7" s="38"/>
      <c r="C7" s="38"/>
      <c r="D7" s="59" t="e">
        <f>IF(VLOOKUP(Meilensteine[[#This Row],[Arbeitspaket]],Übersicht!B:G,7,FALSE)=0,"",VLOOKUP(Meilensteine[[#This Row],[Arbeitspaket]],Übersicht!B:G,7,FALSE))</f>
        <v>#N/A</v>
      </c>
      <c r="E7" s="27"/>
      <c r="F7" s="26"/>
      <c r="G7" s="28"/>
      <c r="H7" s="29"/>
      <c r="I7" s="29"/>
      <c r="J7" s="30"/>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row>
    <row r="8" spans="1:67" s="2" customFormat="1" ht="30" customHeight="1" x14ac:dyDescent="0.4">
      <c r="A8" s="15" t="s">
        <v>6</v>
      </c>
      <c r="B8" s="50" t="s">
        <v>42</v>
      </c>
      <c r="C8" s="62"/>
      <c r="D8" s="68"/>
      <c r="E8" s="31"/>
      <c r="F8" s="31"/>
      <c r="G8" s="28"/>
      <c r="H8" s="29"/>
      <c r="I8" s="29"/>
      <c r="J8" s="30"/>
      <c r="K8" s="23"/>
      <c r="L8" s="35" t="str">
        <f t="shared" ref="L8:AA50" ca="1" si="5">IF(AND($E8="Ziel",L$4&gt;=$H8,L$4&lt;=$H8+$J8-1),2,IF(AND($E8="Meilenstein",L$4&gt;=$H8,L$4&lt;=$H8+$J8-1),1,""))</f>
        <v/>
      </c>
      <c r="M8" s="35" t="str">
        <f t="shared" ca="1" si="5"/>
        <v/>
      </c>
      <c r="N8" s="35" t="str">
        <f t="shared" ca="1" si="5"/>
        <v/>
      </c>
      <c r="O8" s="35" t="str">
        <f t="shared" ca="1" si="5"/>
        <v/>
      </c>
      <c r="P8" s="35" t="str">
        <f t="shared" ca="1" si="5"/>
        <v/>
      </c>
      <c r="Q8" s="35" t="str">
        <f t="shared" ca="1" si="5"/>
        <v/>
      </c>
      <c r="R8" s="35" t="str">
        <f t="shared" ca="1" si="5"/>
        <v/>
      </c>
      <c r="S8" s="35" t="str">
        <f t="shared" ca="1" si="5"/>
        <v/>
      </c>
      <c r="T8" s="35" t="str">
        <f t="shared" ca="1" si="5"/>
        <v/>
      </c>
      <c r="U8" s="35" t="str">
        <f t="shared" ca="1" si="5"/>
        <v/>
      </c>
      <c r="V8" s="35" t="str">
        <f t="shared" ca="1" si="5"/>
        <v/>
      </c>
      <c r="W8" s="35" t="str">
        <f t="shared" ca="1" si="5"/>
        <v/>
      </c>
      <c r="X8" s="35" t="str">
        <f t="shared" ca="1" si="5"/>
        <v/>
      </c>
      <c r="Y8" s="35" t="str">
        <f t="shared" ca="1" si="5"/>
        <v/>
      </c>
      <c r="Z8" s="35" t="str">
        <f t="shared" ca="1" si="5"/>
        <v/>
      </c>
      <c r="AA8" s="35" t="str">
        <f t="shared" ca="1" si="5"/>
        <v/>
      </c>
      <c r="AB8" s="35" t="str">
        <f t="shared" ref="AB8:AQ50" ca="1" si="6">IF(AND($E8="Ziel",AB$4&gt;=$H8,AB$4&lt;=$H8+$J8-1),2,IF(AND($E8="Meilenstein",AB$4&gt;=$H8,AB$4&lt;=$H8+$J8-1),1,""))</f>
        <v/>
      </c>
      <c r="AC8" s="35" t="str">
        <f t="shared" ca="1" si="6"/>
        <v/>
      </c>
      <c r="AD8" s="35" t="str">
        <f t="shared" ca="1" si="6"/>
        <v/>
      </c>
      <c r="AE8" s="35" t="str">
        <f t="shared" ca="1" si="6"/>
        <v/>
      </c>
      <c r="AF8" s="35" t="str">
        <f t="shared" ca="1" si="6"/>
        <v/>
      </c>
      <c r="AG8" s="35" t="str">
        <f t="shared" ca="1" si="6"/>
        <v/>
      </c>
      <c r="AH8" s="35" t="str">
        <f t="shared" ca="1" si="6"/>
        <v/>
      </c>
      <c r="AI8" s="35" t="str">
        <f t="shared" ca="1" si="6"/>
        <v/>
      </c>
      <c r="AJ8" s="35" t="str">
        <f t="shared" ref="AJ8:AM53" ca="1" si="7">IF(AND($E8="Ziel",AJ$4&gt;=$H8,AJ$4&lt;=$H8+$J8-1),2,IF(AND($E8="Meilenstein",AJ$4&gt;=$H8,AJ$4&lt;=$H8+$J8-1),1,""))</f>
        <v/>
      </c>
      <c r="AK8" s="35" t="str">
        <f t="shared" ca="1" si="7"/>
        <v/>
      </c>
      <c r="AL8" s="35" t="str">
        <f t="shared" ca="1" si="7"/>
        <v/>
      </c>
      <c r="AM8" s="35" t="str">
        <f t="shared" ca="1" si="7"/>
        <v/>
      </c>
      <c r="AN8" s="35" t="str">
        <f t="shared" ca="1" si="6"/>
        <v/>
      </c>
      <c r="AO8" s="35" t="str">
        <f t="shared" ca="1" si="6"/>
        <v/>
      </c>
      <c r="AP8" s="35" t="str">
        <f t="shared" ca="1" si="6"/>
        <v/>
      </c>
      <c r="AQ8" s="35" t="str">
        <f t="shared" ca="1" si="6"/>
        <v/>
      </c>
      <c r="AR8" s="35" t="str">
        <f t="shared" ref="AR8:BG50" ca="1" si="8">IF(AND($E8="Ziel",AR$4&gt;=$H8,AR$4&lt;=$H8+$J8-1),2,IF(AND($E8="Meilenstein",AR$4&gt;=$H8,AR$4&lt;=$H8+$J8-1),1,""))</f>
        <v/>
      </c>
      <c r="AS8" s="35" t="str">
        <f t="shared" ca="1" si="8"/>
        <v/>
      </c>
      <c r="AT8" s="35" t="str">
        <f t="shared" ca="1" si="8"/>
        <v/>
      </c>
      <c r="AU8" s="35" t="str">
        <f t="shared" ca="1" si="8"/>
        <v/>
      </c>
      <c r="AV8" s="35" t="str">
        <f t="shared" ca="1" si="8"/>
        <v/>
      </c>
      <c r="AW8" s="35" t="str">
        <f t="shared" ca="1" si="8"/>
        <v/>
      </c>
      <c r="AX8" s="35" t="str">
        <f t="shared" ca="1" si="8"/>
        <v/>
      </c>
      <c r="AY8" s="35" t="str">
        <f t="shared" ca="1" si="8"/>
        <v/>
      </c>
      <c r="AZ8" s="35" t="str">
        <f t="shared" ca="1" si="8"/>
        <v/>
      </c>
      <c r="BA8" s="35" t="str">
        <f t="shared" ca="1" si="8"/>
        <v/>
      </c>
      <c r="BB8" s="35" t="str">
        <f t="shared" ca="1" si="8"/>
        <v/>
      </c>
      <c r="BC8" s="35" t="str">
        <f t="shared" ca="1" si="8"/>
        <v/>
      </c>
      <c r="BD8" s="35" t="str">
        <f t="shared" ca="1" si="8"/>
        <v/>
      </c>
      <c r="BE8" s="35" t="str">
        <f t="shared" ca="1" si="8"/>
        <v/>
      </c>
      <c r="BF8" s="35" t="str">
        <f t="shared" ca="1" si="8"/>
        <v/>
      </c>
      <c r="BG8" s="35" t="str">
        <f t="shared" ca="1" si="8"/>
        <v/>
      </c>
      <c r="BH8" s="35" t="str">
        <f t="shared" ref="BH8:BO50" ca="1" si="9">IF(AND($E8="Ziel",BH$4&gt;=$H8,BH$4&lt;=$H8+$J8-1),2,IF(AND($E8="Meilenstein",BH$4&gt;=$H8,BH$4&lt;=$H8+$J8-1),1,""))</f>
        <v/>
      </c>
      <c r="BI8" s="35" t="str">
        <f t="shared" ca="1" si="9"/>
        <v/>
      </c>
      <c r="BJ8" s="35" t="str">
        <f t="shared" ca="1" si="9"/>
        <v/>
      </c>
      <c r="BK8" s="35" t="str">
        <f t="shared" ca="1" si="9"/>
        <v/>
      </c>
      <c r="BL8" s="35" t="str">
        <f t="shared" ca="1" si="9"/>
        <v/>
      </c>
      <c r="BM8" s="35" t="str">
        <f t="shared" ca="1" si="9"/>
        <v/>
      </c>
      <c r="BN8" s="35" t="str">
        <f t="shared" ca="1" si="9"/>
        <v/>
      </c>
      <c r="BO8" s="35" t="str">
        <f t="shared" ca="1" si="9"/>
        <v/>
      </c>
    </row>
    <row r="9" spans="1:67" s="2" customFormat="1" ht="30" customHeight="1" x14ac:dyDescent="0.3">
      <c r="A9" s="15"/>
      <c r="B9" s="53" t="s">
        <v>43</v>
      </c>
      <c r="C9" s="68">
        <v>0.83333333333333337</v>
      </c>
      <c r="D9" s="68" t="str">
        <f>IF(VLOOKUP(Meilensteine[[#This Row],[Arbeitspaket]],Übersicht!B:G,6,FALSE)=0,"",VLOOKUP(Meilensteine[[#This Row],[Arbeitspaket]],Übersicht!B:G,6,FALSE))</f>
        <v/>
      </c>
      <c r="E9" s="31" t="s">
        <v>11</v>
      </c>
      <c r="F9" s="31" t="s">
        <v>25</v>
      </c>
      <c r="G9" s="28">
        <v>0</v>
      </c>
      <c r="H9" s="29"/>
      <c r="I9" s="29"/>
      <c r="J9" s="30">
        <f>IF(Meilensteine[[#This Row],[Kategorie]]="Meilenstein",1,_xlfn.DAYS(Meilensteine[[#This Row],[Ende]],Meilensteine[[#This Row],[Start]]))</f>
        <v>0</v>
      </c>
      <c r="K9" s="23"/>
      <c r="L9" s="35" t="str">
        <f ca="1">IF(AND($E9="Ziel",L$4&gt;=$H9,L$4&lt;=$H9+$J9-1),2,IF(AND($E9="Meilenstein",L$4&gt;=$H9,L$4&lt;=$H9+$J9-1),1,""))</f>
        <v/>
      </c>
      <c r="M9" s="35" t="str">
        <f t="shared" ca="1" si="5"/>
        <v/>
      </c>
      <c r="N9" s="35" t="str">
        <f t="shared" ca="1" si="5"/>
        <v/>
      </c>
      <c r="O9" s="35" t="str">
        <f t="shared" ca="1" si="5"/>
        <v/>
      </c>
      <c r="P9" s="35" t="str">
        <f t="shared" ca="1" si="5"/>
        <v/>
      </c>
      <c r="Q9" s="35" t="str">
        <f t="shared" ca="1" si="5"/>
        <v/>
      </c>
      <c r="R9" s="35" t="str">
        <f t="shared" ca="1" si="5"/>
        <v/>
      </c>
      <c r="S9" s="35" t="str">
        <f t="shared" ca="1" si="5"/>
        <v/>
      </c>
      <c r="T9" s="35" t="str">
        <f t="shared" ca="1" si="5"/>
        <v/>
      </c>
      <c r="U9" s="35" t="str">
        <f t="shared" ca="1" si="5"/>
        <v/>
      </c>
      <c r="V9" s="35" t="str">
        <f t="shared" ca="1" si="5"/>
        <v/>
      </c>
      <c r="W9" s="35" t="str">
        <f t="shared" ca="1" si="5"/>
        <v/>
      </c>
      <c r="X9" s="35" t="str">
        <f t="shared" ca="1" si="5"/>
        <v/>
      </c>
      <c r="Y9" s="35" t="str">
        <f t="shared" ca="1" si="5"/>
        <v/>
      </c>
      <c r="Z9" s="35" t="str">
        <f t="shared" ca="1" si="5"/>
        <v/>
      </c>
      <c r="AA9" s="35" t="str">
        <f t="shared" ca="1" si="5"/>
        <v/>
      </c>
      <c r="AB9" s="35" t="str">
        <f t="shared" ca="1" si="6"/>
        <v/>
      </c>
      <c r="AC9" s="35" t="str">
        <f t="shared" ca="1" si="6"/>
        <v/>
      </c>
      <c r="AD9" s="35" t="str">
        <f t="shared" ca="1" si="6"/>
        <v/>
      </c>
      <c r="AE9" s="35" t="str">
        <f t="shared" ca="1" si="6"/>
        <v/>
      </c>
      <c r="AF9" s="35" t="str">
        <f t="shared" ca="1" si="6"/>
        <v/>
      </c>
      <c r="AG9" s="35" t="str">
        <f t="shared" ca="1" si="6"/>
        <v/>
      </c>
      <c r="AH9" s="35" t="str">
        <f t="shared" ca="1" si="6"/>
        <v/>
      </c>
      <c r="AI9" s="35" t="str">
        <f t="shared" ca="1" si="6"/>
        <v/>
      </c>
      <c r="AJ9" s="35" t="str">
        <f t="shared" ca="1" si="7"/>
        <v/>
      </c>
      <c r="AK9" s="35" t="str">
        <f t="shared" ca="1" si="7"/>
        <v/>
      </c>
      <c r="AL9" s="35" t="str">
        <f t="shared" ca="1" si="7"/>
        <v/>
      </c>
      <c r="AM9" s="35" t="str">
        <f t="shared" ca="1" si="7"/>
        <v/>
      </c>
      <c r="AN9" s="35" t="str">
        <f t="shared" ca="1" si="6"/>
        <v/>
      </c>
      <c r="AO9" s="35" t="str">
        <f t="shared" ca="1" si="6"/>
        <v/>
      </c>
      <c r="AP9" s="35" t="str">
        <f t="shared" ca="1" si="6"/>
        <v/>
      </c>
      <c r="AQ9" s="35" t="str">
        <f t="shared" ca="1" si="6"/>
        <v/>
      </c>
      <c r="AR9" s="35" t="str">
        <f t="shared" ca="1" si="8"/>
        <v/>
      </c>
      <c r="AS9" s="35" t="str">
        <f t="shared" ca="1" si="8"/>
        <v/>
      </c>
      <c r="AT9" s="35" t="str">
        <f t="shared" ca="1" si="8"/>
        <v/>
      </c>
      <c r="AU9" s="35" t="str">
        <f t="shared" ca="1" si="8"/>
        <v/>
      </c>
      <c r="AV9" s="35" t="str">
        <f t="shared" ca="1" si="8"/>
        <v/>
      </c>
      <c r="AW9" s="35" t="str">
        <f t="shared" ca="1" si="8"/>
        <v/>
      </c>
      <c r="AX9" s="35" t="str">
        <f t="shared" ca="1" si="8"/>
        <v/>
      </c>
      <c r="AY9" s="35" t="str">
        <f t="shared" ca="1" si="8"/>
        <v/>
      </c>
      <c r="AZ9" s="35" t="str">
        <f t="shared" ca="1" si="8"/>
        <v/>
      </c>
      <c r="BA9" s="35" t="str">
        <f t="shared" ca="1" si="8"/>
        <v/>
      </c>
      <c r="BB9" s="35" t="str">
        <f t="shared" ca="1" si="8"/>
        <v/>
      </c>
      <c r="BC9" s="35" t="str">
        <f t="shared" ca="1" si="8"/>
        <v/>
      </c>
      <c r="BD9" s="35" t="str">
        <f t="shared" ca="1" si="8"/>
        <v/>
      </c>
      <c r="BE9" s="35" t="str">
        <f t="shared" ca="1" si="8"/>
        <v/>
      </c>
      <c r="BF9" s="35" t="str">
        <f t="shared" ca="1" si="8"/>
        <v/>
      </c>
      <c r="BG9" s="35" t="str">
        <f t="shared" ca="1" si="8"/>
        <v/>
      </c>
      <c r="BH9" s="35" t="str">
        <f t="shared" ca="1" si="9"/>
        <v/>
      </c>
      <c r="BI9" s="35" t="str">
        <f t="shared" ca="1" si="9"/>
        <v/>
      </c>
      <c r="BJ9" s="35" t="str">
        <f t="shared" ca="1" si="9"/>
        <v/>
      </c>
      <c r="BK9" s="35" t="str">
        <f t="shared" ca="1" si="9"/>
        <v/>
      </c>
      <c r="BL9" s="35" t="str">
        <f t="shared" ca="1" si="9"/>
        <v/>
      </c>
      <c r="BM9" s="35" t="str">
        <f t="shared" ca="1" si="9"/>
        <v/>
      </c>
      <c r="BN9" s="35" t="str">
        <f t="shared" ca="1" si="9"/>
        <v/>
      </c>
      <c r="BO9" s="35" t="str">
        <f t="shared" ca="1" si="9"/>
        <v/>
      </c>
    </row>
    <row r="10" spans="1:67" s="2" customFormat="1" ht="30" customHeight="1" x14ac:dyDescent="0.3">
      <c r="A10" s="15"/>
      <c r="B10" s="53" t="s">
        <v>44</v>
      </c>
      <c r="C10" s="68">
        <v>0.33333333333333331</v>
      </c>
      <c r="D10" s="68" t="str">
        <f>IF(VLOOKUP(Meilensteine[[#This Row],[Arbeitspaket]],Übersicht!B:G,6,FALSE)=0,"",VLOOKUP(Meilensteine[[#This Row],[Arbeitspaket]],Übersicht!B:G,6,FALSE))</f>
        <v/>
      </c>
      <c r="E10" s="31" t="s">
        <v>11</v>
      </c>
      <c r="F10" s="31" t="s">
        <v>25</v>
      </c>
      <c r="G10" s="28">
        <v>0</v>
      </c>
      <c r="H10" s="29"/>
      <c r="I10" s="29"/>
      <c r="J10" s="30">
        <f>IF(Meilensteine[[#This Row],[Kategorie]]="Meilenstein",1,_xlfn.DAYS(Meilensteine[[#This Row],[Ende]],Meilensteine[[#This Row],[Start]]))</f>
        <v>0</v>
      </c>
      <c r="K10" s="23"/>
      <c r="L10" s="35" t="str">
        <f t="shared" ref="L10:AA53" ca="1" si="10">IF(AND($E10="Ziel",L$4&gt;=$H10,L$4&lt;=$H10+$J10-1),2,IF(AND($E10="Meilenstein",L$4&gt;=$H10,L$4&lt;=$H10+$J10-1),1,""))</f>
        <v/>
      </c>
      <c r="M10" s="35" t="str">
        <f t="shared" ca="1" si="5"/>
        <v/>
      </c>
      <c r="N10" s="35" t="str">
        <f t="shared" ca="1" si="5"/>
        <v/>
      </c>
      <c r="O10" s="35" t="str">
        <f t="shared" ca="1" si="5"/>
        <v/>
      </c>
      <c r="P10" s="35" t="str">
        <f t="shared" ca="1" si="5"/>
        <v/>
      </c>
      <c r="Q10" s="35" t="str">
        <f t="shared" ca="1" si="5"/>
        <v/>
      </c>
      <c r="R10" s="35" t="str">
        <f t="shared" ca="1" si="5"/>
        <v/>
      </c>
      <c r="S10" s="35" t="str">
        <f t="shared" ca="1" si="5"/>
        <v/>
      </c>
      <c r="T10" s="35" t="str">
        <f t="shared" ca="1" si="5"/>
        <v/>
      </c>
      <c r="U10" s="35" t="str">
        <f t="shared" ca="1" si="5"/>
        <v/>
      </c>
      <c r="V10" s="35" t="str">
        <f t="shared" ca="1" si="5"/>
        <v/>
      </c>
      <c r="W10" s="35" t="str">
        <f t="shared" ca="1" si="5"/>
        <v/>
      </c>
      <c r="X10" s="35" t="str">
        <f t="shared" ca="1" si="5"/>
        <v/>
      </c>
      <c r="Y10" s="35" t="str">
        <f t="shared" ca="1" si="5"/>
        <v/>
      </c>
      <c r="Z10" s="35" t="str">
        <f t="shared" ca="1" si="5"/>
        <v/>
      </c>
      <c r="AA10" s="35" t="str">
        <f t="shared" ca="1" si="5"/>
        <v/>
      </c>
      <c r="AB10" s="35" t="str">
        <f t="shared" ca="1" si="6"/>
        <v/>
      </c>
      <c r="AC10" s="35" t="str">
        <f t="shared" ca="1" si="6"/>
        <v/>
      </c>
      <c r="AD10" s="35" t="str">
        <f t="shared" ca="1" si="6"/>
        <v/>
      </c>
      <c r="AE10" s="35" t="str">
        <f t="shared" ca="1" si="6"/>
        <v/>
      </c>
      <c r="AF10" s="35" t="str">
        <f t="shared" ca="1" si="6"/>
        <v/>
      </c>
      <c r="AG10" s="35" t="str">
        <f t="shared" ca="1" si="6"/>
        <v/>
      </c>
      <c r="AH10" s="35" t="str">
        <f t="shared" ca="1" si="6"/>
        <v/>
      </c>
      <c r="AI10" s="35" t="str">
        <f t="shared" ca="1" si="6"/>
        <v/>
      </c>
      <c r="AJ10" s="35" t="str">
        <f t="shared" ca="1" si="7"/>
        <v/>
      </c>
      <c r="AK10" s="35" t="str">
        <f t="shared" ca="1" si="7"/>
        <v/>
      </c>
      <c r="AL10" s="35" t="str">
        <f t="shared" ca="1" si="7"/>
        <v/>
      </c>
      <c r="AM10" s="35" t="str">
        <f t="shared" ca="1" si="7"/>
        <v/>
      </c>
      <c r="AN10" s="35" t="str">
        <f t="shared" ca="1" si="6"/>
        <v/>
      </c>
      <c r="AO10" s="35" t="str">
        <f t="shared" ca="1" si="6"/>
        <v/>
      </c>
      <c r="AP10" s="35" t="str">
        <f t="shared" ca="1" si="6"/>
        <v/>
      </c>
      <c r="AQ10" s="35" t="str">
        <f t="shared" ca="1" si="6"/>
        <v/>
      </c>
      <c r="AR10" s="35" t="str">
        <f t="shared" ca="1" si="8"/>
        <v/>
      </c>
      <c r="AS10" s="35" t="str">
        <f t="shared" ca="1" si="8"/>
        <v/>
      </c>
      <c r="AT10" s="35" t="str">
        <f t="shared" ca="1" si="8"/>
        <v/>
      </c>
      <c r="AU10" s="35" t="str">
        <f t="shared" ca="1" si="8"/>
        <v/>
      </c>
      <c r="AV10" s="35" t="str">
        <f t="shared" ca="1" si="8"/>
        <v/>
      </c>
      <c r="AW10" s="35" t="str">
        <f t="shared" ca="1" si="8"/>
        <v/>
      </c>
      <c r="AX10" s="35" t="str">
        <f t="shared" ca="1" si="8"/>
        <v/>
      </c>
      <c r="AY10" s="35" t="str">
        <f t="shared" ca="1" si="8"/>
        <v/>
      </c>
      <c r="AZ10" s="35" t="str">
        <f t="shared" ca="1" si="8"/>
        <v/>
      </c>
      <c r="BA10" s="35" t="str">
        <f t="shared" ca="1" si="8"/>
        <v/>
      </c>
      <c r="BB10" s="35" t="str">
        <f t="shared" ca="1" si="8"/>
        <v/>
      </c>
      <c r="BC10" s="35" t="str">
        <f t="shared" ca="1" si="8"/>
        <v/>
      </c>
      <c r="BD10" s="35" t="str">
        <f t="shared" ca="1" si="8"/>
        <v/>
      </c>
      <c r="BE10" s="35" t="str">
        <f t="shared" ca="1" si="8"/>
        <v/>
      </c>
      <c r="BF10" s="35" t="str">
        <f t="shared" ca="1" si="8"/>
        <v/>
      </c>
      <c r="BG10" s="35" t="str">
        <f t="shared" ca="1" si="8"/>
        <v/>
      </c>
      <c r="BH10" s="35" t="str">
        <f t="shared" ca="1" si="9"/>
        <v/>
      </c>
      <c r="BI10" s="35" t="str">
        <f t="shared" ca="1" si="9"/>
        <v/>
      </c>
      <c r="BJ10" s="35" t="str">
        <f t="shared" ca="1" si="9"/>
        <v/>
      </c>
      <c r="BK10" s="35" t="str">
        <f t="shared" ca="1" si="9"/>
        <v/>
      </c>
      <c r="BL10" s="35" t="str">
        <f t="shared" ca="1" si="9"/>
        <v/>
      </c>
      <c r="BM10" s="35" t="str">
        <f t="shared" ca="1" si="9"/>
        <v/>
      </c>
      <c r="BN10" s="35" t="str">
        <f t="shared" ca="1" si="9"/>
        <v/>
      </c>
      <c r="BO10" s="35" t="str">
        <f t="shared" ca="1" si="9"/>
        <v/>
      </c>
    </row>
    <row r="11" spans="1:67" s="2" customFormat="1" ht="30" customHeight="1" x14ac:dyDescent="0.3">
      <c r="A11" s="15"/>
      <c r="B11" s="53" t="s">
        <v>45</v>
      </c>
      <c r="C11" s="68">
        <v>0.41666666666666669</v>
      </c>
      <c r="D11" s="68" t="str">
        <f>IF(VLOOKUP(Meilensteine[[#This Row],[Arbeitspaket]],Übersicht!B:G,6,FALSE)=0,"",VLOOKUP(Meilensteine[[#This Row],[Arbeitspaket]],Übersicht!B:G,6,FALSE))</f>
        <v/>
      </c>
      <c r="E11" s="31" t="s">
        <v>11</v>
      </c>
      <c r="F11" s="31" t="s">
        <v>25</v>
      </c>
      <c r="G11" s="28">
        <v>0</v>
      </c>
      <c r="H11" s="29"/>
      <c r="I11" s="29"/>
      <c r="J11" s="30">
        <f>IF(Meilensteine[[#This Row],[Kategorie]]="Meilenstein",1,_xlfn.DAYS(Meilensteine[[#This Row],[Ende]],Meilensteine[[#This Row],[Start]]))</f>
        <v>0</v>
      </c>
      <c r="K11" s="23"/>
      <c r="L11" s="35" t="str">
        <f t="shared" ca="1" si="10"/>
        <v/>
      </c>
      <c r="M11" s="35" t="str">
        <f t="shared" ca="1" si="5"/>
        <v/>
      </c>
      <c r="N11" s="35" t="str">
        <f t="shared" ca="1" si="5"/>
        <v/>
      </c>
      <c r="O11" s="35" t="str">
        <f t="shared" ca="1" si="5"/>
        <v/>
      </c>
      <c r="P11" s="35" t="str">
        <f t="shared" ca="1" si="5"/>
        <v/>
      </c>
      <c r="Q11" s="35" t="str">
        <f t="shared" ca="1" si="5"/>
        <v/>
      </c>
      <c r="R11" s="35" t="str">
        <f t="shared" ca="1" si="5"/>
        <v/>
      </c>
      <c r="S11" s="35" t="str">
        <f t="shared" ca="1" si="5"/>
        <v/>
      </c>
      <c r="T11" s="35" t="str">
        <f t="shared" ca="1" si="5"/>
        <v/>
      </c>
      <c r="U11" s="35" t="str">
        <f t="shared" ca="1" si="5"/>
        <v/>
      </c>
      <c r="V11" s="35" t="str">
        <f t="shared" ca="1" si="5"/>
        <v/>
      </c>
      <c r="W11" s="35" t="str">
        <f t="shared" ca="1" si="5"/>
        <v/>
      </c>
      <c r="X11" s="35" t="str">
        <f t="shared" ca="1" si="5"/>
        <v/>
      </c>
      <c r="Y11" s="35" t="str">
        <f t="shared" ca="1" si="5"/>
        <v/>
      </c>
      <c r="Z11" s="35" t="str">
        <f t="shared" ca="1" si="5"/>
        <v/>
      </c>
      <c r="AA11" s="35" t="str">
        <f t="shared" ca="1" si="5"/>
        <v/>
      </c>
      <c r="AB11" s="35" t="str">
        <f t="shared" ca="1" si="6"/>
        <v/>
      </c>
      <c r="AC11" s="35" t="str">
        <f t="shared" ca="1" si="6"/>
        <v/>
      </c>
      <c r="AD11" s="35" t="str">
        <f t="shared" ca="1" si="6"/>
        <v/>
      </c>
      <c r="AE11" s="35" t="str">
        <f t="shared" ca="1" si="6"/>
        <v/>
      </c>
      <c r="AF11" s="35" t="str">
        <f t="shared" ca="1" si="6"/>
        <v/>
      </c>
      <c r="AG11" s="35" t="str">
        <f t="shared" ca="1" si="6"/>
        <v/>
      </c>
      <c r="AH11" s="35" t="str">
        <f t="shared" ca="1" si="6"/>
        <v/>
      </c>
      <c r="AI11" s="35" t="str">
        <f t="shared" ca="1" si="6"/>
        <v/>
      </c>
      <c r="AJ11" s="35" t="str">
        <f t="shared" ca="1" si="7"/>
        <v/>
      </c>
      <c r="AK11" s="35" t="str">
        <f t="shared" ca="1" si="7"/>
        <v/>
      </c>
      <c r="AL11" s="35" t="str">
        <f t="shared" ca="1" si="7"/>
        <v/>
      </c>
      <c r="AM11" s="35" t="str">
        <f t="shared" ca="1" si="7"/>
        <v/>
      </c>
      <c r="AN11" s="35" t="str">
        <f t="shared" ca="1" si="6"/>
        <v/>
      </c>
      <c r="AO11" s="35" t="str">
        <f t="shared" ca="1" si="6"/>
        <v/>
      </c>
      <c r="AP11" s="35" t="str">
        <f t="shared" ca="1" si="6"/>
        <v/>
      </c>
      <c r="AQ11" s="35" t="str">
        <f t="shared" ca="1" si="6"/>
        <v/>
      </c>
      <c r="AR11" s="35" t="str">
        <f t="shared" ca="1" si="8"/>
        <v/>
      </c>
      <c r="AS11" s="35" t="str">
        <f t="shared" ca="1" si="8"/>
        <v/>
      </c>
      <c r="AT11" s="35" t="str">
        <f t="shared" ca="1" si="8"/>
        <v/>
      </c>
      <c r="AU11" s="35" t="str">
        <f t="shared" ca="1" si="8"/>
        <v/>
      </c>
      <c r="AV11" s="35" t="str">
        <f t="shared" ca="1" si="8"/>
        <v/>
      </c>
      <c r="AW11" s="35" t="str">
        <f t="shared" ca="1" si="8"/>
        <v/>
      </c>
      <c r="AX11" s="35" t="str">
        <f t="shared" ca="1" si="8"/>
        <v/>
      </c>
      <c r="AY11" s="35" t="str">
        <f t="shared" ca="1" si="8"/>
        <v/>
      </c>
      <c r="AZ11" s="35" t="str">
        <f t="shared" ca="1" si="8"/>
        <v/>
      </c>
      <c r="BA11" s="35" t="str">
        <f t="shared" ca="1" si="8"/>
        <v/>
      </c>
      <c r="BB11" s="35" t="str">
        <f t="shared" ca="1" si="8"/>
        <v/>
      </c>
      <c r="BC11" s="35" t="str">
        <f t="shared" ca="1" si="8"/>
        <v/>
      </c>
      <c r="BD11" s="35" t="str">
        <f t="shared" ca="1" si="8"/>
        <v/>
      </c>
      <c r="BE11" s="35" t="str">
        <f t="shared" ca="1" si="8"/>
        <v/>
      </c>
      <c r="BF11" s="35" t="str">
        <f t="shared" ca="1" si="8"/>
        <v/>
      </c>
      <c r="BG11" s="35" t="str">
        <f t="shared" ca="1" si="8"/>
        <v/>
      </c>
      <c r="BH11" s="35" t="str">
        <f t="shared" ca="1" si="9"/>
        <v/>
      </c>
      <c r="BI11" s="35" t="str">
        <f t="shared" ca="1" si="9"/>
        <v/>
      </c>
      <c r="BJ11" s="35" t="str">
        <f t="shared" ca="1" si="9"/>
        <v/>
      </c>
      <c r="BK11" s="35" t="str">
        <f t="shared" ca="1" si="9"/>
        <v/>
      </c>
      <c r="BL11" s="35" t="str">
        <f t="shared" ca="1" si="9"/>
        <v/>
      </c>
      <c r="BM11" s="35" t="str">
        <f t="shared" ca="1" si="9"/>
        <v/>
      </c>
      <c r="BN11" s="35" t="str">
        <f t="shared" ca="1" si="9"/>
        <v/>
      </c>
      <c r="BO11" s="35" t="str">
        <f t="shared" ca="1" si="9"/>
        <v/>
      </c>
    </row>
    <row r="12" spans="1:67" s="2" customFormat="1" ht="30" customHeight="1" x14ac:dyDescent="0.3">
      <c r="A12" s="15"/>
      <c r="B12" s="53" t="s">
        <v>38</v>
      </c>
      <c r="C12" s="68">
        <v>0.20833333333333334</v>
      </c>
      <c r="D12" s="68" t="str">
        <f>IF(VLOOKUP(Meilensteine[[#This Row],[Arbeitspaket]],Übersicht!B:G,6,FALSE)=0,"",VLOOKUP(Meilensteine[[#This Row],[Arbeitspaket]],Übersicht!B:G,6,FALSE))</f>
        <v/>
      </c>
      <c r="E12" s="31" t="s">
        <v>11</v>
      </c>
      <c r="F12" s="31" t="s">
        <v>67</v>
      </c>
      <c r="G12" s="28">
        <v>0</v>
      </c>
      <c r="H12" s="29"/>
      <c r="I12" s="29"/>
      <c r="J12" s="30">
        <f>IF(Meilensteine[[#This Row],[Kategorie]]="Meilenstein",1,_xlfn.DAYS(Meilensteine[[#This Row],[Ende]],Meilensteine[[#This Row],[Start]]))</f>
        <v>0</v>
      </c>
      <c r="K12" s="23"/>
      <c r="L12" s="35" t="str">
        <f t="shared" ca="1" si="10"/>
        <v/>
      </c>
      <c r="M12" s="35" t="str">
        <f t="shared" ca="1" si="5"/>
        <v/>
      </c>
      <c r="N12" s="35" t="str">
        <f t="shared" ca="1" si="5"/>
        <v/>
      </c>
      <c r="O12" s="35" t="str">
        <f t="shared" ca="1" si="5"/>
        <v/>
      </c>
      <c r="P12" s="35" t="str">
        <f t="shared" ca="1" si="5"/>
        <v/>
      </c>
      <c r="Q12" s="35" t="str">
        <f t="shared" ca="1" si="5"/>
        <v/>
      </c>
      <c r="R12" s="35" t="str">
        <f t="shared" ca="1" si="5"/>
        <v/>
      </c>
      <c r="S12" s="35" t="str">
        <f t="shared" ca="1" si="5"/>
        <v/>
      </c>
      <c r="T12" s="35" t="str">
        <f t="shared" ca="1" si="5"/>
        <v/>
      </c>
      <c r="U12" s="35" t="str">
        <f t="shared" ca="1" si="5"/>
        <v/>
      </c>
      <c r="V12" s="35" t="str">
        <f t="shared" ca="1" si="5"/>
        <v/>
      </c>
      <c r="W12" s="35" t="str">
        <f t="shared" ca="1" si="5"/>
        <v/>
      </c>
      <c r="X12" s="35" t="str">
        <f t="shared" ca="1" si="5"/>
        <v/>
      </c>
      <c r="Y12" s="35" t="str">
        <f t="shared" ca="1" si="5"/>
        <v/>
      </c>
      <c r="Z12" s="35" t="str">
        <f t="shared" ca="1" si="5"/>
        <v/>
      </c>
      <c r="AA12" s="35" t="str">
        <f t="shared" ca="1" si="5"/>
        <v/>
      </c>
      <c r="AB12" s="35" t="str">
        <f t="shared" ca="1" si="6"/>
        <v/>
      </c>
      <c r="AC12" s="35" t="str">
        <f t="shared" ca="1" si="6"/>
        <v/>
      </c>
      <c r="AD12" s="35" t="str">
        <f t="shared" ca="1" si="6"/>
        <v/>
      </c>
      <c r="AE12" s="35" t="str">
        <f t="shared" ca="1" si="6"/>
        <v/>
      </c>
      <c r="AF12" s="35" t="str">
        <f t="shared" ca="1" si="6"/>
        <v/>
      </c>
      <c r="AG12" s="35" t="str">
        <f t="shared" ca="1" si="6"/>
        <v/>
      </c>
      <c r="AH12" s="35" t="str">
        <f t="shared" ca="1" si="6"/>
        <v/>
      </c>
      <c r="AI12" s="35" t="str">
        <f t="shared" ca="1" si="6"/>
        <v/>
      </c>
      <c r="AJ12" s="35" t="str">
        <f t="shared" ca="1" si="7"/>
        <v/>
      </c>
      <c r="AK12" s="35" t="str">
        <f t="shared" ca="1" si="7"/>
        <v/>
      </c>
      <c r="AL12" s="35" t="str">
        <f t="shared" ca="1" si="7"/>
        <v/>
      </c>
      <c r="AM12" s="35" t="str">
        <f t="shared" ca="1" si="7"/>
        <v/>
      </c>
      <c r="AN12" s="35" t="str">
        <f t="shared" ca="1" si="6"/>
        <v/>
      </c>
      <c r="AO12" s="35" t="str">
        <f t="shared" ca="1" si="6"/>
        <v/>
      </c>
      <c r="AP12" s="35" t="str">
        <f t="shared" ca="1" si="6"/>
        <v/>
      </c>
      <c r="AQ12" s="35" t="str">
        <f t="shared" ca="1" si="6"/>
        <v/>
      </c>
      <c r="AR12" s="35" t="str">
        <f t="shared" ca="1" si="8"/>
        <v/>
      </c>
      <c r="AS12" s="35" t="str">
        <f t="shared" ca="1" si="8"/>
        <v/>
      </c>
      <c r="AT12" s="35" t="str">
        <f t="shared" ca="1" si="8"/>
        <v/>
      </c>
      <c r="AU12" s="35" t="str">
        <f t="shared" ca="1" si="8"/>
        <v/>
      </c>
      <c r="AV12" s="35" t="str">
        <f t="shared" ca="1" si="8"/>
        <v/>
      </c>
      <c r="AW12" s="35" t="str">
        <f t="shared" ca="1" si="8"/>
        <v/>
      </c>
      <c r="AX12" s="35" t="str">
        <f t="shared" ca="1" si="8"/>
        <v/>
      </c>
      <c r="AY12" s="35" t="str">
        <f t="shared" ca="1" si="8"/>
        <v/>
      </c>
      <c r="AZ12" s="35" t="str">
        <f t="shared" ca="1" si="8"/>
        <v/>
      </c>
      <c r="BA12" s="35" t="str">
        <f t="shared" ca="1" si="8"/>
        <v/>
      </c>
      <c r="BB12" s="35" t="str">
        <f t="shared" ca="1" si="8"/>
        <v/>
      </c>
      <c r="BC12" s="35" t="str">
        <f t="shared" ca="1" si="8"/>
        <v/>
      </c>
      <c r="BD12" s="35" t="str">
        <f t="shared" ca="1" si="8"/>
        <v/>
      </c>
      <c r="BE12" s="35" t="str">
        <f t="shared" ca="1" si="8"/>
        <v/>
      </c>
      <c r="BF12" s="35" t="str">
        <f t="shared" ca="1" si="8"/>
        <v/>
      </c>
      <c r="BG12" s="35" t="str">
        <f t="shared" ca="1" si="8"/>
        <v/>
      </c>
      <c r="BH12" s="35" t="str">
        <f t="shared" ca="1" si="9"/>
        <v/>
      </c>
      <c r="BI12" s="35" t="str">
        <f t="shared" ca="1" si="9"/>
        <v/>
      </c>
      <c r="BJ12" s="35" t="str">
        <f t="shared" ca="1" si="9"/>
        <v/>
      </c>
      <c r="BK12" s="35" t="str">
        <f t="shared" ca="1" si="9"/>
        <v/>
      </c>
      <c r="BL12" s="35" t="str">
        <f t="shared" ca="1" si="9"/>
        <v/>
      </c>
      <c r="BM12" s="35" t="str">
        <f t="shared" ca="1" si="9"/>
        <v/>
      </c>
      <c r="BN12" s="35" t="str">
        <f t="shared" ca="1" si="9"/>
        <v/>
      </c>
      <c r="BO12" s="35" t="str">
        <f t="shared" ca="1" si="9"/>
        <v/>
      </c>
    </row>
    <row r="13" spans="1:67" s="2" customFormat="1" ht="30" customHeight="1" x14ac:dyDescent="0.3">
      <c r="A13" s="15"/>
      <c r="B13" s="53" t="s">
        <v>46</v>
      </c>
      <c r="C13" s="68">
        <v>0.20833333333333334</v>
      </c>
      <c r="D13" s="68" t="str">
        <f>IF(VLOOKUP(Meilensteine[[#This Row],[Arbeitspaket]],Übersicht!B:G,6,FALSE)=0,"",VLOOKUP(Meilensteine[[#This Row],[Arbeitspaket]],Übersicht!B:G,6,FALSE))</f>
        <v/>
      </c>
      <c r="E13" s="31" t="s">
        <v>11</v>
      </c>
      <c r="F13" s="31" t="s">
        <v>68</v>
      </c>
      <c r="G13" s="28">
        <v>0</v>
      </c>
      <c r="H13" s="29"/>
      <c r="I13" s="29"/>
      <c r="J13" s="30">
        <f>IF(Meilensteine[[#This Row],[Kategorie]]="Meilenstein",1,_xlfn.DAYS(Meilensteine[[#This Row],[Ende]],Meilensteine[[#This Row],[Start]]))</f>
        <v>0</v>
      </c>
      <c r="K13" s="23"/>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row>
    <row r="14" spans="1:67" s="2" customFormat="1" ht="30" customHeight="1" x14ac:dyDescent="0.3">
      <c r="A14" s="15"/>
      <c r="B14" s="53" t="s">
        <v>47</v>
      </c>
      <c r="C14" s="68">
        <v>8.3333333333333329E-2</v>
      </c>
      <c r="D14" s="68" t="str">
        <f>IF(VLOOKUP(Meilensteine[[#This Row],[Arbeitspaket]],Übersicht!B:G,6,FALSE)=0,"",VLOOKUP(Meilensteine[[#This Row],[Arbeitspaket]],Übersicht!B:G,6,FALSE))</f>
        <v/>
      </c>
      <c r="E14" s="31" t="s">
        <v>11</v>
      </c>
      <c r="F14" s="31" t="s">
        <v>69</v>
      </c>
      <c r="G14" s="28">
        <v>0</v>
      </c>
      <c r="H14" s="29"/>
      <c r="I14" s="29"/>
      <c r="J14" s="30">
        <f>IF(Meilensteine[[#This Row],[Kategorie]]="Meilenstein",1,_xlfn.DAYS(Meilensteine[[#This Row],[Ende]],Meilensteine[[#This Row],[Start]]))</f>
        <v>0</v>
      </c>
      <c r="K14" s="23"/>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row>
    <row r="15" spans="1:67" s="2" customFormat="1" ht="30" customHeight="1" x14ac:dyDescent="0.4">
      <c r="A15" s="14"/>
      <c r="B15" s="50" t="s">
        <v>76</v>
      </c>
      <c r="C15" s="68"/>
      <c r="D15" s="68"/>
      <c r="E15" s="31"/>
      <c r="F15" s="31"/>
      <c r="G15" s="28"/>
      <c r="H15" s="29"/>
      <c r="I15" s="29"/>
      <c r="J15" s="30"/>
      <c r="K15" s="23"/>
      <c r="L15" s="35" t="str">
        <f t="shared" ca="1" si="10"/>
        <v/>
      </c>
      <c r="M15" s="35" t="str">
        <f t="shared" ca="1" si="5"/>
        <v/>
      </c>
      <c r="N15" s="35" t="str">
        <f t="shared" ca="1" si="5"/>
        <v/>
      </c>
      <c r="O15" s="35" t="str">
        <f t="shared" ca="1" si="5"/>
        <v/>
      </c>
      <c r="P15" s="35" t="str">
        <f t="shared" ca="1" si="5"/>
        <v/>
      </c>
      <c r="Q15" s="35" t="str">
        <f t="shared" ca="1" si="5"/>
        <v/>
      </c>
      <c r="R15" s="35" t="str">
        <f t="shared" ca="1" si="5"/>
        <v/>
      </c>
      <c r="S15" s="35" t="str">
        <f t="shared" ca="1" si="5"/>
        <v/>
      </c>
      <c r="T15" s="35" t="str">
        <f t="shared" ca="1" si="5"/>
        <v/>
      </c>
      <c r="U15" s="35" t="str">
        <f t="shared" ca="1" si="5"/>
        <v/>
      </c>
      <c r="V15" s="35" t="str">
        <f t="shared" ca="1" si="5"/>
        <v/>
      </c>
      <c r="W15" s="35" t="str">
        <f t="shared" ca="1" si="5"/>
        <v/>
      </c>
      <c r="X15" s="35" t="str">
        <f t="shared" ca="1" si="5"/>
        <v/>
      </c>
      <c r="Y15" s="35" t="str">
        <f t="shared" ca="1" si="5"/>
        <v/>
      </c>
      <c r="Z15" s="35" t="str">
        <f t="shared" ca="1" si="5"/>
        <v/>
      </c>
      <c r="AA15" s="35" t="str">
        <f t="shared" ca="1" si="5"/>
        <v/>
      </c>
      <c r="AB15" s="35" t="str">
        <f t="shared" ca="1" si="6"/>
        <v/>
      </c>
      <c r="AC15" s="35" t="str">
        <f t="shared" ca="1" si="6"/>
        <v/>
      </c>
      <c r="AD15" s="35" t="str">
        <f t="shared" ca="1" si="6"/>
        <v/>
      </c>
      <c r="AE15" s="35" t="str">
        <f t="shared" ca="1" si="6"/>
        <v/>
      </c>
      <c r="AF15" s="35" t="str">
        <f t="shared" ca="1" si="6"/>
        <v/>
      </c>
      <c r="AG15" s="35" t="str">
        <f t="shared" ca="1" si="6"/>
        <v/>
      </c>
      <c r="AH15" s="35" t="str">
        <f t="shared" ca="1" si="6"/>
        <v/>
      </c>
      <c r="AI15" s="35" t="str">
        <f t="shared" ca="1" si="6"/>
        <v/>
      </c>
      <c r="AJ15" s="35" t="str">
        <f t="shared" ca="1" si="7"/>
        <v/>
      </c>
      <c r="AK15" s="35" t="str">
        <f t="shared" ca="1" si="7"/>
        <v/>
      </c>
      <c r="AL15" s="35" t="str">
        <f t="shared" ca="1" si="7"/>
        <v/>
      </c>
      <c r="AM15" s="35" t="str">
        <f t="shared" ca="1" si="7"/>
        <v/>
      </c>
      <c r="AN15" s="35" t="str">
        <f t="shared" ca="1" si="6"/>
        <v/>
      </c>
      <c r="AO15" s="35" t="str">
        <f t="shared" ca="1" si="6"/>
        <v/>
      </c>
      <c r="AP15" s="35" t="str">
        <f t="shared" ca="1" si="6"/>
        <v/>
      </c>
      <c r="AQ15" s="35" t="str">
        <f t="shared" ca="1" si="6"/>
        <v/>
      </c>
      <c r="AR15" s="35" t="str">
        <f t="shared" ca="1" si="8"/>
        <v/>
      </c>
      <c r="AS15" s="35" t="str">
        <f t="shared" ca="1" si="8"/>
        <v/>
      </c>
      <c r="AT15" s="35" t="str">
        <f t="shared" ca="1" si="8"/>
        <v/>
      </c>
      <c r="AU15" s="35" t="str">
        <f t="shared" ca="1" si="8"/>
        <v/>
      </c>
      <c r="AV15" s="35" t="str">
        <f t="shared" ca="1" si="8"/>
        <v/>
      </c>
      <c r="AW15" s="35" t="str">
        <f t="shared" ca="1" si="8"/>
        <v/>
      </c>
      <c r="AX15" s="35" t="str">
        <f t="shared" ca="1" si="8"/>
        <v/>
      </c>
      <c r="AY15" s="35" t="str">
        <f t="shared" ca="1" si="8"/>
        <v/>
      </c>
      <c r="AZ15" s="35" t="str">
        <f t="shared" ca="1" si="8"/>
        <v/>
      </c>
      <c r="BA15" s="35" t="str">
        <f t="shared" ca="1" si="8"/>
        <v/>
      </c>
      <c r="BB15" s="35" t="str">
        <f t="shared" ca="1" si="8"/>
        <v/>
      </c>
      <c r="BC15" s="35" t="str">
        <f t="shared" ca="1" si="8"/>
        <v/>
      </c>
      <c r="BD15" s="35" t="str">
        <f t="shared" ca="1" si="8"/>
        <v/>
      </c>
      <c r="BE15" s="35" t="str">
        <f t="shared" ca="1" si="8"/>
        <v/>
      </c>
      <c r="BF15" s="35" t="str">
        <f t="shared" ca="1" si="8"/>
        <v/>
      </c>
      <c r="BG15" s="35" t="str">
        <f t="shared" ca="1" si="8"/>
        <v/>
      </c>
      <c r="BH15" s="35" t="str">
        <f t="shared" ca="1" si="9"/>
        <v/>
      </c>
      <c r="BI15" s="35" t="str">
        <f t="shared" ca="1" si="9"/>
        <v/>
      </c>
      <c r="BJ15" s="35" t="str">
        <f t="shared" ca="1" si="9"/>
        <v/>
      </c>
      <c r="BK15" s="35" t="str">
        <f t="shared" ca="1" si="9"/>
        <v/>
      </c>
      <c r="BL15" s="35" t="str">
        <f t="shared" ca="1" si="9"/>
        <v/>
      </c>
      <c r="BM15" s="35" t="str">
        <f t="shared" ca="1" si="9"/>
        <v/>
      </c>
      <c r="BN15" s="35" t="str">
        <f t="shared" ca="1" si="9"/>
        <v/>
      </c>
      <c r="BO15" s="35" t="str">
        <f t="shared" ca="1" si="9"/>
        <v/>
      </c>
    </row>
    <row r="16" spans="1:67" s="2" customFormat="1" ht="30" customHeight="1" x14ac:dyDescent="0.3">
      <c r="A16" s="14"/>
      <c r="B16" s="53" t="s">
        <v>88</v>
      </c>
      <c r="C16" s="78">
        <v>0.41666666666666669</v>
      </c>
      <c r="D16" s="68">
        <f>IF(VLOOKUP(Meilensteine[[#This Row],[Arbeitspaket]],Übersicht!B:G,6,FALSE)=0,"",VLOOKUP(Meilensteine[[#This Row],[Arbeitspaket]],Übersicht!B:G,6,FALSE))</f>
        <v>0.88541666666666663</v>
      </c>
      <c r="E16" s="31" t="s">
        <v>11</v>
      </c>
      <c r="F16" s="31" t="s">
        <v>69</v>
      </c>
      <c r="G16" s="28">
        <v>0</v>
      </c>
      <c r="H16" s="29"/>
      <c r="I16" s="29"/>
      <c r="J16" s="30">
        <f>IF(Meilensteine[[#This Row],[Kategorie]]="Meilenstein",1,_xlfn.DAYS(Meilensteine[[#This Row],[Ende]],Meilensteine[[#This Row],[Start]]))</f>
        <v>0</v>
      </c>
      <c r="K16" s="23"/>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row>
    <row r="17" spans="1:67" s="2" customFormat="1" ht="30" customHeight="1" x14ac:dyDescent="0.3">
      <c r="A17" s="14"/>
      <c r="B17" s="53" t="s">
        <v>75</v>
      </c>
      <c r="C17" s="78">
        <v>0.41666666666666669</v>
      </c>
      <c r="D17" s="68" t="str">
        <f>IF(VLOOKUP(Meilensteine[[#This Row],[Arbeitspaket]],Übersicht!B:G,6,FALSE)=0,"",VLOOKUP(Meilensteine[[#This Row],[Arbeitspaket]],Übersicht!B:G,6,FALSE))</f>
        <v/>
      </c>
      <c r="E17" s="31" t="s">
        <v>11</v>
      </c>
      <c r="F17" s="31" t="s">
        <v>69</v>
      </c>
      <c r="G17" s="28">
        <v>0</v>
      </c>
      <c r="H17" s="29"/>
      <c r="I17" s="29"/>
      <c r="J17" s="30">
        <f>IF(Meilensteine[[#This Row],[Kategorie]]="Meilenstein",1,_xlfn.DAYS(Meilensteine[[#This Row],[Ende]],Meilensteine[[#This Row],[Start]]))</f>
        <v>0</v>
      </c>
      <c r="K17" s="23"/>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row>
    <row r="18" spans="1:67" s="2" customFormat="1" ht="30" customHeight="1" x14ac:dyDescent="0.3">
      <c r="A18" s="14"/>
      <c r="B18" s="53" t="s">
        <v>80</v>
      </c>
      <c r="C18" s="68">
        <v>0.33333333333333331</v>
      </c>
      <c r="D18" s="68" t="str">
        <f>IF(VLOOKUP(Meilensteine[[#This Row],[Arbeitspaket]],Übersicht!B:G,6,FALSE)=0,"",VLOOKUP(Meilensteine[[#This Row],[Arbeitspaket]],Übersicht!B:G,6,FALSE))</f>
        <v/>
      </c>
      <c r="E18" s="31" t="s">
        <v>11</v>
      </c>
      <c r="F18" s="31" t="s">
        <v>69</v>
      </c>
      <c r="G18" s="28">
        <v>0</v>
      </c>
      <c r="H18" s="29"/>
      <c r="I18" s="29"/>
      <c r="J18" s="30">
        <f>IF(Meilensteine[[#This Row],[Kategorie]]="Meilenstein",1,_xlfn.DAYS(Meilensteine[[#This Row],[Ende]],Meilensteine[[#This Row],[Start]]))</f>
        <v>0</v>
      </c>
      <c r="K18" s="23"/>
      <c r="L18" s="35"/>
      <c r="M18" s="35"/>
      <c r="N18" s="35" t="str">
        <f t="shared" ca="1" si="5"/>
        <v/>
      </c>
      <c r="O18" s="35"/>
      <c r="P18" s="35"/>
      <c r="Q18" s="35"/>
      <c r="R18" s="35"/>
      <c r="S18" s="35"/>
      <c r="T18" s="35"/>
      <c r="U18" s="35"/>
      <c r="V18" s="35"/>
      <c r="W18" s="35"/>
      <c r="X18" s="35"/>
      <c r="Y18" s="35"/>
      <c r="Z18" s="35" t="str">
        <f t="shared" ca="1" si="5"/>
        <v/>
      </c>
      <c r="AA18" s="35"/>
      <c r="AB18" s="35"/>
      <c r="AC18" s="35"/>
      <c r="AD18" s="35"/>
      <c r="AE18" s="35"/>
      <c r="AF18" s="35"/>
      <c r="AG18" s="35"/>
      <c r="AH18" s="35" t="str">
        <f t="shared" ca="1" si="6"/>
        <v/>
      </c>
      <c r="AI18" s="35" t="str">
        <f t="shared" ca="1" si="6"/>
        <v/>
      </c>
      <c r="AJ18" s="35"/>
      <c r="AK18" s="35"/>
      <c r="AL18" s="35"/>
      <c r="AM18" s="35"/>
      <c r="AN18" s="35"/>
      <c r="AO18" s="35"/>
      <c r="AP18" s="35"/>
      <c r="AQ18" s="35"/>
      <c r="AR18" s="35" t="str">
        <f t="shared" ca="1" si="8"/>
        <v/>
      </c>
      <c r="AS18" s="35"/>
      <c r="AT18" s="35" t="str">
        <f t="shared" ca="1" si="8"/>
        <v/>
      </c>
      <c r="AU18" s="35"/>
      <c r="AV18" s="35"/>
      <c r="AW18" s="35"/>
      <c r="AX18" s="35"/>
      <c r="AY18" s="35"/>
      <c r="AZ18" s="35"/>
      <c r="BA18" s="35"/>
      <c r="BB18" s="35"/>
      <c r="BC18" s="35" t="str">
        <f t="shared" ca="1" si="8"/>
        <v/>
      </c>
      <c r="BD18" s="35"/>
      <c r="BE18" s="35"/>
      <c r="BF18" s="35"/>
      <c r="BG18" s="35"/>
      <c r="BH18" s="35"/>
      <c r="BI18" s="35"/>
      <c r="BJ18" s="35"/>
      <c r="BK18" s="35"/>
      <c r="BL18" s="35"/>
      <c r="BM18" s="35"/>
      <c r="BN18" s="35"/>
      <c r="BO18" s="35"/>
    </row>
    <row r="19" spans="1:67" s="2" customFormat="1" ht="30" customHeight="1" x14ac:dyDescent="0.3">
      <c r="A19" s="14"/>
      <c r="B19" s="53" t="s">
        <v>74</v>
      </c>
      <c r="C19" s="68">
        <v>0.20833333333333334</v>
      </c>
      <c r="D19" s="68">
        <f>IF(VLOOKUP(Meilensteine[[#This Row],[Arbeitspaket]],Übersicht!B:G,6,FALSE)=0,"",VLOOKUP(Meilensteine[[#This Row],[Arbeitspaket]],Übersicht!B:G,6,FALSE))</f>
        <v>0.36458333333333331</v>
      </c>
      <c r="E19" s="31" t="s">
        <v>11</v>
      </c>
      <c r="F19" s="31" t="s">
        <v>69</v>
      </c>
      <c r="G19" s="28">
        <v>0</v>
      </c>
      <c r="H19" s="29"/>
      <c r="I19" s="29"/>
      <c r="J19" s="30">
        <f>IF(Meilensteine[[#This Row],[Kategorie]]="Meilenstein",1,_xlfn.DAYS(Meilensteine[[#This Row],[Ende]],Meilensteine[[#This Row],[Start]]))</f>
        <v>0</v>
      </c>
      <c r="K19" s="23"/>
      <c r="L19" s="35"/>
      <c r="M19" s="35"/>
      <c r="N19" s="35" t="str">
        <f t="shared" ca="1" si="5"/>
        <v/>
      </c>
      <c r="O19" s="35"/>
      <c r="P19" s="35"/>
      <c r="Q19" s="35"/>
      <c r="R19" s="35"/>
      <c r="S19" s="35"/>
      <c r="T19" s="35"/>
      <c r="U19" s="35"/>
      <c r="V19" s="35"/>
      <c r="W19" s="35"/>
      <c r="X19" s="35"/>
      <c r="Y19" s="35"/>
      <c r="Z19" s="35" t="str">
        <f t="shared" ca="1" si="5"/>
        <v/>
      </c>
      <c r="AA19" s="35"/>
      <c r="AB19" s="35"/>
      <c r="AC19" s="35"/>
      <c r="AD19" s="35"/>
      <c r="AE19" s="35"/>
      <c r="AF19" s="35"/>
      <c r="AG19" s="35"/>
      <c r="AH19" s="35" t="str">
        <f t="shared" ca="1" si="6"/>
        <v/>
      </c>
      <c r="AI19" s="35" t="str">
        <f t="shared" ca="1" si="6"/>
        <v/>
      </c>
      <c r="AJ19" s="35"/>
      <c r="AK19" s="35"/>
      <c r="AL19" s="35"/>
      <c r="AM19" s="35"/>
      <c r="AN19" s="35"/>
      <c r="AO19" s="35"/>
      <c r="AP19" s="35"/>
      <c r="AQ19" s="35"/>
      <c r="AR19" s="35" t="str">
        <f t="shared" ca="1" si="8"/>
        <v/>
      </c>
      <c r="AS19" s="35"/>
      <c r="AT19" s="35" t="str">
        <f t="shared" ca="1" si="8"/>
        <v/>
      </c>
      <c r="AU19" s="35"/>
      <c r="AV19" s="35"/>
      <c r="AW19" s="35"/>
      <c r="AX19" s="35"/>
      <c r="AY19" s="35"/>
      <c r="AZ19" s="35"/>
      <c r="BA19" s="35"/>
      <c r="BB19" s="35"/>
      <c r="BC19" s="35" t="str">
        <f t="shared" ca="1" si="8"/>
        <v/>
      </c>
      <c r="BD19" s="35"/>
      <c r="BE19" s="35"/>
      <c r="BF19" s="35"/>
      <c r="BG19" s="35"/>
      <c r="BH19" s="35"/>
      <c r="BI19" s="35"/>
      <c r="BJ19" s="35"/>
      <c r="BK19" s="35"/>
      <c r="BL19" s="35"/>
      <c r="BM19" s="35"/>
      <c r="BN19" s="35"/>
      <c r="BO19" s="35"/>
    </row>
    <row r="20" spans="1:67" s="2" customFormat="1" ht="30" customHeight="1" x14ac:dyDescent="0.3">
      <c r="A20" s="14"/>
      <c r="B20" s="53" t="s">
        <v>48</v>
      </c>
      <c r="C20" s="68">
        <v>0.16666666666666666</v>
      </c>
      <c r="D20" s="68" t="str">
        <f>IF(VLOOKUP(Meilensteine[[#This Row],[Arbeitspaket]],Übersicht!B:G,6,FALSE)=0,"",VLOOKUP(Meilensteine[[#This Row],[Arbeitspaket]],Übersicht!B:G,6,FALSE))</f>
        <v/>
      </c>
      <c r="E20" s="31" t="s">
        <v>11</v>
      </c>
      <c r="F20" s="31" t="s">
        <v>69</v>
      </c>
      <c r="G20" s="28">
        <v>0</v>
      </c>
      <c r="H20" s="29"/>
      <c r="I20" s="29"/>
      <c r="J20" s="30">
        <f>IF(Meilensteine[[#This Row],[Kategorie]]="Meilenstein",1,_xlfn.DAYS(Meilensteine[[#This Row],[Ende]],Meilensteine[[#This Row],[Start]]))</f>
        <v>0</v>
      </c>
      <c r="K20" s="23"/>
      <c r="L20" s="35"/>
      <c r="M20" s="35"/>
      <c r="N20" s="35" t="str">
        <f t="shared" ca="1" si="5"/>
        <v/>
      </c>
      <c r="O20" s="35"/>
      <c r="P20" s="35"/>
      <c r="Q20" s="35"/>
      <c r="R20" s="35"/>
      <c r="S20" s="35"/>
      <c r="T20" s="35"/>
      <c r="U20" s="35"/>
      <c r="V20" s="35"/>
      <c r="W20" s="35"/>
      <c r="X20" s="35"/>
      <c r="Y20" s="35"/>
      <c r="Z20" s="35" t="str">
        <f t="shared" ca="1" si="5"/>
        <v/>
      </c>
      <c r="AA20" s="35"/>
      <c r="AB20" s="35"/>
      <c r="AC20" s="35"/>
      <c r="AD20" s="35"/>
      <c r="AE20" s="35"/>
      <c r="AF20" s="35"/>
      <c r="AG20" s="35"/>
      <c r="AH20" s="35" t="str">
        <f t="shared" ca="1" si="6"/>
        <v/>
      </c>
      <c r="AI20" s="35" t="str">
        <f t="shared" ca="1" si="6"/>
        <v/>
      </c>
      <c r="AJ20" s="35"/>
      <c r="AK20" s="35"/>
      <c r="AL20" s="35"/>
      <c r="AM20" s="35"/>
      <c r="AN20" s="35"/>
      <c r="AO20" s="35"/>
      <c r="AP20" s="35"/>
      <c r="AQ20" s="35"/>
      <c r="AR20" s="35" t="str">
        <f t="shared" ca="1" si="8"/>
        <v/>
      </c>
      <c r="AS20" s="35"/>
      <c r="AT20" s="35" t="str">
        <f t="shared" ca="1" si="8"/>
        <v/>
      </c>
      <c r="AU20" s="35"/>
      <c r="AV20" s="35"/>
      <c r="AW20" s="35"/>
      <c r="AX20" s="35"/>
      <c r="AY20" s="35"/>
      <c r="AZ20" s="35"/>
      <c r="BA20" s="35"/>
      <c r="BB20" s="35"/>
      <c r="BC20" s="35" t="str">
        <f t="shared" ca="1" si="8"/>
        <v/>
      </c>
      <c r="BD20" s="35"/>
      <c r="BE20" s="35"/>
      <c r="BF20" s="35"/>
      <c r="BG20" s="35"/>
      <c r="BH20" s="35"/>
      <c r="BI20" s="35"/>
      <c r="BJ20" s="35"/>
      <c r="BK20" s="35"/>
      <c r="BL20" s="35"/>
      <c r="BM20" s="35"/>
      <c r="BN20" s="35"/>
      <c r="BO20" s="35"/>
    </row>
    <row r="21" spans="1:67" s="2" customFormat="1" ht="30" customHeight="1" x14ac:dyDescent="0.3">
      <c r="A21" s="14"/>
      <c r="B21" s="53" t="s">
        <v>49</v>
      </c>
      <c r="C21" s="68">
        <v>0.41666666666666669</v>
      </c>
      <c r="D21" s="68">
        <f>IF(VLOOKUP(Meilensteine[[#This Row],[Arbeitspaket]],Übersicht!B:G,6,FALSE)=0,"",VLOOKUP(Meilensteine[[#This Row],[Arbeitspaket]],Übersicht!B:G,6,FALSE))</f>
        <v>0.64583333333333337</v>
      </c>
      <c r="E21" s="31" t="s">
        <v>11</v>
      </c>
      <c r="F21" s="31" t="s">
        <v>69</v>
      </c>
      <c r="G21" s="28">
        <v>0</v>
      </c>
      <c r="H21" s="29"/>
      <c r="I21" s="29"/>
      <c r="J21" s="30">
        <f>IF(Meilensteine[[#This Row],[Kategorie]]="Meilenstein",1,_xlfn.DAYS(Meilensteine[[#This Row],[Ende]],Meilensteine[[#This Row],[Start]]))</f>
        <v>0</v>
      </c>
      <c r="K21" s="23"/>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row>
    <row r="22" spans="1:67" s="2" customFormat="1" ht="30" customHeight="1" x14ac:dyDescent="0.3">
      <c r="A22" s="14"/>
      <c r="B22" s="53" t="s">
        <v>50</v>
      </c>
      <c r="C22" s="68">
        <v>0.33333333333333331</v>
      </c>
      <c r="D22" s="68" t="str">
        <f>IF(VLOOKUP(Meilensteine[[#This Row],[Arbeitspaket]],Übersicht!B:G,6,FALSE)=0,"",VLOOKUP(Meilensteine[[#This Row],[Arbeitspaket]],Übersicht!B:G,6,FALSE))</f>
        <v/>
      </c>
      <c r="E22" s="31" t="s">
        <v>11</v>
      </c>
      <c r="F22" s="31" t="s">
        <v>69</v>
      </c>
      <c r="G22" s="28">
        <v>0</v>
      </c>
      <c r="H22" s="29"/>
      <c r="I22" s="29"/>
      <c r="J22" s="30">
        <f>IF(Meilensteine[[#This Row],[Kategorie]]="Meilenstein",1,_xlfn.DAYS(Meilensteine[[#This Row],[Ende]],Meilensteine[[#This Row],[Start]]))</f>
        <v>0</v>
      </c>
      <c r="K22" s="23"/>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row>
    <row r="23" spans="1:67" s="2" customFormat="1" ht="30" customHeight="1" x14ac:dyDescent="0.3">
      <c r="A23" s="14"/>
      <c r="B23" s="53" t="s">
        <v>51</v>
      </c>
      <c r="C23" s="68">
        <v>0.33333333333333331</v>
      </c>
      <c r="D23" s="68">
        <f>IF(VLOOKUP(Meilensteine[[#This Row],[Arbeitspaket]],Übersicht!B:G,6,FALSE)=0,"",VLOOKUP(Meilensteine[[#This Row],[Arbeitspaket]],Übersicht!B:G,6,FALSE))</f>
        <v>0.41666666666666669</v>
      </c>
      <c r="E23" s="31" t="s">
        <v>11</v>
      </c>
      <c r="F23" s="31" t="s">
        <v>69</v>
      </c>
      <c r="G23" s="28">
        <v>0</v>
      </c>
      <c r="H23" s="29"/>
      <c r="I23" s="29"/>
      <c r="J23" s="30">
        <f>IF(Meilensteine[[#This Row],[Kategorie]]="Meilenstein",1,_xlfn.DAYS(Meilensteine[[#This Row],[Ende]],Meilensteine[[#This Row],[Start]]))</f>
        <v>0</v>
      </c>
      <c r="K23" s="23"/>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row>
    <row r="24" spans="1:67" s="2" customFormat="1" ht="30" customHeight="1" x14ac:dyDescent="0.3">
      <c r="A24" s="14"/>
      <c r="B24" s="53" t="s">
        <v>52</v>
      </c>
      <c r="C24" s="68">
        <v>0.83333333333333337</v>
      </c>
      <c r="D24" s="68">
        <f>IF(VLOOKUP(Meilensteine[[#This Row],[Arbeitspaket]],Übersicht!B:G,6,FALSE)=0,"",VLOOKUP(Meilensteine[[#This Row],[Arbeitspaket]],Übersicht!B:G,6,FALSE))</f>
        <v>0.65972222222222221</v>
      </c>
      <c r="E24" s="31" t="s">
        <v>11</v>
      </c>
      <c r="F24" s="31" t="s">
        <v>68</v>
      </c>
      <c r="G24" s="28">
        <v>0</v>
      </c>
      <c r="H24" s="29"/>
      <c r="I24" s="76"/>
      <c r="J24" s="30">
        <f>IF(Meilensteine[[#This Row],[Kategorie]]="Meilenstein",1,_xlfn.DAYS(Meilensteine[[#This Row],[Ende]],Meilensteine[[#This Row],[Start]]))</f>
        <v>0</v>
      </c>
      <c r="K24" s="23"/>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row>
    <row r="25" spans="1:67" s="2" customFormat="1" ht="30" customHeight="1" x14ac:dyDescent="0.4">
      <c r="A25" s="14"/>
      <c r="B25" s="50" t="s">
        <v>73</v>
      </c>
      <c r="C25" s="68"/>
      <c r="D25" s="68"/>
      <c r="E25" s="31"/>
      <c r="F25" s="31"/>
      <c r="G25" s="28"/>
      <c r="H25" s="29"/>
      <c r="I25" s="29"/>
      <c r="J25" s="30"/>
      <c r="K25" s="23"/>
      <c r="L25" s="35"/>
      <c r="M25" s="35"/>
      <c r="N25" s="35" t="str">
        <f t="shared" ca="1" si="5"/>
        <v/>
      </c>
      <c r="O25" s="35"/>
      <c r="P25" s="35"/>
      <c r="Q25" s="35"/>
      <c r="R25" s="35"/>
      <c r="S25" s="35"/>
      <c r="T25" s="35"/>
      <c r="U25" s="35"/>
      <c r="V25" s="35"/>
      <c r="W25" s="35"/>
      <c r="X25" s="35"/>
      <c r="Y25" s="35"/>
      <c r="Z25" s="35" t="str">
        <f t="shared" ca="1" si="5"/>
        <v/>
      </c>
      <c r="AA25" s="35"/>
      <c r="AB25" s="35"/>
      <c r="AC25" s="35"/>
      <c r="AD25" s="35"/>
      <c r="AE25" s="35"/>
      <c r="AF25" s="35"/>
      <c r="AG25" s="35"/>
      <c r="AH25" s="35" t="str">
        <f t="shared" ca="1" si="6"/>
        <v/>
      </c>
      <c r="AI25" s="35" t="str">
        <f t="shared" ca="1" si="6"/>
        <v/>
      </c>
      <c r="AJ25" s="35"/>
      <c r="AK25" s="35"/>
      <c r="AL25" s="35"/>
      <c r="AM25" s="35"/>
      <c r="AN25" s="35"/>
      <c r="AO25" s="35"/>
      <c r="AP25" s="35"/>
      <c r="AQ25" s="35"/>
      <c r="AR25" s="35" t="str">
        <f t="shared" ca="1" si="8"/>
        <v/>
      </c>
      <c r="AS25" s="35"/>
      <c r="AT25" s="35" t="str">
        <f t="shared" ca="1" si="8"/>
        <v/>
      </c>
      <c r="AU25" s="35"/>
      <c r="AV25" s="35"/>
      <c r="AW25" s="35"/>
      <c r="AX25" s="35"/>
      <c r="AY25" s="35"/>
      <c r="AZ25" s="35"/>
      <c r="BA25" s="35"/>
      <c r="BB25" s="35"/>
      <c r="BC25" s="35" t="str">
        <f t="shared" ca="1" si="8"/>
        <v/>
      </c>
      <c r="BD25" s="35"/>
      <c r="BE25" s="35"/>
      <c r="BF25" s="35"/>
      <c r="BG25" s="35"/>
      <c r="BH25" s="35"/>
      <c r="BI25" s="35"/>
      <c r="BJ25" s="35"/>
      <c r="BK25" s="35"/>
      <c r="BL25" s="35"/>
      <c r="BM25" s="35"/>
      <c r="BN25" s="35"/>
      <c r="BO25" s="35"/>
    </row>
    <row r="26" spans="1:67" s="2" customFormat="1" ht="30" customHeight="1" x14ac:dyDescent="0.3">
      <c r="A26" s="14"/>
      <c r="B26" s="53" t="s">
        <v>77</v>
      </c>
      <c r="C26" s="78">
        <v>0.20833333333333334</v>
      </c>
      <c r="D26" s="68">
        <f>IF(VLOOKUP(Meilensteine[[#This Row],[Arbeitspaket]],Übersicht!B:G,6,FALSE)=0,"",VLOOKUP(Meilensteine[[#This Row],[Arbeitspaket]],Übersicht!B:G,6,FALSE))</f>
        <v>1.0625</v>
      </c>
      <c r="E26" s="31" t="s">
        <v>11</v>
      </c>
      <c r="F26" s="31" t="s">
        <v>68</v>
      </c>
      <c r="G26" s="28">
        <v>0</v>
      </c>
      <c r="H26" s="29"/>
      <c r="I26" s="29"/>
      <c r="J26" s="30">
        <f>IF(Meilensteine[[#This Row],[Kategorie]]="Meilenstein",1,_xlfn.DAYS(Meilensteine[[#This Row],[Ende]],Meilensteine[[#This Row],[Start]]))</f>
        <v>0</v>
      </c>
      <c r="K26" s="23"/>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row>
    <row r="27" spans="1:67" s="2" customFormat="1" ht="30" customHeight="1" x14ac:dyDescent="0.3">
      <c r="A27" s="14"/>
      <c r="B27" s="53" t="s">
        <v>78</v>
      </c>
      <c r="C27" s="78">
        <v>0.33333333333333331</v>
      </c>
      <c r="D27" s="68">
        <f>IF(VLOOKUP(Meilensteine[[#This Row],[Arbeitspaket]],Übersicht!B:G,6,FALSE)=0,"",VLOOKUP(Meilensteine[[#This Row],[Arbeitspaket]],Übersicht!B:G,6,FALSE))</f>
        <v>0.63194444444444464</v>
      </c>
      <c r="E27" s="31" t="s">
        <v>11</v>
      </c>
      <c r="F27" s="31" t="s">
        <v>68</v>
      </c>
      <c r="G27" s="28">
        <v>0</v>
      </c>
      <c r="H27" s="29"/>
      <c r="I27" s="29"/>
      <c r="J27" s="30">
        <f>IF(Meilensteine[[#This Row],[Kategorie]]="Meilenstein",1,_xlfn.DAYS(Meilensteine[[#This Row],[Ende]],Meilensteine[[#This Row],[Start]]))</f>
        <v>0</v>
      </c>
      <c r="K27" s="23"/>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row>
    <row r="28" spans="1:67" s="2" customFormat="1" ht="30" customHeight="1" x14ac:dyDescent="0.3">
      <c r="A28" s="14"/>
      <c r="B28" s="53" t="s">
        <v>82</v>
      </c>
      <c r="C28" s="78">
        <v>0.25</v>
      </c>
      <c r="D28" s="68" t="str">
        <f>IF(VLOOKUP(Meilensteine[[#This Row],[Arbeitspaket]],Übersicht!B:G,6,FALSE)=0,"",VLOOKUP(Meilensteine[[#This Row],[Arbeitspaket]],Übersicht!B:G,6,FALSE))</f>
        <v/>
      </c>
      <c r="E28" s="31" t="s">
        <v>11</v>
      </c>
      <c r="F28" s="31" t="s">
        <v>68</v>
      </c>
      <c r="G28" s="28">
        <v>0</v>
      </c>
      <c r="H28" s="29"/>
      <c r="I28" s="29"/>
      <c r="J28" s="30">
        <f>IF(Meilensteine[[#This Row],[Kategorie]]="Meilenstein",1,_xlfn.DAYS(Meilensteine[[#This Row],[Ende]],Meilensteine[[#This Row],[Start]]))</f>
        <v>0</v>
      </c>
      <c r="K28" s="23"/>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row>
    <row r="29" spans="1:67" s="2" customFormat="1" ht="30" customHeight="1" x14ac:dyDescent="0.3">
      <c r="A29" s="14"/>
      <c r="B29" s="53" t="s">
        <v>79</v>
      </c>
      <c r="C29" s="78">
        <v>0.41666666666666669</v>
      </c>
      <c r="D29" s="68">
        <f>IF(VLOOKUP(Meilensteine[[#This Row],[Arbeitspaket]],Übersicht!B:G,6,FALSE)=0,"",VLOOKUP(Meilensteine[[#This Row],[Arbeitspaket]],Übersicht!B:G,6,FALSE))</f>
        <v>0.22222222222222232</v>
      </c>
      <c r="E29" s="31" t="s">
        <v>11</v>
      </c>
      <c r="F29" s="31" t="s">
        <v>68</v>
      </c>
      <c r="G29" s="28">
        <v>0</v>
      </c>
      <c r="H29" s="29"/>
      <c r="I29" s="29"/>
      <c r="J29" s="30">
        <f>IF(Meilensteine[[#This Row],[Kategorie]]="Meilenstein",1,_xlfn.DAYS(Meilensteine[[#This Row],[Ende]],Meilensteine[[#This Row],[Start]]))</f>
        <v>0</v>
      </c>
      <c r="K29" s="23"/>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row>
    <row r="30" spans="1:67" s="2" customFormat="1" ht="30" customHeight="1" x14ac:dyDescent="0.4">
      <c r="A30" s="14"/>
      <c r="B30" s="77" t="s">
        <v>53</v>
      </c>
      <c r="C30" s="78"/>
      <c r="D30" s="68"/>
      <c r="E30" s="31"/>
      <c r="F30" s="31"/>
      <c r="G30" s="28"/>
      <c r="H30" s="29"/>
      <c r="I30" s="29"/>
      <c r="J30" s="30"/>
      <c r="K30" s="23"/>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row>
    <row r="31" spans="1:67" s="2" customFormat="1" ht="30" customHeight="1" x14ac:dyDescent="0.3">
      <c r="A31" s="14"/>
      <c r="B31" s="53" t="s">
        <v>99</v>
      </c>
      <c r="C31" s="78"/>
      <c r="D31" s="68">
        <f>IF(VLOOKUP(Meilensteine[[#This Row],[Arbeitspaket]],Übersicht!B:G,6,FALSE)=0,"",VLOOKUP(Meilensteine[[#This Row],[Arbeitspaket]],Übersicht!B:G,6,FALSE))</f>
        <v>0.14930555555555555</v>
      </c>
      <c r="E31" s="31"/>
      <c r="F31" s="31"/>
      <c r="G31" s="28"/>
      <c r="H31" s="29"/>
      <c r="I31" s="29"/>
      <c r="J31" s="30"/>
      <c r="K31" s="23"/>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row>
    <row r="32" spans="1:67" s="2" customFormat="1" ht="30" customHeight="1" x14ac:dyDescent="0.3">
      <c r="A32" s="14"/>
      <c r="B32" s="53" t="s">
        <v>54</v>
      </c>
      <c r="C32" s="68">
        <v>0.41666666666666669</v>
      </c>
      <c r="D32" s="68">
        <f>IF(VLOOKUP(Meilensteine[[#This Row],[Arbeitspaket]],Übersicht!B:G,6,FALSE)=0,"",VLOOKUP(Meilensteine[[#This Row],[Arbeitspaket]],Übersicht!B:G,6,FALSE))</f>
        <v>0.40972222222222221</v>
      </c>
      <c r="E32" s="31" t="s">
        <v>11</v>
      </c>
      <c r="F32" s="31" t="s">
        <v>41</v>
      </c>
      <c r="G32" s="28">
        <v>0</v>
      </c>
      <c r="H32" s="76"/>
      <c r="I32" s="29"/>
      <c r="J32" s="30">
        <f>IF(Meilensteine[[#This Row],[Kategorie]]="Meilenstein",1,_xlfn.DAYS(Meilensteine[[#This Row],[Ende]],Meilensteine[[#This Row],[Start]]))</f>
        <v>0</v>
      </c>
      <c r="K32" s="23"/>
      <c r="L32" s="35"/>
      <c r="M32" s="35"/>
      <c r="N32" s="35" t="str">
        <f ca="1">IF(AND($E34="Ziel",N$4&gt;=$H32,N$4&lt;=$H32+$J32-1),2,IF(AND($E34="Meilenstein",N$4&gt;=$H32,N$4&lt;=$H32+$J32-1),1,""))</f>
        <v/>
      </c>
      <c r="O32" s="35"/>
      <c r="P32" s="35"/>
      <c r="Q32" s="35"/>
      <c r="R32" s="35"/>
      <c r="S32" s="35"/>
      <c r="T32" s="35"/>
      <c r="U32" s="35"/>
      <c r="V32" s="35"/>
      <c r="W32" s="35"/>
      <c r="X32" s="35"/>
      <c r="Y32" s="35"/>
      <c r="Z32" s="35" t="str">
        <f ca="1">IF(AND($E34="Ziel",Z$4&gt;=$H32,Z$4&lt;=$H32+$J32-1),2,IF(AND($E34="Meilenstein",Z$4&gt;=$H32,Z$4&lt;=$H32+$J32-1),1,""))</f>
        <v/>
      </c>
      <c r="AA32" s="35"/>
      <c r="AB32" s="35"/>
      <c r="AC32" s="35"/>
      <c r="AD32" s="35"/>
      <c r="AE32" s="35"/>
      <c r="AF32" s="35"/>
      <c r="AG32" s="35"/>
      <c r="AH32" s="35" t="str">
        <f ca="1">IF(AND($E34="Ziel",AH$4&gt;=$H32,AH$4&lt;=$H32+$J32-1),2,IF(AND($E34="Meilenstein",AH$4&gt;=$H32,AH$4&lt;=$H32+$J32-1),1,""))</f>
        <v/>
      </c>
      <c r="AI32" s="35" t="str">
        <f ca="1">IF(AND($E34="Ziel",AI$4&gt;=$H32,AI$4&lt;=$H32+$J32-1),2,IF(AND($E34="Meilenstein",AI$4&gt;=$H32,AI$4&lt;=$H32+$J32-1),1,""))</f>
        <v/>
      </c>
      <c r="AJ32" s="35"/>
      <c r="AK32" s="35"/>
      <c r="AL32" s="35"/>
      <c r="AM32" s="35"/>
      <c r="AN32" s="35"/>
      <c r="AO32" s="35"/>
      <c r="AP32" s="35"/>
      <c r="AQ32" s="35"/>
      <c r="AR32" s="35" t="str">
        <f ca="1">IF(AND($E34="Ziel",AR$4&gt;=$H32,AR$4&lt;=$H32+$J32-1),2,IF(AND($E34="Meilenstein",AR$4&gt;=$H32,AR$4&lt;=$H32+$J32-1),1,""))</f>
        <v/>
      </c>
      <c r="AS32" s="35"/>
      <c r="AT32" s="35"/>
      <c r="AU32" s="35"/>
      <c r="AV32" s="35"/>
      <c r="AW32" s="35"/>
      <c r="AX32" s="35"/>
      <c r="AY32" s="35"/>
      <c r="AZ32" s="35"/>
      <c r="BA32" s="35"/>
      <c r="BB32" s="35"/>
      <c r="BC32" s="35"/>
      <c r="BD32" s="35"/>
      <c r="BE32" s="35"/>
      <c r="BF32" s="35"/>
      <c r="BG32" s="35"/>
      <c r="BH32" s="35"/>
      <c r="BI32" s="35"/>
      <c r="BJ32" s="35"/>
      <c r="BK32" s="35"/>
      <c r="BL32" s="35"/>
      <c r="BM32" s="35"/>
      <c r="BN32" s="35"/>
      <c r="BO32" s="35"/>
    </row>
    <row r="33" spans="1:67" s="2" customFormat="1" ht="30" customHeight="1" x14ac:dyDescent="0.3">
      <c r="A33" s="14"/>
      <c r="B33" s="53" t="s">
        <v>89</v>
      </c>
      <c r="C33" s="78">
        <v>0.16666666666666666</v>
      </c>
      <c r="D33" s="68">
        <f>IF(VLOOKUP(Meilensteine[[#This Row],[Arbeitspaket]],Übersicht!B:G,6,FALSE)=0,"",VLOOKUP(Meilensteine[[#This Row],[Arbeitspaket]],Übersicht!B:G,6,FALSE))</f>
        <v>0.16666666666666669</v>
      </c>
      <c r="E33" s="31" t="s">
        <v>11</v>
      </c>
      <c r="F33" s="31" t="s">
        <v>41</v>
      </c>
      <c r="G33" s="28">
        <v>0</v>
      </c>
      <c r="H33" s="76"/>
      <c r="I33" s="29"/>
      <c r="J33" s="30">
        <f>IF(Meilensteine[[#This Row],[Kategorie]]="Meilenstein",1,_xlfn.DAYS(Meilensteine[[#This Row],[Ende]],Meilensteine[[#This Row],[Start]]))</f>
        <v>0</v>
      </c>
      <c r="K33" s="23"/>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row>
    <row r="34" spans="1:67" s="2" customFormat="1" ht="30" customHeight="1" x14ac:dyDescent="0.3">
      <c r="A34" s="14"/>
      <c r="B34" s="53" t="s">
        <v>83</v>
      </c>
      <c r="C34" s="78">
        <v>0.29166666666666669</v>
      </c>
      <c r="D34" s="68">
        <f>IF(VLOOKUP(Meilensteine[[#This Row],[Arbeitspaket]],Übersicht!B:G,6,FALSE)=0,"",VLOOKUP(Meilensteine[[#This Row],[Arbeitspaket]],Übersicht!B:G,6,FALSE))</f>
        <v>1.770833333333333</v>
      </c>
      <c r="E34" s="31" t="s">
        <v>11</v>
      </c>
      <c r="F34" s="31" t="s">
        <v>41</v>
      </c>
      <c r="G34" s="28">
        <v>0</v>
      </c>
      <c r="H34" s="76"/>
      <c r="I34" s="29"/>
      <c r="J34" s="30">
        <f>IF(Meilensteine[[#This Row],[Kategorie]]="Meilenstein",1,_xlfn.DAYS(Meilensteine[[#This Row],[Ende]],Meilensteine[[#This Row],[Start]]))</f>
        <v>0</v>
      </c>
      <c r="K34" s="23"/>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row>
    <row r="35" spans="1:67" s="2" customFormat="1" ht="30" customHeight="1" x14ac:dyDescent="0.3">
      <c r="A35" s="14"/>
      <c r="B35" s="53" t="s">
        <v>84</v>
      </c>
      <c r="C35" s="78">
        <v>0.125</v>
      </c>
      <c r="D35" s="68">
        <f>IF(VLOOKUP(Meilensteine[[#This Row],[Arbeitspaket]],Übersicht!B:G,6,FALSE)=0,"",VLOOKUP(Meilensteine[[#This Row],[Arbeitspaket]],Übersicht!B:G,6,FALSE))</f>
        <v>8.3333333333333329E-2</v>
      </c>
      <c r="E35" s="31" t="s">
        <v>11</v>
      </c>
      <c r="F35" s="31" t="s">
        <v>41</v>
      </c>
      <c r="G35" s="28">
        <v>0</v>
      </c>
      <c r="H35" s="76"/>
      <c r="I35" s="29"/>
      <c r="J35" s="30">
        <f>IF(Meilensteine[[#This Row],[Kategorie]]="Meilenstein",1,_xlfn.DAYS(Meilensteine[[#This Row],[Ende]],Meilensteine[[#This Row],[Start]]))</f>
        <v>0</v>
      </c>
      <c r="K35" s="23"/>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c r="BO35" s="35"/>
    </row>
    <row r="36" spans="1:67" s="2" customFormat="1" ht="30" customHeight="1" x14ac:dyDescent="0.3">
      <c r="A36" s="14"/>
      <c r="B36" s="53" t="s">
        <v>85</v>
      </c>
      <c r="C36" s="78">
        <v>0.33333333333333331</v>
      </c>
      <c r="D36" s="68" t="str">
        <f>IF(VLOOKUP(Meilensteine[[#This Row],[Arbeitspaket]],Übersicht!B:G,6,FALSE)=0,"",VLOOKUP(Meilensteine[[#This Row],[Arbeitspaket]],Übersicht!B:G,6,FALSE))</f>
        <v/>
      </c>
      <c r="E36" s="31" t="s">
        <v>11</v>
      </c>
      <c r="F36" s="31" t="s">
        <v>41</v>
      </c>
      <c r="G36" s="28">
        <v>0</v>
      </c>
      <c r="H36" s="76"/>
      <c r="I36" s="29"/>
      <c r="J36" s="30">
        <f>IF(Meilensteine[[#This Row],[Kategorie]]="Meilenstein",1,_xlfn.DAYS(Meilensteine[[#This Row],[Ende]],Meilensteine[[#This Row],[Start]]))</f>
        <v>0</v>
      </c>
      <c r="K36" s="23"/>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c r="BN36" s="35"/>
      <c r="BO36" s="35"/>
    </row>
    <row r="37" spans="1:67" s="2" customFormat="1" ht="30" customHeight="1" x14ac:dyDescent="0.3">
      <c r="A37" s="14"/>
      <c r="B37" s="53" t="s">
        <v>86</v>
      </c>
      <c r="C37" s="78">
        <v>0.16666666666666666</v>
      </c>
      <c r="D37" s="68">
        <f>IF(VLOOKUP(Meilensteine[[#This Row],[Arbeitspaket]],Übersicht!B:G,6,FALSE)=0,"",VLOOKUP(Meilensteine[[#This Row],[Arbeitspaket]],Übersicht!B:G,6,FALSE))</f>
        <v>0.125</v>
      </c>
      <c r="E37" s="31" t="s">
        <v>11</v>
      </c>
      <c r="F37" s="31" t="s">
        <v>41</v>
      </c>
      <c r="G37" s="28">
        <v>0</v>
      </c>
      <c r="H37" s="76"/>
      <c r="I37" s="29"/>
      <c r="J37" s="30">
        <f>IF(Meilensteine[[#This Row],[Kategorie]]="Meilenstein",1,_xlfn.DAYS(Meilensteine[[#This Row],[Ende]],Meilensteine[[#This Row],[Start]]))</f>
        <v>0</v>
      </c>
      <c r="K37" s="23"/>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c r="BN37" s="35"/>
      <c r="BO37" s="35"/>
    </row>
    <row r="38" spans="1:67" s="2" customFormat="1" ht="30" customHeight="1" x14ac:dyDescent="0.3">
      <c r="A38" s="14"/>
      <c r="B38" s="53" t="s">
        <v>87</v>
      </c>
      <c r="C38" s="78">
        <v>0.16666666666666666</v>
      </c>
      <c r="D38" s="68" t="str">
        <f>IF(VLOOKUP(Meilensteine[[#This Row],[Arbeitspaket]],Übersicht!B:G,6,FALSE)=0,"",VLOOKUP(Meilensteine[[#This Row],[Arbeitspaket]],Übersicht!B:G,6,FALSE))</f>
        <v/>
      </c>
      <c r="E38" s="31" t="s">
        <v>11</v>
      </c>
      <c r="F38" s="31" t="s">
        <v>41</v>
      </c>
      <c r="G38" s="28">
        <v>0</v>
      </c>
      <c r="H38" s="76"/>
      <c r="I38" s="29"/>
      <c r="J38" s="30">
        <f>IF(Meilensteine[[#This Row],[Kategorie]]="Meilenstein",1,_xlfn.DAYS(Meilensteine[[#This Row],[Ende]],Meilensteine[[#This Row],[Start]]))</f>
        <v>0</v>
      </c>
      <c r="K38" s="23"/>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c r="BM38" s="35"/>
      <c r="BN38" s="35"/>
      <c r="BO38" s="35"/>
    </row>
    <row r="39" spans="1:67" s="2" customFormat="1" ht="30" customHeight="1" x14ac:dyDescent="0.3">
      <c r="A39" s="14"/>
      <c r="B39" s="53" t="s">
        <v>55</v>
      </c>
      <c r="C39" s="68">
        <v>0.16666666666666666</v>
      </c>
      <c r="D39" s="68" t="str">
        <f>IF(VLOOKUP(Meilensteine[[#This Row],[Arbeitspaket]],Übersicht!B:G,6,FALSE)=0,"",VLOOKUP(Meilensteine[[#This Row],[Arbeitspaket]],Übersicht!B:G,6,FALSE))</f>
        <v/>
      </c>
      <c r="E39" s="31" t="s">
        <v>11</v>
      </c>
      <c r="F39" s="31" t="s">
        <v>41</v>
      </c>
      <c r="G39" s="28">
        <v>0</v>
      </c>
      <c r="H39" s="29"/>
      <c r="I39" s="29"/>
      <c r="J39" s="30">
        <f>IF(Meilensteine[[#This Row],[Kategorie]]="Meilenstein",1,_xlfn.DAYS(Meilensteine[[#This Row],[Ende]],Meilensteine[[#This Row],[Start]]))</f>
        <v>0</v>
      </c>
      <c r="K39" s="23"/>
      <c r="L39" s="35"/>
      <c r="M39" s="35"/>
      <c r="N39" s="35" t="str">
        <f t="shared" ca="1" si="5"/>
        <v/>
      </c>
      <c r="O39" s="35"/>
      <c r="P39" s="35"/>
      <c r="Q39" s="35"/>
      <c r="R39" s="35"/>
      <c r="S39" s="35"/>
      <c r="T39" s="35"/>
      <c r="U39" s="35"/>
      <c r="V39" s="35"/>
      <c r="W39" s="35"/>
      <c r="X39" s="35"/>
      <c r="Y39" s="35"/>
      <c r="Z39" s="35" t="str">
        <f t="shared" ca="1" si="5"/>
        <v/>
      </c>
      <c r="AA39" s="35"/>
      <c r="AB39" s="35"/>
      <c r="AC39" s="35"/>
      <c r="AD39" s="35"/>
      <c r="AE39" s="35"/>
      <c r="AF39" s="35"/>
      <c r="AG39" s="35"/>
      <c r="AH39" s="35" t="str">
        <f t="shared" ca="1" si="6"/>
        <v/>
      </c>
      <c r="AI39" s="35" t="str">
        <f t="shared" ca="1" si="6"/>
        <v/>
      </c>
      <c r="AJ39" s="35"/>
      <c r="AK39" s="35"/>
      <c r="AL39" s="35"/>
      <c r="AM39" s="35"/>
      <c r="AN39" s="35"/>
      <c r="AO39" s="35"/>
      <c r="AP39" s="35"/>
      <c r="AQ39" s="35"/>
      <c r="AR39" s="35" t="str">
        <f t="shared" ca="1" si="8"/>
        <v/>
      </c>
      <c r="AS39" s="35"/>
      <c r="AT39" s="35"/>
      <c r="AU39" s="35"/>
      <c r="AV39" s="35"/>
      <c r="AW39" s="35"/>
      <c r="AX39" s="35"/>
      <c r="AY39" s="35"/>
      <c r="AZ39" s="35"/>
      <c r="BA39" s="35"/>
      <c r="BB39" s="35"/>
      <c r="BC39" s="35"/>
      <c r="BD39" s="35"/>
      <c r="BE39" s="35"/>
      <c r="BF39" s="35"/>
      <c r="BG39" s="35"/>
      <c r="BH39" s="35"/>
      <c r="BI39" s="35"/>
      <c r="BJ39" s="35"/>
      <c r="BK39" s="35"/>
      <c r="BL39" s="35"/>
      <c r="BM39" s="35"/>
      <c r="BN39" s="35"/>
      <c r="BO39" s="35"/>
    </row>
    <row r="40" spans="1:67" s="2" customFormat="1" ht="30" customHeight="1" x14ac:dyDescent="0.3">
      <c r="A40" s="14"/>
      <c r="B40" s="53" t="s">
        <v>70</v>
      </c>
      <c r="C40" s="68">
        <v>0.20833333333333334</v>
      </c>
      <c r="D40" s="68" t="str">
        <f>IF(VLOOKUP(Meilensteine[[#This Row],[Arbeitspaket]],Übersicht!B:G,6,FALSE)=0,"",VLOOKUP(Meilensteine[[#This Row],[Arbeitspaket]],Übersicht!B:G,6,FALSE))</f>
        <v/>
      </c>
      <c r="E40" s="31" t="s">
        <v>11</v>
      </c>
      <c r="F40" s="31" t="s">
        <v>41</v>
      </c>
      <c r="G40" s="28">
        <v>0</v>
      </c>
      <c r="H40" s="29"/>
      <c r="I40" s="29"/>
      <c r="J40" s="30">
        <f>IF(Meilensteine[[#This Row],[Kategorie]]="Meilenstein",1,_xlfn.DAYS(Meilensteine[[#This Row],[Ende]],Meilensteine[[#This Row],[Start]]))</f>
        <v>0</v>
      </c>
      <c r="K40" s="23"/>
      <c r="L40" s="35"/>
      <c r="M40" s="35"/>
      <c r="N40" s="35" t="str">
        <f t="shared" ca="1" si="5"/>
        <v/>
      </c>
      <c r="O40" s="35"/>
      <c r="P40" s="35"/>
      <c r="Q40" s="35"/>
      <c r="R40" s="35"/>
      <c r="S40" s="35"/>
      <c r="T40" s="35"/>
      <c r="U40" s="35"/>
      <c r="V40" s="35"/>
      <c r="W40" s="35"/>
      <c r="X40" s="35"/>
      <c r="Y40" s="35"/>
      <c r="Z40" s="35" t="str">
        <f t="shared" ca="1" si="5"/>
        <v/>
      </c>
      <c r="AA40" s="35"/>
      <c r="AB40" s="35"/>
      <c r="AC40" s="35"/>
      <c r="AD40" s="35"/>
      <c r="AE40" s="35"/>
      <c r="AF40" s="35"/>
      <c r="AG40" s="35"/>
      <c r="AH40" s="35" t="str">
        <f t="shared" ca="1" si="6"/>
        <v/>
      </c>
      <c r="AI40" s="35" t="str">
        <f t="shared" ca="1" si="6"/>
        <v/>
      </c>
      <c r="AJ40" s="35"/>
      <c r="AK40" s="35"/>
      <c r="AL40" s="35"/>
      <c r="AM40" s="35"/>
      <c r="AN40" s="35"/>
      <c r="AO40" s="35"/>
      <c r="AP40" s="35"/>
      <c r="AQ40" s="35"/>
      <c r="AR40" s="35" t="str">
        <f t="shared" ca="1" si="8"/>
        <v/>
      </c>
      <c r="AS40" s="35"/>
      <c r="AT40" s="35"/>
      <c r="AU40" s="35"/>
      <c r="AV40" s="35"/>
      <c r="AW40" s="35"/>
      <c r="AX40" s="35"/>
      <c r="AY40" s="35"/>
      <c r="AZ40" s="35"/>
      <c r="BA40" s="35"/>
      <c r="BB40" s="35"/>
      <c r="BC40" s="35"/>
      <c r="BD40" s="35"/>
      <c r="BE40" s="35"/>
      <c r="BF40" s="35"/>
      <c r="BG40" s="35"/>
      <c r="BH40" s="35"/>
      <c r="BI40" s="35"/>
      <c r="BJ40" s="35"/>
      <c r="BK40" s="35"/>
      <c r="BL40" s="35"/>
      <c r="BM40" s="35"/>
      <c r="BN40" s="35"/>
      <c r="BO40" s="35"/>
    </row>
    <row r="41" spans="1:67" s="2" customFormat="1" ht="30" customHeight="1" x14ac:dyDescent="0.3">
      <c r="A41" s="14"/>
      <c r="B41" s="53" t="s">
        <v>56</v>
      </c>
      <c r="C41" s="68">
        <v>0.29166666666666669</v>
      </c>
      <c r="D41" s="68">
        <f>IF(VLOOKUP(Meilensteine[[#This Row],[Arbeitspaket]],Übersicht!B:G,6,FALSE)=0,"",VLOOKUP(Meilensteine[[#This Row],[Arbeitspaket]],Übersicht!B:G,6,FALSE))</f>
        <v>0.1875</v>
      </c>
      <c r="E41" s="31" t="s">
        <v>11</v>
      </c>
      <c r="F41" s="31" t="s">
        <v>41</v>
      </c>
      <c r="G41" s="28">
        <v>0</v>
      </c>
      <c r="H41" s="29"/>
      <c r="I41" s="29"/>
      <c r="J41" s="30">
        <f>IF(Meilensteine[[#This Row],[Kategorie]]="Meilenstein",1,_xlfn.DAYS(Meilensteine[[#This Row],[Ende]],Meilensteine[[#This Row],[Start]]))</f>
        <v>0</v>
      </c>
      <c r="K41" s="23"/>
      <c r="L41" s="35"/>
      <c r="M41" s="35"/>
      <c r="N41" s="35" t="str">
        <f t="shared" ca="1" si="5"/>
        <v/>
      </c>
      <c r="O41" s="35"/>
      <c r="P41" s="35"/>
      <c r="Q41" s="35"/>
      <c r="R41" s="35"/>
      <c r="S41" s="35"/>
      <c r="T41" s="35"/>
      <c r="U41" s="35"/>
      <c r="V41" s="35"/>
      <c r="W41" s="35"/>
      <c r="X41" s="35"/>
      <c r="Y41" s="35"/>
      <c r="Z41" s="35"/>
      <c r="AA41" s="35"/>
      <c r="AB41" s="35"/>
      <c r="AC41" s="35"/>
      <c r="AD41" s="35"/>
      <c r="AE41" s="35"/>
      <c r="AF41" s="35"/>
      <c r="AG41" s="35"/>
      <c r="AH41" s="35" t="str">
        <f t="shared" ca="1" si="6"/>
        <v/>
      </c>
      <c r="AI41" s="35"/>
      <c r="AJ41" s="35"/>
      <c r="AK41" s="35"/>
      <c r="AL41" s="35"/>
      <c r="AM41" s="35"/>
      <c r="AN41" s="35"/>
      <c r="AO41" s="35"/>
      <c r="AP41" s="35"/>
      <c r="AQ41" s="35"/>
      <c r="AR41" s="35" t="str">
        <f t="shared" ca="1" si="8"/>
        <v/>
      </c>
      <c r="AS41" s="35"/>
      <c r="AT41" s="35"/>
      <c r="AU41" s="35"/>
      <c r="AV41" s="35"/>
      <c r="AW41" s="35"/>
      <c r="AX41" s="35"/>
      <c r="AY41" s="35"/>
      <c r="AZ41" s="35"/>
      <c r="BA41" s="35"/>
      <c r="BB41" s="35"/>
      <c r="BC41" s="35"/>
      <c r="BD41" s="35"/>
      <c r="BE41" s="35"/>
      <c r="BF41" s="35"/>
      <c r="BG41" s="35"/>
      <c r="BH41" s="35"/>
      <c r="BI41" s="35"/>
      <c r="BJ41" s="35"/>
      <c r="BK41" s="35"/>
      <c r="BL41" s="35"/>
      <c r="BM41" s="35"/>
      <c r="BN41" s="35"/>
      <c r="BO41" s="35"/>
    </row>
    <row r="42" spans="1:67" s="2" customFormat="1" ht="30" customHeight="1" x14ac:dyDescent="0.35">
      <c r="A42" s="14"/>
      <c r="B42" s="52" t="s">
        <v>57</v>
      </c>
      <c r="C42" s="68"/>
      <c r="D42" s="68"/>
      <c r="E42" s="31"/>
      <c r="F42" s="31"/>
      <c r="G42" s="28"/>
      <c r="H42" s="29"/>
      <c r="I42" s="29"/>
      <c r="J42" s="30"/>
      <c r="K42" s="23"/>
      <c r="L42" s="35" t="str">
        <f t="shared" ca="1" si="10"/>
        <v/>
      </c>
      <c r="M42" s="35" t="str">
        <f t="shared" ca="1" si="5"/>
        <v/>
      </c>
      <c r="N42" s="35" t="str">
        <f t="shared" ca="1" si="5"/>
        <v/>
      </c>
      <c r="O42" s="35" t="str">
        <f t="shared" ca="1" si="5"/>
        <v/>
      </c>
      <c r="P42" s="35" t="str">
        <f t="shared" ca="1" si="5"/>
        <v/>
      </c>
      <c r="Q42" s="35" t="str">
        <f t="shared" ca="1" si="5"/>
        <v/>
      </c>
      <c r="R42" s="35" t="str">
        <f t="shared" ca="1" si="5"/>
        <v/>
      </c>
      <c r="S42" s="35" t="str">
        <f t="shared" ca="1" si="5"/>
        <v/>
      </c>
      <c r="T42" s="35" t="str">
        <f t="shared" ca="1" si="5"/>
        <v/>
      </c>
      <c r="U42" s="35" t="str">
        <f t="shared" ca="1" si="5"/>
        <v/>
      </c>
      <c r="V42" s="35" t="str">
        <f t="shared" ca="1" si="5"/>
        <v/>
      </c>
      <c r="W42" s="35" t="str">
        <f t="shared" ca="1" si="5"/>
        <v/>
      </c>
      <c r="X42" s="35" t="str">
        <f t="shared" ca="1" si="5"/>
        <v/>
      </c>
      <c r="Y42" s="35" t="str">
        <f t="shared" ca="1" si="5"/>
        <v/>
      </c>
      <c r="Z42" s="35" t="str">
        <f t="shared" ca="1" si="5"/>
        <v/>
      </c>
      <c r="AA42" s="35" t="str">
        <f t="shared" ca="1" si="5"/>
        <v/>
      </c>
      <c r="AB42" s="35" t="str">
        <f t="shared" ca="1" si="6"/>
        <v/>
      </c>
      <c r="AC42" s="35" t="str">
        <f t="shared" ca="1" si="6"/>
        <v/>
      </c>
      <c r="AD42" s="35" t="str">
        <f t="shared" ca="1" si="6"/>
        <v/>
      </c>
      <c r="AE42" s="35" t="str">
        <f t="shared" ca="1" si="6"/>
        <v/>
      </c>
      <c r="AF42" s="35" t="str">
        <f t="shared" ca="1" si="6"/>
        <v/>
      </c>
      <c r="AG42" s="35" t="str">
        <f t="shared" ca="1" si="6"/>
        <v/>
      </c>
      <c r="AH42" s="35" t="str">
        <f t="shared" ca="1" si="6"/>
        <v/>
      </c>
      <c r="AI42" s="35" t="str">
        <f t="shared" ca="1" si="6"/>
        <v/>
      </c>
      <c r="AJ42" s="35" t="str">
        <f t="shared" ca="1" si="7"/>
        <v/>
      </c>
      <c r="AK42" s="35" t="str">
        <f t="shared" ca="1" si="7"/>
        <v/>
      </c>
      <c r="AL42" s="35" t="str">
        <f t="shared" ca="1" si="7"/>
        <v/>
      </c>
      <c r="AM42" s="35" t="str">
        <f t="shared" ca="1" si="7"/>
        <v/>
      </c>
      <c r="AN42" s="35" t="str">
        <f t="shared" ca="1" si="6"/>
        <v/>
      </c>
      <c r="AO42" s="35" t="str">
        <f t="shared" ca="1" si="6"/>
        <v/>
      </c>
      <c r="AP42" s="35" t="str">
        <f t="shared" ca="1" si="6"/>
        <v/>
      </c>
      <c r="AQ42" s="35" t="str">
        <f t="shared" ca="1" si="6"/>
        <v/>
      </c>
      <c r="AR42" s="35" t="str">
        <f t="shared" ca="1" si="8"/>
        <v/>
      </c>
      <c r="AS42" s="35" t="str">
        <f t="shared" ca="1" si="8"/>
        <v/>
      </c>
      <c r="AT42" s="35" t="str">
        <f t="shared" ca="1" si="8"/>
        <v/>
      </c>
      <c r="AU42" s="35" t="str">
        <f t="shared" ca="1" si="8"/>
        <v/>
      </c>
      <c r="AV42" s="35" t="str">
        <f t="shared" ca="1" si="8"/>
        <v/>
      </c>
      <c r="AW42" s="35" t="str">
        <f t="shared" ca="1" si="8"/>
        <v/>
      </c>
      <c r="AX42" s="35" t="str">
        <f t="shared" ca="1" si="8"/>
        <v/>
      </c>
      <c r="AY42" s="35" t="str">
        <f t="shared" ca="1" si="8"/>
        <v/>
      </c>
      <c r="AZ42" s="35" t="str">
        <f t="shared" ca="1" si="8"/>
        <v/>
      </c>
      <c r="BA42" s="35" t="str">
        <f t="shared" ca="1" si="8"/>
        <v/>
      </c>
      <c r="BB42" s="35" t="str">
        <f t="shared" ca="1" si="8"/>
        <v/>
      </c>
      <c r="BC42" s="35" t="str">
        <f t="shared" ca="1" si="8"/>
        <v/>
      </c>
      <c r="BD42" s="35" t="str">
        <f t="shared" ca="1" si="8"/>
        <v/>
      </c>
      <c r="BE42" s="35" t="str">
        <f t="shared" ca="1" si="8"/>
        <v/>
      </c>
      <c r="BF42" s="35" t="str">
        <f t="shared" ca="1" si="8"/>
        <v/>
      </c>
      <c r="BG42" s="35" t="str">
        <f t="shared" ca="1" si="8"/>
        <v/>
      </c>
      <c r="BH42" s="35" t="str">
        <f t="shared" ca="1" si="9"/>
        <v/>
      </c>
      <c r="BI42" s="35" t="str">
        <f t="shared" ca="1" si="9"/>
        <v/>
      </c>
      <c r="BJ42" s="35" t="str">
        <f t="shared" ca="1" si="9"/>
        <v/>
      </c>
      <c r="BK42" s="35" t="str">
        <f t="shared" ca="1" si="9"/>
        <v/>
      </c>
      <c r="BL42" s="35" t="str">
        <f t="shared" ca="1" si="9"/>
        <v/>
      </c>
      <c r="BM42" s="35" t="str">
        <f t="shared" ca="1" si="9"/>
        <v/>
      </c>
      <c r="BN42" s="35" t="str">
        <f t="shared" ca="1" si="9"/>
        <v/>
      </c>
      <c r="BO42" s="35" t="str">
        <f t="shared" ca="1" si="9"/>
        <v/>
      </c>
    </row>
    <row r="43" spans="1:67" s="2" customFormat="1" ht="30" customHeight="1" x14ac:dyDescent="0.3">
      <c r="A43" s="14"/>
      <c r="B43" s="53" t="s">
        <v>58</v>
      </c>
      <c r="C43" s="68">
        <v>0.125</v>
      </c>
      <c r="D43" s="68">
        <f>IF(VLOOKUP(Meilensteine[[#This Row],[Arbeitspaket]],Übersicht!B:G,6,FALSE)=0,"",VLOOKUP(Meilensteine[[#This Row],[Arbeitspaket]],Übersicht!B:G,6,FALSE))</f>
        <v>0.10069444444444443</v>
      </c>
      <c r="E43" s="31" t="s">
        <v>11</v>
      </c>
      <c r="F43" s="31" t="s">
        <v>41</v>
      </c>
      <c r="G43" s="28">
        <v>0</v>
      </c>
      <c r="H43" s="29"/>
      <c r="I43" s="29"/>
      <c r="J43" s="30">
        <f>IF(Meilensteine[[#This Row],[Kategorie]]="Meilenstein",1,_xlfn.DAYS(Meilensteine[[#This Row],[Ende]],Meilensteine[[#This Row],[Start]]))</f>
        <v>0</v>
      </c>
      <c r="K43" s="23"/>
      <c r="L43" s="35" t="str">
        <f t="shared" ca="1" si="10"/>
        <v/>
      </c>
      <c r="M43" s="35" t="str">
        <f t="shared" ca="1" si="5"/>
        <v/>
      </c>
      <c r="N43" s="35" t="str">
        <f t="shared" ca="1" si="5"/>
        <v/>
      </c>
      <c r="O43" s="35" t="str">
        <f t="shared" ca="1" si="5"/>
        <v/>
      </c>
      <c r="P43" s="35" t="str">
        <f t="shared" ca="1" si="5"/>
        <v/>
      </c>
      <c r="Q43" s="35" t="str">
        <f t="shared" ca="1" si="5"/>
        <v/>
      </c>
      <c r="R43" s="35" t="str">
        <f t="shared" ca="1" si="5"/>
        <v/>
      </c>
      <c r="S43" s="35" t="str">
        <f t="shared" ca="1" si="5"/>
        <v/>
      </c>
      <c r="T43" s="35" t="str">
        <f t="shared" ca="1" si="5"/>
        <v/>
      </c>
      <c r="U43" s="35" t="str">
        <f t="shared" ca="1" si="5"/>
        <v/>
      </c>
      <c r="V43" s="35" t="str">
        <f t="shared" ca="1" si="5"/>
        <v/>
      </c>
      <c r="W43" s="35" t="str">
        <f t="shared" ca="1" si="5"/>
        <v/>
      </c>
      <c r="X43" s="35" t="str">
        <f t="shared" ca="1" si="5"/>
        <v/>
      </c>
      <c r="Y43" s="35" t="str">
        <f t="shared" ca="1" si="5"/>
        <v/>
      </c>
      <c r="Z43" s="35" t="str">
        <f t="shared" ca="1" si="5"/>
        <v/>
      </c>
      <c r="AA43" s="35" t="str">
        <f t="shared" ca="1" si="5"/>
        <v/>
      </c>
      <c r="AB43" s="35" t="str">
        <f t="shared" ca="1" si="6"/>
        <v/>
      </c>
      <c r="AC43" s="35" t="str">
        <f t="shared" ca="1" si="6"/>
        <v/>
      </c>
      <c r="AD43" s="35" t="str">
        <f t="shared" ca="1" si="6"/>
        <v/>
      </c>
      <c r="AE43" s="35" t="str">
        <f t="shared" ca="1" si="6"/>
        <v/>
      </c>
      <c r="AF43" s="35" t="str">
        <f t="shared" ca="1" si="6"/>
        <v/>
      </c>
      <c r="AG43" s="35" t="str">
        <f t="shared" ca="1" si="6"/>
        <v/>
      </c>
      <c r="AH43" s="35" t="str">
        <f t="shared" ca="1" si="6"/>
        <v/>
      </c>
      <c r="AI43" s="35" t="str">
        <f t="shared" ca="1" si="6"/>
        <v/>
      </c>
      <c r="AJ43" s="35" t="str">
        <f t="shared" ca="1" si="7"/>
        <v/>
      </c>
      <c r="AK43" s="35" t="str">
        <f t="shared" ca="1" si="7"/>
        <v/>
      </c>
      <c r="AL43" s="35" t="str">
        <f t="shared" ca="1" si="7"/>
        <v/>
      </c>
      <c r="AM43" s="35" t="str">
        <f t="shared" ca="1" si="7"/>
        <v/>
      </c>
      <c r="AN43" s="35" t="str">
        <f t="shared" ca="1" si="6"/>
        <v/>
      </c>
      <c r="AO43" s="35" t="str">
        <f t="shared" ca="1" si="6"/>
        <v/>
      </c>
      <c r="AP43" s="35" t="str">
        <f t="shared" ca="1" si="6"/>
        <v/>
      </c>
      <c r="AQ43" s="35" t="str">
        <f t="shared" ca="1" si="6"/>
        <v/>
      </c>
      <c r="AR43" s="35" t="str">
        <f t="shared" ca="1" si="8"/>
        <v/>
      </c>
      <c r="AS43" s="35" t="str">
        <f t="shared" ca="1" si="8"/>
        <v/>
      </c>
      <c r="AT43" s="35" t="str">
        <f t="shared" ca="1" si="8"/>
        <v/>
      </c>
      <c r="AU43" s="35" t="str">
        <f t="shared" ca="1" si="8"/>
        <v/>
      </c>
      <c r="AV43" s="35" t="str">
        <f t="shared" ca="1" si="8"/>
        <v/>
      </c>
      <c r="AW43" s="35" t="str">
        <f t="shared" ca="1" si="8"/>
        <v/>
      </c>
      <c r="AX43" s="35" t="str">
        <f t="shared" ca="1" si="8"/>
        <v/>
      </c>
      <c r="AY43" s="35" t="str">
        <f t="shared" ca="1" si="8"/>
        <v/>
      </c>
      <c r="AZ43" s="35" t="str">
        <f t="shared" ca="1" si="8"/>
        <v/>
      </c>
      <c r="BA43" s="35" t="str">
        <f t="shared" ca="1" si="8"/>
        <v/>
      </c>
      <c r="BB43" s="35" t="str">
        <f t="shared" ca="1" si="8"/>
        <v/>
      </c>
      <c r="BC43" s="35" t="str">
        <f t="shared" ca="1" si="8"/>
        <v/>
      </c>
      <c r="BD43" s="35" t="str">
        <f t="shared" ca="1" si="8"/>
        <v/>
      </c>
      <c r="BE43" s="35" t="str">
        <f t="shared" ca="1" si="8"/>
        <v/>
      </c>
      <c r="BF43" s="35" t="str">
        <f t="shared" ca="1" si="8"/>
        <v/>
      </c>
      <c r="BG43" s="35" t="str">
        <f t="shared" ca="1" si="8"/>
        <v/>
      </c>
      <c r="BH43" s="35" t="str">
        <f t="shared" ca="1" si="9"/>
        <v/>
      </c>
      <c r="BI43" s="35" t="str">
        <f t="shared" ca="1" si="9"/>
        <v/>
      </c>
      <c r="BJ43" s="35" t="str">
        <f t="shared" ca="1" si="9"/>
        <v/>
      </c>
      <c r="BK43" s="35" t="str">
        <f t="shared" ca="1" si="9"/>
        <v/>
      </c>
      <c r="BL43" s="35" t="str">
        <f t="shared" ca="1" si="9"/>
        <v/>
      </c>
      <c r="BM43" s="35" t="str">
        <f t="shared" ca="1" si="9"/>
        <v/>
      </c>
      <c r="BN43" s="35" t="str">
        <f t="shared" ca="1" si="9"/>
        <v/>
      </c>
      <c r="BO43" s="35" t="str">
        <f t="shared" ca="1" si="9"/>
        <v/>
      </c>
    </row>
    <row r="44" spans="1:67" s="2" customFormat="1" ht="30" customHeight="1" x14ac:dyDescent="0.3">
      <c r="A44" s="14"/>
      <c r="B44" s="53" t="s">
        <v>59</v>
      </c>
      <c r="C44" s="68">
        <v>4.1666666666666664E-2</v>
      </c>
      <c r="D44" s="68">
        <f>IF(VLOOKUP(Meilensteine[[#This Row],[Arbeitspaket]],Übersicht!B:G,6,FALSE)=0,"",VLOOKUP(Meilensteine[[#This Row],[Arbeitspaket]],Übersicht!B:G,6,FALSE))</f>
        <v>6.9444444444444441E-3</v>
      </c>
      <c r="E44" s="31" t="s">
        <v>11</v>
      </c>
      <c r="F44" s="31" t="s">
        <v>41</v>
      </c>
      <c r="G44" s="28">
        <v>0</v>
      </c>
      <c r="H44" s="29"/>
      <c r="I44" s="29"/>
      <c r="J44" s="30">
        <f>IF(Meilensteine[[#This Row],[Kategorie]]="Meilenstein",1,_xlfn.DAYS(Meilensteine[[#This Row],[Ende]],Meilensteine[[#This Row],[Start]]))</f>
        <v>0</v>
      </c>
      <c r="K44" s="23"/>
      <c r="L44" s="35"/>
      <c r="M44" s="35"/>
      <c r="N44" s="35"/>
      <c r="O44" s="35"/>
      <c r="P44" s="35"/>
      <c r="Q44" s="35"/>
      <c r="R44" s="35"/>
      <c r="S44" s="35"/>
      <c r="T44" s="35"/>
      <c r="U44" s="35"/>
      <c r="V44" s="35"/>
      <c r="W44" s="35"/>
      <c r="X44" s="35"/>
      <c r="Y44" s="35"/>
      <c r="Z44" s="35"/>
      <c r="AA44" s="35"/>
      <c r="AB44" s="35"/>
      <c r="AC44" s="35"/>
      <c r="AD44" s="35"/>
      <c r="AE44" s="35"/>
      <c r="AF44" s="35"/>
      <c r="AG44" s="35"/>
      <c r="AH44" s="35" t="str">
        <f t="shared" ca="1" si="6"/>
        <v/>
      </c>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c r="BO44" s="35"/>
    </row>
    <row r="45" spans="1:67" s="2" customFormat="1" ht="30" customHeight="1" x14ac:dyDescent="0.3">
      <c r="A45" s="14"/>
      <c r="B45" s="53" t="s">
        <v>60</v>
      </c>
      <c r="C45" s="68">
        <v>8.3333333333333329E-2</v>
      </c>
      <c r="D45" s="68">
        <f>IF(VLOOKUP(Meilensteine[[#This Row],[Arbeitspaket]],Übersicht!B:G,6,FALSE)=0,"",VLOOKUP(Meilensteine[[#This Row],[Arbeitspaket]],Übersicht!B:G,6,FALSE))</f>
        <v>0.12499999999999999</v>
      </c>
      <c r="E45" s="31" t="s">
        <v>11</v>
      </c>
      <c r="F45" s="31" t="s">
        <v>67</v>
      </c>
      <c r="G45" s="28">
        <v>0</v>
      </c>
      <c r="H45" s="29"/>
      <c r="I45" s="29"/>
      <c r="J45" s="30">
        <f>IF(Meilensteine[[#This Row],[Kategorie]]="Meilenstein",1,_xlfn.DAYS(Meilensteine[[#This Row],[Ende]],Meilensteine[[#This Row],[Start]]))</f>
        <v>0</v>
      </c>
      <c r="K45" s="23"/>
      <c r="L45" s="35"/>
      <c r="M45" s="35"/>
      <c r="N45" s="35"/>
      <c r="O45" s="35"/>
      <c r="P45" s="35"/>
      <c r="Q45" s="35"/>
      <c r="R45" s="35"/>
      <c r="S45" s="35"/>
      <c r="T45" s="35"/>
      <c r="U45" s="35"/>
      <c r="V45" s="35"/>
      <c r="W45" s="35"/>
      <c r="X45" s="35"/>
      <c r="Y45" s="35"/>
      <c r="Z45" s="35"/>
      <c r="AA45" s="35"/>
      <c r="AB45" s="35"/>
      <c r="AC45" s="35"/>
      <c r="AD45" s="35"/>
      <c r="AE45" s="35"/>
      <c r="AF45" s="35"/>
      <c r="AG45" s="35"/>
      <c r="AH45" s="35" t="str">
        <f t="shared" ca="1" si="6"/>
        <v/>
      </c>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row>
    <row r="46" spans="1:67" s="2" customFormat="1" ht="30" customHeight="1" x14ac:dyDescent="0.3">
      <c r="A46" s="14"/>
      <c r="B46" s="53" t="s">
        <v>61</v>
      </c>
      <c r="C46" s="68">
        <v>8.3333333333333329E-2</v>
      </c>
      <c r="D46" s="68">
        <f>IF(VLOOKUP(Meilensteine[[#This Row],[Arbeitspaket]],Übersicht!B:G,6,FALSE)=0,"",VLOOKUP(Meilensteine[[#This Row],[Arbeitspaket]],Übersicht!B:G,6,FALSE))</f>
        <v>0.15625</v>
      </c>
      <c r="E46" s="31" t="s">
        <v>11</v>
      </c>
      <c r="F46" s="31" t="s">
        <v>69</v>
      </c>
      <c r="G46" s="28">
        <v>0</v>
      </c>
      <c r="H46" s="29"/>
      <c r="I46" s="29"/>
      <c r="J46" s="30">
        <f>IF(Meilensteine[[#This Row],[Kategorie]]="Meilenstein",1,_xlfn.DAYS(Meilensteine[[#This Row],[Ende]],Meilensteine[[#This Row],[Start]]))</f>
        <v>0</v>
      </c>
      <c r="K46" s="23"/>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row>
    <row r="47" spans="1:67" s="2" customFormat="1" ht="30" customHeight="1" x14ac:dyDescent="0.3">
      <c r="A47" s="14"/>
      <c r="B47" s="53" t="s">
        <v>63</v>
      </c>
      <c r="C47" s="68">
        <v>2.0833333333333335</v>
      </c>
      <c r="D47" s="68">
        <f>IF(VLOOKUP(Meilensteine[[#This Row],[Arbeitspaket]],Übersicht!B:G,6,FALSE)=0,"",VLOOKUP(Meilensteine[[#This Row],[Arbeitspaket]],Übersicht!B:G,6,FALSE))</f>
        <v>1.4097222222222225</v>
      </c>
      <c r="E47" s="31" t="s">
        <v>11</v>
      </c>
      <c r="F47" s="31" t="s">
        <v>25</v>
      </c>
      <c r="G47" s="28">
        <v>0</v>
      </c>
      <c r="H47" s="29"/>
      <c r="I47" s="29"/>
      <c r="J47" s="30">
        <f>IF(Meilensteine[[#This Row],[Kategorie]]="Meilenstein",1,_xlfn.DAYS(Meilensteine[[#This Row],[Ende]],Meilensteine[[#This Row],[Start]]))</f>
        <v>0</v>
      </c>
      <c r="K47" s="23"/>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row>
    <row r="48" spans="1:67" s="2" customFormat="1" ht="30" customHeight="1" x14ac:dyDescent="0.3">
      <c r="A48" s="14"/>
      <c r="B48" s="53" t="s">
        <v>64</v>
      </c>
      <c r="C48" s="68">
        <v>1.6666666666666667</v>
      </c>
      <c r="D48" s="68">
        <f>IF(VLOOKUP(Meilensteine[[#This Row],[Arbeitspaket]],Übersicht!B:G,6,FALSE)=0,"",VLOOKUP(Meilensteine[[#This Row],[Arbeitspaket]],Übersicht!B:G,6,FALSE))</f>
        <v>2.6562500000000004</v>
      </c>
      <c r="E48" s="31" t="s">
        <v>11</v>
      </c>
      <c r="F48" s="31" t="s">
        <v>25</v>
      </c>
      <c r="G48" s="28">
        <v>0</v>
      </c>
      <c r="H48" s="29"/>
      <c r="I48" s="29"/>
      <c r="J48" s="30">
        <f>IF(Meilensteine[[#This Row],[Kategorie]]="Meilenstein",1,_xlfn.DAYS(Meilensteine[[#This Row],[Ende]],Meilensteine[[#This Row],[Start]]))</f>
        <v>0</v>
      </c>
      <c r="K48" s="23"/>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row>
    <row r="49" spans="1:67" s="2" customFormat="1" ht="30" customHeight="1" x14ac:dyDescent="0.3">
      <c r="A49" s="14"/>
      <c r="B49" s="53" t="s">
        <v>62</v>
      </c>
      <c r="C49" s="78">
        <v>0.41666666666666669</v>
      </c>
      <c r="D49" s="68" t="str">
        <f>IF(VLOOKUP(Meilensteine[[#This Row],[Arbeitspaket]],Übersicht!B:G,6,FALSE)=0,"",VLOOKUP(Meilensteine[[#This Row],[Arbeitspaket]],Übersicht!B:G,6,FALSE))</f>
        <v/>
      </c>
      <c r="E49" s="31"/>
      <c r="F49" s="31"/>
      <c r="G49" s="28"/>
      <c r="H49" s="29"/>
      <c r="I49" s="29"/>
      <c r="J49" s="30"/>
      <c r="K49" s="23"/>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row>
    <row r="50" spans="1:67" s="2" customFormat="1" ht="30" customHeight="1" x14ac:dyDescent="0.3">
      <c r="A50" s="14"/>
      <c r="B50" s="53" t="s">
        <v>95</v>
      </c>
      <c r="C50" s="78"/>
      <c r="D50" s="68">
        <f>IF(VLOOKUP(Meilensteine[[#This Row],[Arbeitspaket]],Übersicht!B:G,6,FALSE)=0,"",VLOOKUP(Meilensteine[[#This Row],[Arbeitspaket]],Übersicht!B:G,6,FALSE))</f>
        <v>0.10416666666666667</v>
      </c>
      <c r="E50" s="31" t="s">
        <v>11</v>
      </c>
      <c r="F50" s="31" t="s">
        <v>25</v>
      </c>
      <c r="G50" s="28">
        <v>0</v>
      </c>
      <c r="H50" s="29"/>
      <c r="I50" s="29"/>
      <c r="J50" s="30">
        <f>IF(Meilensteine[[#This Row],[Kategorie]]="Meilenstein",1,_xlfn.DAYS(Meilensteine[[#This Row],[Ende]],Meilensteine[[#This Row],[Start]]))</f>
        <v>0</v>
      </c>
      <c r="K50" s="23"/>
      <c r="L50" s="35" t="str">
        <f t="shared" ca="1" si="10"/>
        <v/>
      </c>
      <c r="M50" s="35" t="str">
        <f t="shared" ca="1" si="5"/>
        <v/>
      </c>
      <c r="N50" s="35" t="str">
        <f t="shared" ca="1" si="5"/>
        <v/>
      </c>
      <c r="O50" s="35" t="str">
        <f t="shared" ca="1" si="5"/>
        <v/>
      </c>
      <c r="P50" s="35" t="str">
        <f t="shared" ca="1" si="5"/>
        <v/>
      </c>
      <c r="Q50" s="35" t="str">
        <f t="shared" ca="1" si="5"/>
        <v/>
      </c>
      <c r="R50" s="35" t="str">
        <f t="shared" ca="1" si="5"/>
        <v/>
      </c>
      <c r="S50" s="35" t="str">
        <f t="shared" ca="1" si="5"/>
        <v/>
      </c>
      <c r="T50" s="35" t="str">
        <f t="shared" ca="1" si="5"/>
        <v/>
      </c>
      <c r="U50" s="35" t="str">
        <f t="shared" ca="1" si="5"/>
        <v/>
      </c>
      <c r="V50" s="35" t="str">
        <f t="shared" ca="1" si="5"/>
        <v/>
      </c>
      <c r="W50" s="35" t="str">
        <f t="shared" ca="1" si="5"/>
        <v/>
      </c>
      <c r="X50" s="35" t="str">
        <f t="shared" ca="1" si="5"/>
        <v/>
      </c>
      <c r="Y50" s="35" t="str">
        <f t="shared" ca="1" si="5"/>
        <v/>
      </c>
      <c r="Z50" s="35" t="str">
        <f t="shared" ca="1" si="5"/>
        <v/>
      </c>
      <c r="AA50" s="35" t="str">
        <f t="shared" ca="1" si="5"/>
        <v/>
      </c>
      <c r="AB50" s="35" t="str">
        <f t="shared" ca="1" si="6"/>
        <v/>
      </c>
      <c r="AC50" s="35" t="str">
        <f t="shared" ca="1" si="6"/>
        <v/>
      </c>
      <c r="AD50" s="35" t="str">
        <f t="shared" ca="1" si="6"/>
        <v/>
      </c>
      <c r="AE50" s="35" t="str">
        <f t="shared" ca="1" si="6"/>
        <v/>
      </c>
      <c r="AF50" s="35" t="str">
        <f t="shared" ca="1" si="6"/>
        <v/>
      </c>
      <c r="AG50" s="35" t="str">
        <f t="shared" ca="1" si="6"/>
        <v/>
      </c>
      <c r="AH50" s="35" t="str">
        <f t="shared" ca="1" si="6"/>
        <v/>
      </c>
      <c r="AI50" s="35" t="str">
        <f t="shared" ca="1" si="6"/>
        <v/>
      </c>
      <c r="AJ50" s="35" t="str">
        <f t="shared" ca="1" si="7"/>
        <v/>
      </c>
      <c r="AK50" s="35" t="str">
        <f t="shared" ca="1" si="7"/>
        <v/>
      </c>
      <c r="AL50" s="35" t="str">
        <f t="shared" ca="1" si="7"/>
        <v/>
      </c>
      <c r="AM50" s="35" t="str">
        <f t="shared" ca="1" si="7"/>
        <v/>
      </c>
      <c r="AN50" s="35" t="str">
        <f t="shared" ca="1" si="6"/>
        <v/>
      </c>
      <c r="AO50" s="35" t="str">
        <f t="shared" ca="1" si="6"/>
        <v/>
      </c>
      <c r="AP50" s="35" t="str">
        <f t="shared" ca="1" si="6"/>
        <v/>
      </c>
      <c r="AQ50" s="35" t="str">
        <f t="shared" ref="AQ50:BF53" ca="1" si="11">IF(AND($E50="Ziel",AQ$4&gt;=$H50,AQ$4&lt;=$H50+$J50-1),2,IF(AND($E50="Meilenstein",AQ$4&gt;=$H50,AQ$4&lt;=$H50+$J50-1),1,""))</f>
        <v/>
      </c>
      <c r="AR50" s="35" t="str">
        <f t="shared" ca="1" si="8"/>
        <v/>
      </c>
      <c r="AS50" s="35" t="str">
        <f t="shared" ca="1" si="8"/>
        <v/>
      </c>
      <c r="AT50" s="35" t="str">
        <f t="shared" ca="1" si="8"/>
        <v/>
      </c>
      <c r="AU50" s="35" t="str">
        <f t="shared" ca="1" si="8"/>
        <v/>
      </c>
      <c r="AV50" s="35" t="str">
        <f t="shared" ca="1" si="8"/>
        <v/>
      </c>
      <c r="AW50" s="35" t="str">
        <f t="shared" ca="1" si="8"/>
        <v/>
      </c>
      <c r="AX50" s="35" t="str">
        <f t="shared" ca="1" si="8"/>
        <v/>
      </c>
      <c r="AY50" s="35" t="str">
        <f t="shared" ca="1" si="8"/>
        <v/>
      </c>
      <c r="AZ50" s="35" t="str">
        <f t="shared" ca="1" si="8"/>
        <v/>
      </c>
      <c r="BA50" s="35" t="str">
        <f t="shared" ca="1" si="8"/>
        <v/>
      </c>
      <c r="BB50" s="35" t="str">
        <f t="shared" ca="1" si="8"/>
        <v/>
      </c>
      <c r="BC50" s="35" t="str">
        <f t="shared" ca="1" si="8"/>
        <v/>
      </c>
      <c r="BD50" s="35" t="str">
        <f t="shared" ca="1" si="8"/>
        <v/>
      </c>
      <c r="BE50" s="35" t="str">
        <f t="shared" ca="1" si="8"/>
        <v/>
      </c>
      <c r="BF50" s="35" t="str">
        <f t="shared" ca="1" si="8"/>
        <v/>
      </c>
      <c r="BG50" s="35" t="str">
        <f t="shared" ref="BG50:BO53" ca="1" si="12">IF(AND($E50="Ziel",BG$4&gt;=$H50,BG$4&lt;=$H50+$J50-1),2,IF(AND($E50="Meilenstein",BG$4&gt;=$H50,BG$4&lt;=$H50+$J50-1),1,""))</f>
        <v/>
      </c>
      <c r="BH50" s="35" t="str">
        <f t="shared" ca="1" si="9"/>
        <v/>
      </c>
      <c r="BI50" s="35" t="str">
        <f t="shared" ca="1" si="9"/>
        <v/>
      </c>
      <c r="BJ50" s="35" t="str">
        <f t="shared" ca="1" si="9"/>
        <v/>
      </c>
      <c r="BK50" s="35" t="str">
        <f t="shared" ca="1" si="9"/>
        <v/>
      </c>
      <c r="BL50" s="35" t="str">
        <f t="shared" ca="1" si="9"/>
        <v/>
      </c>
      <c r="BM50" s="35" t="str">
        <f t="shared" ca="1" si="9"/>
        <v/>
      </c>
      <c r="BN50" s="35" t="str">
        <f t="shared" ca="1" si="9"/>
        <v/>
      </c>
      <c r="BO50" s="35" t="str">
        <f t="shared" ca="1" si="9"/>
        <v/>
      </c>
    </row>
    <row r="51" spans="1:67" s="2" customFormat="1" ht="30" customHeight="1" x14ac:dyDescent="0.35">
      <c r="A51" s="14"/>
      <c r="B51" s="52" t="s">
        <v>65</v>
      </c>
      <c r="C51" s="63"/>
      <c r="D51" s="68"/>
      <c r="E51" s="31"/>
      <c r="F51" s="31"/>
      <c r="G51" s="28"/>
      <c r="H51" s="29"/>
      <c r="I51" s="29"/>
      <c r="J51" s="30"/>
      <c r="K51" s="23"/>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row>
    <row r="52" spans="1:67" s="2" customFormat="1" ht="30" customHeight="1" x14ac:dyDescent="0.3">
      <c r="A52" s="14"/>
      <c r="B52" s="53" t="s">
        <v>66</v>
      </c>
      <c r="C52" s="68">
        <v>0.41666666666666669</v>
      </c>
      <c r="D52" s="68">
        <f>IF(VLOOKUP(Meilensteine[[#This Row],[Arbeitspaket]],Übersicht!B:G,6,FALSE)=0,"",VLOOKUP(Meilensteine[[#This Row],[Arbeitspaket]],Übersicht!B:G,6,FALSE))</f>
        <v>0.45833333333333331</v>
      </c>
      <c r="E52" s="31" t="s">
        <v>11</v>
      </c>
      <c r="F52" s="31" t="s">
        <v>69</v>
      </c>
      <c r="G52" s="28">
        <v>0</v>
      </c>
      <c r="H52" s="29"/>
      <c r="I52" s="29"/>
      <c r="J52" s="30">
        <f>IF(Meilensteine[[#This Row],[Kategorie]]="Meilenstein",1,_xlfn.DAYS(Meilensteine[[#This Row],[Ende]],Meilensteine[[#This Row],[Start]]))</f>
        <v>0</v>
      </c>
      <c r="K52" s="23"/>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row>
    <row r="53" spans="1:67" s="2" customFormat="1" ht="30" customHeight="1" x14ac:dyDescent="0.3">
      <c r="A53" s="14"/>
      <c r="B53" s="53" t="s">
        <v>72</v>
      </c>
      <c r="C53" s="68">
        <v>0.41666666666666669</v>
      </c>
      <c r="D53" s="68" t="str">
        <f>IF(VLOOKUP(Meilensteine[[#This Row],[Arbeitspaket]],Übersicht!B:G,6,FALSE)=0,"",VLOOKUP(Meilensteine[[#This Row],[Arbeitspaket]],Übersicht!B:G,6,FALSE))</f>
        <v/>
      </c>
      <c r="E53" s="31" t="s">
        <v>11</v>
      </c>
      <c r="F53" s="31" t="s">
        <v>69</v>
      </c>
      <c r="G53" s="28">
        <v>0</v>
      </c>
      <c r="H53" s="29"/>
      <c r="I53" s="29"/>
      <c r="J53" s="30">
        <f>IF(Meilensteine[[#This Row],[Kategorie]]="Meilenstein",1,_xlfn.DAYS(Meilensteine[[#This Row],[Ende]],Meilensteine[[#This Row],[Start]]))</f>
        <v>0</v>
      </c>
      <c r="K53" s="23"/>
      <c r="L53" s="35" t="str">
        <f t="shared" ca="1" si="10"/>
        <v/>
      </c>
      <c r="M53" s="35" t="str">
        <f t="shared" ca="1" si="10"/>
        <v/>
      </c>
      <c r="N53" s="35" t="str">
        <f t="shared" ca="1" si="10"/>
        <v/>
      </c>
      <c r="O53" s="35" t="str">
        <f t="shared" ca="1" si="10"/>
        <v/>
      </c>
      <c r="P53" s="35" t="str">
        <f t="shared" ca="1" si="10"/>
        <v/>
      </c>
      <c r="Q53" s="35" t="str">
        <f t="shared" ca="1" si="10"/>
        <v/>
      </c>
      <c r="R53" s="35" t="str">
        <f t="shared" ca="1" si="10"/>
        <v/>
      </c>
      <c r="S53" s="35" t="str">
        <f t="shared" ca="1" si="10"/>
        <v/>
      </c>
      <c r="T53" s="35" t="str">
        <f t="shared" ca="1" si="10"/>
        <v/>
      </c>
      <c r="U53" s="35" t="str">
        <f t="shared" ca="1" si="10"/>
        <v/>
      </c>
      <c r="V53" s="35" t="str">
        <f t="shared" ca="1" si="10"/>
        <v/>
      </c>
      <c r="W53" s="35" t="str">
        <f t="shared" ca="1" si="10"/>
        <v/>
      </c>
      <c r="X53" s="35" t="str">
        <f t="shared" ca="1" si="10"/>
        <v/>
      </c>
      <c r="Y53" s="35" t="str">
        <f t="shared" ca="1" si="10"/>
        <v/>
      </c>
      <c r="Z53" s="35" t="str">
        <f t="shared" ca="1" si="10"/>
        <v/>
      </c>
      <c r="AA53" s="35" t="str">
        <f t="shared" ca="1" si="10"/>
        <v/>
      </c>
      <c r="AB53" s="35" t="str">
        <f t="shared" ref="AB53:AP53" ca="1" si="13">IF(AND($E53="Ziel",AB$4&gt;=$H53,AB$4&lt;=$H53+$J53-1),2,IF(AND($E53="Meilenstein",AB$4&gt;=$H53,AB$4&lt;=$H53+$J53-1),1,""))</f>
        <v/>
      </c>
      <c r="AC53" s="35" t="str">
        <f t="shared" ca="1" si="13"/>
        <v/>
      </c>
      <c r="AD53" s="35" t="str">
        <f t="shared" ca="1" si="13"/>
        <v/>
      </c>
      <c r="AE53" s="35" t="str">
        <f t="shared" ca="1" si="13"/>
        <v/>
      </c>
      <c r="AF53" s="35" t="str">
        <f t="shared" ca="1" si="13"/>
        <v/>
      </c>
      <c r="AG53" s="35" t="str">
        <f t="shared" ca="1" si="13"/>
        <v/>
      </c>
      <c r="AH53" s="35" t="str">
        <f t="shared" ca="1" si="13"/>
        <v/>
      </c>
      <c r="AI53" s="35" t="str">
        <f t="shared" ca="1" si="13"/>
        <v/>
      </c>
      <c r="AJ53" s="35" t="str">
        <f t="shared" ca="1" si="7"/>
        <v/>
      </c>
      <c r="AK53" s="35" t="str">
        <f t="shared" ca="1" si="7"/>
        <v/>
      </c>
      <c r="AL53" s="35" t="str">
        <f t="shared" ca="1" si="7"/>
        <v/>
      </c>
      <c r="AM53" s="35" t="str">
        <f t="shared" ca="1" si="7"/>
        <v/>
      </c>
      <c r="AN53" s="35" t="str">
        <f t="shared" ca="1" si="13"/>
        <v/>
      </c>
      <c r="AO53" s="35" t="str">
        <f t="shared" ca="1" si="13"/>
        <v/>
      </c>
      <c r="AP53" s="35" t="str">
        <f t="shared" ca="1" si="13"/>
        <v/>
      </c>
      <c r="AQ53" s="35" t="str">
        <f t="shared" ca="1" si="11"/>
        <v/>
      </c>
      <c r="AR53" s="35" t="str">
        <f t="shared" ca="1" si="11"/>
        <v/>
      </c>
      <c r="AS53" s="35" t="str">
        <f t="shared" ca="1" si="11"/>
        <v/>
      </c>
      <c r="AT53" s="35" t="str">
        <f t="shared" ca="1" si="11"/>
        <v/>
      </c>
      <c r="AU53" s="35" t="str">
        <f t="shared" ca="1" si="11"/>
        <v/>
      </c>
      <c r="AV53" s="35" t="str">
        <f t="shared" ca="1" si="11"/>
        <v/>
      </c>
      <c r="AW53" s="35" t="str">
        <f t="shared" ca="1" si="11"/>
        <v/>
      </c>
      <c r="AX53" s="35" t="str">
        <f t="shared" ca="1" si="11"/>
        <v/>
      </c>
      <c r="AY53" s="35" t="str">
        <f t="shared" ca="1" si="11"/>
        <v/>
      </c>
      <c r="AZ53" s="35" t="str">
        <f t="shared" ca="1" si="11"/>
        <v/>
      </c>
      <c r="BA53" s="35" t="str">
        <f t="shared" ca="1" si="11"/>
        <v/>
      </c>
      <c r="BB53" s="35" t="str">
        <f t="shared" ca="1" si="11"/>
        <v/>
      </c>
      <c r="BC53" s="35" t="str">
        <f t="shared" ca="1" si="11"/>
        <v/>
      </c>
      <c r="BD53" s="35" t="str">
        <f t="shared" ca="1" si="11"/>
        <v/>
      </c>
      <c r="BE53" s="35" t="str">
        <f t="shared" ca="1" si="11"/>
        <v/>
      </c>
      <c r="BF53" s="35" t="str">
        <f t="shared" ca="1" si="11"/>
        <v/>
      </c>
      <c r="BG53" s="35" t="str">
        <f t="shared" ca="1" si="12"/>
        <v/>
      </c>
      <c r="BH53" s="35" t="str">
        <f t="shared" ca="1" si="12"/>
        <v/>
      </c>
      <c r="BI53" s="35" t="str">
        <f t="shared" ca="1" si="12"/>
        <v/>
      </c>
      <c r="BJ53" s="35" t="str">
        <f t="shared" ca="1" si="12"/>
        <v/>
      </c>
      <c r="BK53" s="35" t="str">
        <f t="shared" ca="1" si="12"/>
        <v/>
      </c>
      <c r="BL53" s="35" t="str">
        <f t="shared" ca="1" si="12"/>
        <v/>
      </c>
      <c r="BM53" s="35" t="str">
        <f t="shared" ca="1" si="12"/>
        <v/>
      </c>
      <c r="BN53" s="35" t="str">
        <f t="shared" ca="1" si="12"/>
        <v/>
      </c>
      <c r="BO53" s="35" t="str">
        <f t="shared" ca="1" si="12"/>
        <v/>
      </c>
    </row>
    <row r="54" spans="1:67" s="2" customFormat="1" ht="30" customHeight="1" x14ac:dyDescent="0.3">
      <c r="A54" s="14"/>
      <c r="B54" s="66" t="s">
        <v>36</v>
      </c>
      <c r="C54" s="68">
        <f>SUM(C9:C53)</f>
        <v>14.416666666666664</v>
      </c>
      <c r="D54" s="68">
        <f>SUM(D8:D53)</f>
        <v>12.798611111111112</v>
      </c>
      <c r="E54" s="69" t="s">
        <v>37</v>
      </c>
      <c r="F54" s="31" t="str">
        <f>IF(D54=Übersicht!G44,"OK","FEHLER")</f>
        <v>OK</v>
      </c>
      <c r="G54" s="28">
        <f>(Meilensteine[[#This Row],[tatsächlicher Aufwand'[h']]]/Meilensteine[[#This Row],[Aufwandsschätzung'[h']]])</f>
        <v>0.88776493256262068</v>
      </c>
      <c r="H54" s="29"/>
      <c r="I54" s="29"/>
      <c r="J54" s="30"/>
      <c r="K54" s="23"/>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row>
    <row r="55" spans="1:67" s="2" customFormat="1" ht="30" customHeight="1" x14ac:dyDescent="0.3">
      <c r="A55" s="14" t="s">
        <v>7</v>
      </c>
      <c r="B55" s="21" t="s">
        <v>9</v>
      </c>
      <c r="C55" s="21"/>
      <c r="D55" s="21"/>
      <c r="E55" s="21"/>
      <c r="F55" s="21"/>
      <c r="G55" s="21"/>
      <c r="H55" s="39"/>
      <c r="I55" s="39"/>
      <c r="J55" s="21"/>
      <c r="K55" s="23"/>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row>
    <row r="56" spans="1:67" s="2" customFormat="1" ht="30" customHeight="1" thickBot="1" x14ac:dyDescent="0.35">
      <c r="A56" s="15" t="s">
        <v>8</v>
      </c>
      <c r="B56"/>
      <c r="C56" s="65"/>
      <c r="D56" s="67"/>
      <c r="E56" s="61"/>
      <c r="F56" s="5"/>
      <c r="G56"/>
      <c r="H56" s="3"/>
      <c r="I56" s="3"/>
      <c r="J56" s="16"/>
      <c r="K56" s="36"/>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row>
    <row r="57" spans="1:67" ht="30" customHeight="1" x14ac:dyDescent="0.3">
      <c r="F57" s="6"/>
      <c r="K57" s="4"/>
    </row>
  </sheetData>
  <mergeCells count="5">
    <mergeCell ref="F2:G2"/>
    <mergeCell ref="F3:G3"/>
    <mergeCell ref="B4:K4"/>
    <mergeCell ref="H2:J2"/>
    <mergeCell ref="B2:B3"/>
  </mergeCells>
  <conditionalFormatting sqref="G6:G49 G51:G54">
    <cfRule type="dataBar" priority="1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4:BO56">
    <cfRule type="expression" dxfId="53" priority="4">
      <formula>AND(TODAY()&gt;=L$4,TODAY()&lt;M$4)</formula>
    </cfRule>
  </conditionalFormatting>
  <conditionalFormatting sqref="L3:AP3">
    <cfRule type="expression" dxfId="52" priority="10">
      <formula>L$4&lt;=EOMONTH($L$4,0)</formula>
    </cfRule>
  </conditionalFormatting>
  <conditionalFormatting sqref="M3:BO3">
    <cfRule type="expression" dxfId="51" priority="6">
      <formula>AND(M$4&lt;=EOMONTH($L$4,2),M$4&gt;EOMONTH($L$4,0),M$4&gt;EOMONTH($L$4,1))</formula>
    </cfRule>
  </conditionalFormatting>
  <conditionalFormatting sqref="L3:BO3">
    <cfRule type="expression" dxfId="50" priority="5">
      <formula>AND(L$4&lt;=EOMONTH($L$4,1),L$4&gt;EOMONTH($L$4,0))</formula>
    </cfRule>
  </conditionalFormatting>
  <conditionalFormatting sqref="L7:BO20 L25:BO31 L35:BO53">
    <cfRule type="expression" dxfId="49" priority="27" stopIfTrue="1">
      <formula>AND($E7="Geringes Risiko",L$4&gt;=$H7,L$4&lt;=$H7+$J7-1)</formula>
    </cfRule>
    <cfRule type="expression" dxfId="48" priority="46" stopIfTrue="1">
      <formula>AND($E7="Hohes Risiko",L$4&gt;=$H7,L$4&lt;=$H7+$J7-1)</formula>
    </cfRule>
    <cfRule type="expression" dxfId="47" priority="64" stopIfTrue="1">
      <formula>AND($E7="Im Plan",L$4&gt;=$H7,L$4&lt;=$H7+$J7-1)</formula>
    </cfRule>
    <cfRule type="expression" dxfId="46" priority="65" stopIfTrue="1">
      <formula>AND($E7="Mittleres Risiko",L$4&gt;=$H7,L$4&lt;=$H7+$J7-1)</formula>
    </cfRule>
    <cfRule type="expression" dxfId="45" priority="66" stopIfTrue="1">
      <formula>AND(LEN($E7)=0,L$4&gt;=$H7,L$4&lt;=$H7+$J7-1)</formula>
    </cfRule>
  </conditionalFormatting>
  <conditionalFormatting sqref="L56:BO56">
    <cfRule type="expression" dxfId="44" priority="74" stopIfTrue="1">
      <formula>AND(#REF!="Geringes Risiko",L$4&gt;=#REF!,L$4&lt;=#REF!+#REF!-1)</formula>
    </cfRule>
    <cfRule type="expression" dxfId="43" priority="75" stopIfTrue="1">
      <formula>AND(#REF!="Hohes Risiko",L$4&gt;=#REF!,L$4&lt;=#REF!+#REF!-1)</formula>
    </cfRule>
    <cfRule type="expression" dxfId="42" priority="76" stopIfTrue="1">
      <formula>AND(#REF!="Im Plan",L$4&gt;=#REF!,L$4&lt;=#REF!+#REF!-1)</formula>
    </cfRule>
    <cfRule type="expression" dxfId="41" priority="77" stopIfTrue="1">
      <formula>AND(#REF!="Mittleres Risiko",L$4&gt;=#REF!,L$4&lt;=#REF!+#REF!-1)</formula>
    </cfRule>
    <cfRule type="expression" dxfId="40" priority="78" stopIfTrue="1">
      <formula>AND(LEN(#REF!)=0,L$4&gt;=#REF!,L$4&lt;=#REF!+#REF!-1)</formula>
    </cfRule>
  </conditionalFormatting>
  <conditionalFormatting sqref="E56">
    <cfRule type="containsText" dxfId="39" priority="2" operator="containsText" text="OK">
      <formula>NOT(ISERROR(SEARCH("OK",E56)))</formula>
    </cfRule>
    <cfRule type="containsText" dxfId="38" priority="3" operator="containsText" text="FEHLER">
      <formula>NOT(ISERROR(SEARCH("FEHLER",E56)))</formula>
    </cfRule>
  </conditionalFormatting>
  <conditionalFormatting sqref="L55:BO55">
    <cfRule type="expression" dxfId="37" priority="247" stopIfTrue="1">
      <formula>AND(#REF!="Geringes Risiko",L$4&gt;=#REF!,L$4&lt;=#REF!+#REF!-1)</formula>
    </cfRule>
    <cfRule type="expression" dxfId="36" priority="248" stopIfTrue="1">
      <formula>AND(#REF!="Hohes Risiko",L$4&gt;=#REF!,L$4&lt;=#REF!+#REF!-1)</formula>
    </cfRule>
    <cfRule type="expression" dxfId="35" priority="249" stopIfTrue="1">
      <formula>AND(#REF!="Im Plan",L$4&gt;=#REF!,L$4&lt;=#REF!+#REF!-1)</formula>
    </cfRule>
    <cfRule type="expression" dxfId="34" priority="250" stopIfTrue="1">
      <formula>AND(#REF!="Mittleres Risiko",L$4&gt;=#REF!,L$4&lt;=#REF!+#REF!-1)</formula>
    </cfRule>
    <cfRule type="expression" dxfId="33" priority="251" stopIfTrue="1">
      <formula>AND(LEN(#REF!)=0,L$4&gt;=#REF!,L$4&lt;=#REF!+#REF!-1)</formula>
    </cfRule>
  </conditionalFormatting>
  <conditionalFormatting sqref="L24:BO24">
    <cfRule type="expression" dxfId="32" priority="288" stopIfTrue="1">
      <formula>AND($E24="Geringes Risiko",L$4&gt;=$H21,L$4&lt;=$H21+$J24-1)</formula>
    </cfRule>
    <cfRule type="expression" dxfId="31" priority="289" stopIfTrue="1">
      <formula>AND($E24="Hohes Risiko",L$4&gt;=$H21,L$4&lt;=$H21+$J24-1)</formula>
    </cfRule>
    <cfRule type="expression" dxfId="30" priority="290" stopIfTrue="1">
      <formula>AND($E24="Im Plan",L$4&gt;=$H21,L$4&lt;=$H21+$J24-1)</formula>
    </cfRule>
    <cfRule type="expression" dxfId="29" priority="291" stopIfTrue="1">
      <formula>AND($E24="Mittleres Risiko",L$4&gt;=$H21,L$4&lt;=$H21+$J24-1)</formula>
    </cfRule>
    <cfRule type="expression" dxfId="28" priority="292" stopIfTrue="1">
      <formula>AND(LEN($E24)=0,L$4&gt;=$H21,L$4&lt;=$H21+$J24-1)</formula>
    </cfRule>
  </conditionalFormatting>
  <conditionalFormatting sqref="L21:BO23">
    <cfRule type="expression" dxfId="27" priority="352" stopIfTrue="1">
      <formula>AND($E21="Geringes Risiko",L$4&gt;=#REF!,L$4&lt;=#REF!+$J21-1)</formula>
    </cfRule>
    <cfRule type="expression" dxfId="26" priority="353" stopIfTrue="1">
      <formula>AND($E21="Hohes Risiko",L$4&gt;=#REF!,L$4&lt;=#REF!+$J21-1)</formula>
    </cfRule>
    <cfRule type="expression" dxfId="25" priority="354" stopIfTrue="1">
      <formula>AND($E21="Im Plan",L$4&gt;=#REF!,L$4&lt;=#REF!+$J21-1)</formula>
    </cfRule>
    <cfRule type="expression" dxfId="24" priority="355" stopIfTrue="1">
      <formula>AND($E21="Mittleres Risiko",L$4&gt;=#REF!,L$4&lt;=#REF!+$J21-1)</formula>
    </cfRule>
    <cfRule type="expression" dxfId="23" priority="356" stopIfTrue="1">
      <formula>AND(LEN($E21)=0,L$4&gt;=#REF!,L$4&lt;=#REF!+$J21-1)</formula>
    </cfRule>
  </conditionalFormatting>
  <conditionalFormatting sqref="L54:BO54">
    <cfRule type="expression" dxfId="22" priority="407" stopIfTrue="1">
      <formula>AND(#REF!="Geringes Risiko",L$4&gt;=#REF!,L$4&lt;=#REF!+#REF!-1)</formula>
    </cfRule>
    <cfRule type="expression" dxfId="21" priority="408" stopIfTrue="1">
      <formula>AND(#REF!="Hohes Risiko",L$4&gt;=#REF!,L$4&lt;=#REF!+#REF!-1)</formula>
    </cfRule>
    <cfRule type="expression" dxfId="20" priority="409" stopIfTrue="1">
      <formula>AND(#REF!="Im Plan",L$4&gt;=#REF!,L$4&lt;=#REF!+#REF!-1)</formula>
    </cfRule>
    <cfRule type="expression" dxfId="19" priority="410" stopIfTrue="1">
      <formula>AND(#REF!="Mittleres Risiko",L$4&gt;=#REF!,L$4&lt;=#REF!+#REF!-1)</formula>
    </cfRule>
    <cfRule type="expression" dxfId="18" priority="411" stopIfTrue="1">
      <formula>AND(LEN(#REF!)=0,L$4&gt;=#REF!,L$4&lt;=#REF!+#REF!-1)</formula>
    </cfRule>
  </conditionalFormatting>
  <conditionalFormatting sqref="L32:BO33">
    <cfRule type="expression" dxfId="17" priority="418" stopIfTrue="1">
      <formula>AND($E34="Geringes Risiko",L$4&gt;=$H32,L$4&lt;=$H32+$J32-1)</formula>
    </cfRule>
    <cfRule type="expression" dxfId="16" priority="419" stopIfTrue="1">
      <formula>AND($E34="Hohes Risiko",L$4&gt;=$H32,L$4&lt;=$H32+$J32-1)</formula>
    </cfRule>
    <cfRule type="expression" dxfId="15" priority="420" stopIfTrue="1">
      <formula>AND($E34="Im Plan",L$4&gt;=$H32,L$4&lt;=$H32+$J32-1)</formula>
    </cfRule>
    <cfRule type="expression" dxfId="14" priority="421" stopIfTrue="1">
      <formula>AND($E34="Mittleres Risiko",L$4&gt;=$H32,L$4&lt;=$H32+$J32-1)</formula>
    </cfRule>
    <cfRule type="expression" dxfId="13" priority="422" stopIfTrue="1">
      <formula>AND(LEN($E34)=0,L$4&gt;=$H32,L$4&lt;=$H32+$J32-1)</formula>
    </cfRule>
  </conditionalFormatting>
  <conditionalFormatting sqref="L34:BO34">
    <cfRule type="expression" dxfId="12" priority="423" stopIfTrue="1">
      <formula>AND(#REF!="Geringes Risiko",L$4&gt;=$H34,L$4&lt;=$H34+$J34-1)</formula>
    </cfRule>
    <cfRule type="expression" dxfId="11" priority="424" stopIfTrue="1">
      <formula>AND(#REF!="Hohes Risiko",L$4&gt;=$H34,L$4&lt;=$H34+$J34-1)</formula>
    </cfRule>
    <cfRule type="expression" dxfId="10" priority="425" stopIfTrue="1">
      <formula>AND(#REF!="Im Plan",L$4&gt;=$H34,L$4&lt;=$H34+$J34-1)</formula>
    </cfRule>
    <cfRule type="expression" dxfId="9" priority="426" stopIfTrue="1">
      <formula>AND(#REF!="Mittleres Risiko",L$4&gt;=$H34,L$4&lt;=$H34+$J34-1)</formula>
    </cfRule>
    <cfRule type="expression" dxfId="8" priority="427" stopIfTrue="1">
      <formula>AND(LEN(#REF!)=0,L$4&gt;=$H34,L$4&lt;=$H34+$J34-1)</formula>
    </cfRule>
  </conditionalFormatting>
  <conditionalFormatting sqref="G50">
    <cfRule type="dataBar" priority="1">
      <dataBar>
        <cfvo type="num" val="0"/>
        <cfvo type="num" val="1"/>
        <color theme="0" tint="-0.249977111117893"/>
      </dataBar>
      <extLst>
        <ext xmlns:x14="http://schemas.microsoft.com/office/spreadsheetml/2009/9/main" uri="{B025F937-C7B1-47D3-B67F-A62EFF666E3E}">
          <x14:id>{BCDF6180-781D-41D4-9F20-293570D1F4B2}</x14:id>
        </ext>
      </extLst>
    </cfRule>
  </conditionalFormatting>
  <dataValidations count="3">
    <dataValidation type="whole" operator="greaterThanOrEqual" allowBlank="1" showInputMessage="1" promptTitle="Scrollschrittweite" prompt="Das Ändern dieser Zahl bewirkt ein Scrollen in der Gantt-Diagrammansicht." sqref="H3:I3" xr:uid="{00000000-0002-0000-0000-000000000000}">
      <formula1>0</formula1>
    </dataValidation>
    <dataValidation type="list" allowBlank="1" showInputMessage="1" showErrorMessage="1" sqref="E7 E9:E54" xr:uid="{00000000-0002-0000-0000-000001000000}">
      <formula1>"Ziel,Meilenstein,Im Plan, Geringes Risiko, Mittleres Risiko, Hohes Risiko"</formula1>
    </dataValidation>
    <dataValidation type="list" allowBlank="1" showInputMessage="1" sqref="E8" xr:uid="{00000000-0002-0000-0000-000002000000}">
      <formula1>"Ziel,Meilenstein,Im Plan, Geringes Risiko, Mittleres Risiko, Hohes Risiko"</formula1>
    </dataValidation>
  </dataValidations>
  <printOptions horizontalCentered="1"/>
  <pageMargins left="0.25" right="0.25" top="0.5" bottom="0.5" header="0.3" footer="0.3"/>
  <pageSetup paperSize="9" scale="49"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leiste 5">
              <controlPr defaultSize="0" autoPict="0" altText="Scroll bar to scroll through the Ghantt project timeline.">
                <anchor moveWithCells="1">
                  <from>
                    <xdr:col>11</xdr:col>
                    <xdr:colOff>30480</xdr:colOff>
                    <xdr:row>4</xdr:row>
                    <xdr:rowOff>68580</xdr:rowOff>
                  </from>
                  <to>
                    <xdr:col>67</xdr:col>
                    <xdr:colOff>0</xdr:colOff>
                    <xdr:row>4</xdr:row>
                    <xdr:rowOff>236220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G6:G49 G51:G54</xm:sqref>
        </x14:conditionalFormatting>
        <x14:conditionalFormatting xmlns:xm="http://schemas.microsoft.com/office/excel/2006/main">
          <x14:cfRule type="dataBar" id="{BCDF6180-781D-41D4-9F20-293570D1F4B2}">
            <x14:dataBar minLength="0" maxLength="100" gradient="0">
              <x14:cfvo type="num">
                <xm:f>0</xm:f>
              </x14:cfvo>
              <x14:cfvo type="num">
                <xm:f>1</xm:f>
              </x14:cfvo>
              <x14:negativeFillColor rgb="FFFF0000"/>
              <x14:axisColor rgb="FF000000"/>
            </x14:dataBar>
          </x14:cfRule>
          <xm:sqref>G50</xm:sqref>
        </x14:conditionalFormatting>
        <x14:conditionalFormatting xmlns:xm="http://schemas.microsoft.com/office/excel/2006/main">
          <x14:cfRule type="iconSet" priority="73"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L56:BO56</xm:sqref>
        </x14:conditionalFormatting>
        <x14:conditionalFormatting xmlns:xm="http://schemas.microsoft.com/office/excel/2006/main">
          <x14:cfRule type="iconSet" priority="41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L7:BO55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46"/>
  <sheetViews>
    <sheetView zoomScale="81" zoomScaleNormal="145" zoomScalePageLayoutView="85" workbookViewId="0">
      <pane ySplit="3" topLeftCell="A34" activePane="bottomLeft" state="frozen"/>
      <selection pane="bottomLeft" activeCell="B44" sqref="B44"/>
    </sheetView>
  </sheetViews>
  <sheetFormatPr defaultColWidth="11.5546875" defaultRowHeight="14.4" x14ac:dyDescent="0.3"/>
  <cols>
    <col min="1" max="1" width="23.33203125" customWidth="1"/>
    <col min="2" max="2" width="44.109375" customWidth="1"/>
    <col min="5" max="6" width="11.5546875" style="19"/>
  </cols>
  <sheetData>
    <row r="2" spans="1:7" ht="21" x14ac:dyDescent="0.4">
      <c r="A2" s="58"/>
      <c r="B2" s="57" t="s">
        <v>40</v>
      </c>
    </row>
    <row r="3" spans="1:7" x14ac:dyDescent="0.3">
      <c r="B3" s="60" t="s">
        <v>39</v>
      </c>
      <c r="C3" s="60" t="s">
        <v>67</v>
      </c>
      <c r="D3" s="60" t="s">
        <v>68</v>
      </c>
      <c r="E3" s="60" t="s">
        <v>69</v>
      </c>
      <c r="F3" s="60" t="s">
        <v>41</v>
      </c>
      <c r="G3" s="60" t="s">
        <v>32</v>
      </c>
    </row>
    <row r="4" spans="1:7" x14ac:dyDescent="0.3">
      <c r="B4" t="s">
        <v>43</v>
      </c>
      <c r="C4" s="67">
        <f>SUMIF(Jacob!B:B,Übersicht!B4,Jacob!F:F)</f>
        <v>0</v>
      </c>
      <c r="D4" s="67">
        <f>SUMIF(Roman!B:B,Übersicht!B4,Roman!F:F)</f>
        <v>0</v>
      </c>
      <c r="E4" s="67">
        <f>SUMIF(Michi!B:B,Übersicht!B4,Michi!F:F)</f>
        <v>0</v>
      </c>
      <c r="F4" s="67">
        <f>SUMIF(Sabrina!B:B,Übersicht!B4,Sabrina!F:F)</f>
        <v>0</v>
      </c>
      <c r="G4" s="67">
        <f>SUM(C4:D4)</f>
        <v>0</v>
      </c>
    </row>
    <row r="5" spans="1:7" x14ac:dyDescent="0.3">
      <c r="B5" t="s">
        <v>44</v>
      </c>
      <c r="C5" s="67">
        <f>SUMIF(Jacob!B:B,Übersicht!B5,Jacob!F:F)</f>
        <v>0</v>
      </c>
      <c r="D5" s="67">
        <f>SUMIF(Roman!B:B,Übersicht!B5,Roman!F:F)</f>
        <v>0</v>
      </c>
      <c r="E5" s="67">
        <f>SUMIF(Michi!B:B,Übersicht!B5,Michi!F:F)</f>
        <v>0</v>
      </c>
      <c r="F5" s="67">
        <f>SUMIF(Sabrina!B:B,Übersicht!B5,Sabrina!F:F)</f>
        <v>0</v>
      </c>
      <c r="G5" s="67">
        <f>SUM(C5:F5)</f>
        <v>0</v>
      </c>
    </row>
    <row r="6" spans="1:7" x14ac:dyDescent="0.3">
      <c r="B6" t="s">
        <v>45</v>
      </c>
      <c r="C6" s="67">
        <f>SUMIF(Jacob!B:B,Übersicht!B6,Jacob!F:F)</f>
        <v>0</v>
      </c>
      <c r="D6" s="67">
        <f>SUMIF(Roman!B:B,Übersicht!B6,Roman!F:F)</f>
        <v>0</v>
      </c>
      <c r="E6" s="67">
        <f>SUMIF(Michi!B:B,Übersicht!B6,Michi!F:F)</f>
        <v>0</v>
      </c>
      <c r="F6" s="67">
        <f>SUMIF(Sabrina!B:B,Übersicht!B6,Sabrina!F:F)</f>
        <v>0</v>
      </c>
      <c r="G6" s="67">
        <f t="shared" ref="G6:G44" si="0">SUM(C6:F6)</f>
        <v>0</v>
      </c>
    </row>
    <row r="7" spans="1:7" x14ac:dyDescent="0.3">
      <c r="B7" t="s">
        <v>38</v>
      </c>
      <c r="C7" s="67">
        <f>SUMIF(Jacob!B:B,Übersicht!B7,Jacob!F:F)</f>
        <v>0</v>
      </c>
      <c r="D7" s="67">
        <f>SUMIF(Roman!B:B,Übersicht!B7,Roman!F:F)</f>
        <v>0</v>
      </c>
      <c r="E7" s="67">
        <f>SUMIF(Michi!B:B,Übersicht!B7,Michi!F:F)</f>
        <v>0</v>
      </c>
      <c r="F7" s="67">
        <f>SUMIF(Sabrina!B:B,Übersicht!B7,Sabrina!F:F)</f>
        <v>0</v>
      </c>
      <c r="G7" s="67">
        <f t="shared" si="0"/>
        <v>0</v>
      </c>
    </row>
    <row r="8" spans="1:7" x14ac:dyDescent="0.3">
      <c r="B8" t="s">
        <v>46</v>
      </c>
      <c r="C8" s="67">
        <f>SUMIF(Jacob!B:B,Übersicht!B8,Jacob!F:F)</f>
        <v>0</v>
      </c>
      <c r="D8" s="67">
        <f>SUMIF(Roman!B:B,Übersicht!B8,Roman!F:F)</f>
        <v>0</v>
      </c>
      <c r="E8" s="67">
        <f>SUMIF(Michi!B:B,Übersicht!B8,Michi!F:F)</f>
        <v>0</v>
      </c>
      <c r="F8" s="67">
        <f>SUMIF(Sabrina!B:B,Übersicht!B8,Sabrina!F:F)</f>
        <v>0</v>
      </c>
      <c r="G8" s="67">
        <f t="shared" si="0"/>
        <v>0</v>
      </c>
    </row>
    <row r="9" spans="1:7" x14ac:dyDescent="0.3">
      <c r="B9" t="s">
        <v>47</v>
      </c>
      <c r="C9" s="67">
        <f>SUMIF(Jacob!B:B,Übersicht!B9,Jacob!F:F)</f>
        <v>0</v>
      </c>
      <c r="D9" s="67">
        <f>SUMIF(Roman!B:B,Übersicht!B9,Roman!F:F)</f>
        <v>0</v>
      </c>
      <c r="E9" s="67">
        <f>SUMIF(Michi!B:B,Übersicht!B9,Michi!F:F)</f>
        <v>0</v>
      </c>
      <c r="F9" s="67">
        <f>SUMIF(Sabrina!B:B,Übersicht!B9,Sabrina!F:F)</f>
        <v>0</v>
      </c>
      <c r="G9" s="67">
        <f t="shared" si="0"/>
        <v>0</v>
      </c>
    </row>
    <row r="10" spans="1:7" x14ac:dyDescent="0.3">
      <c r="B10" t="s">
        <v>88</v>
      </c>
      <c r="C10" s="67">
        <f>SUMIF(Jacob!B:B,Übersicht!B10,Jacob!F:F)</f>
        <v>0</v>
      </c>
      <c r="D10" s="67">
        <f>SUMIF(Roman!B:B,Übersicht!B10,Roman!F:F)</f>
        <v>0</v>
      </c>
      <c r="E10" s="67">
        <f>SUMIF(Michi!B:B,Übersicht!B10,Michi!F:F)</f>
        <v>0.88541666666666663</v>
      </c>
      <c r="F10" s="67">
        <f>SUMIF(Sabrina!B:B,Übersicht!B10,Sabrina!F:F)</f>
        <v>0</v>
      </c>
      <c r="G10" s="67">
        <f t="shared" si="0"/>
        <v>0.88541666666666663</v>
      </c>
    </row>
    <row r="11" spans="1:7" x14ac:dyDescent="0.3">
      <c r="B11" t="s">
        <v>75</v>
      </c>
      <c r="C11" s="67">
        <f>SUMIF(Jacob!B:B,Übersicht!B11,Jacob!F:F)</f>
        <v>0</v>
      </c>
      <c r="D11" s="67">
        <f>SUMIF(Roman!B:B,Übersicht!B11,Roman!F:F)</f>
        <v>0</v>
      </c>
      <c r="E11" s="67">
        <f>SUMIF(Michi!B:B,Übersicht!B11,Michi!F:F)</f>
        <v>0</v>
      </c>
      <c r="F11" s="67">
        <f>SUMIF(Sabrina!B:B,Übersicht!B11,Sabrina!F:F)</f>
        <v>0</v>
      </c>
      <c r="G11" s="67">
        <f t="shared" si="0"/>
        <v>0</v>
      </c>
    </row>
    <row r="12" spans="1:7" x14ac:dyDescent="0.3">
      <c r="B12" t="s">
        <v>80</v>
      </c>
      <c r="C12" s="67">
        <f>SUMIF(Jacob!B:B,Übersicht!B12,Jacob!F:F)</f>
        <v>0</v>
      </c>
      <c r="D12" s="67">
        <f>SUMIF(Roman!B:B,Übersicht!B12,Roman!F:F)</f>
        <v>0</v>
      </c>
      <c r="E12" s="67">
        <f>SUMIF(Michi!B:B,Übersicht!B12,Michi!F:F)</f>
        <v>0</v>
      </c>
      <c r="F12" s="67">
        <f>SUMIF(Sabrina!B:B,Übersicht!B12,Sabrina!F:F)</f>
        <v>0</v>
      </c>
      <c r="G12" s="67">
        <f t="shared" si="0"/>
        <v>0</v>
      </c>
    </row>
    <row r="13" spans="1:7" x14ac:dyDescent="0.3">
      <c r="B13" t="s">
        <v>74</v>
      </c>
      <c r="C13" s="67">
        <f>SUMIF(Jacob!B:B,Übersicht!B13,Jacob!F:F)</f>
        <v>0</v>
      </c>
      <c r="D13" s="67">
        <f>SUMIF(Roman!B:B,Übersicht!B13,Roman!F:F)</f>
        <v>0</v>
      </c>
      <c r="E13" s="67">
        <f>SUMIF(Michi!B:B,Übersicht!B13,Michi!F:F)</f>
        <v>0.36458333333333331</v>
      </c>
      <c r="F13" s="67">
        <f>SUMIF(Sabrina!B:B,Übersicht!B13,Sabrina!F:F)</f>
        <v>0</v>
      </c>
      <c r="G13" s="67">
        <f t="shared" si="0"/>
        <v>0.36458333333333331</v>
      </c>
    </row>
    <row r="14" spans="1:7" x14ac:dyDescent="0.3">
      <c r="B14" t="s">
        <v>48</v>
      </c>
      <c r="C14" s="67">
        <f>SUMIF(Jacob!B:B,Übersicht!B14,Jacob!F:F)</f>
        <v>0</v>
      </c>
      <c r="D14" s="67">
        <f>SUMIF(Roman!B:B,Übersicht!B14,Roman!F:F)</f>
        <v>0</v>
      </c>
      <c r="E14" s="67">
        <f>SUMIF(Michi!B:B,Übersicht!B14,Michi!F:F)</f>
        <v>0</v>
      </c>
      <c r="F14" s="67">
        <f>SUMIF(Sabrina!B:B,Übersicht!B14,Sabrina!F:F)</f>
        <v>0</v>
      </c>
      <c r="G14" s="67">
        <f t="shared" si="0"/>
        <v>0</v>
      </c>
    </row>
    <row r="15" spans="1:7" x14ac:dyDescent="0.3">
      <c r="B15" t="s">
        <v>49</v>
      </c>
      <c r="C15" s="67">
        <f>SUMIF(Jacob!B:B,Übersicht!B15,Jacob!F:F)</f>
        <v>0</v>
      </c>
      <c r="D15" s="67">
        <f>SUMIF(Roman!B:B,Übersicht!B15,Roman!F:F)</f>
        <v>0</v>
      </c>
      <c r="E15" s="67">
        <f>SUMIF(Michi!B:B,Übersicht!B15,Michi!F:F)</f>
        <v>0.64583333333333337</v>
      </c>
      <c r="F15" s="67">
        <f>SUMIF(Sabrina!B:B,Übersicht!B15,Sabrina!F:F)</f>
        <v>0</v>
      </c>
      <c r="G15" s="67">
        <f t="shared" si="0"/>
        <v>0.64583333333333337</v>
      </c>
    </row>
    <row r="16" spans="1:7" x14ac:dyDescent="0.3">
      <c r="B16" t="s">
        <v>50</v>
      </c>
      <c r="C16" s="67">
        <f>SUMIF(Jacob!B:B,Übersicht!B16,Jacob!F:F)</f>
        <v>0</v>
      </c>
      <c r="D16" s="67">
        <f>SUMIF(Roman!B:B,Übersicht!B16,Roman!F:F)</f>
        <v>0</v>
      </c>
      <c r="E16" s="67">
        <f>SUMIF(Michi!B:B,Übersicht!B16,Michi!F:F)</f>
        <v>0</v>
      </c>
      <c r="F16" s="67">
        <f>SUMIF(Sabrina!B:B,Übersicht!B16,Sabrina!F:F)</f>
        <v>0</v>
      </c>
      <c r="G16" s="67">
        <f t="shared" si="0"/>
        <v>0</v>
      </c>
    </row>
    <row r="17" spans="2:7" x14ac:dyDescent="0.3">
      <c r="B17" t="s">
        <v>51</v>
      </c>
      <c r="C17" s="67">
        <f>SUMIF(Jacob!B:B,Übersicht!B17,Jacob!F:F)</f>
        <v>0</v>
      </c>
      <c r="D17" s="67">
        <f>SUMIF(Roman!B:B,Übersicht!B17,Roman!F:F)</f>
        <v>0</v>
      </c>
      <c r="E17" s="67">
        <f>SUMIF(Michi!B:B,Übersicht!B17,Michi!F:F)</f>
        <v>0.41666666666666669</v>
      </c>
      <c r="F17" s="67">
        <f>SUMIF(Sabrina!B:B,Übersicht!B17,Sabrina!F:F)</f>
        <v>0</v>
      </c>
      <c r="G17" s="67">
        <f t="shared" si="0"/>
        <v>0.41666666666666669</v>
      </c>
    </row>
    <row r="18" spans="2:7" s="19" customFormat="1" x14ac:dyDescent="0.3">
      <c r="B18" s="19" t="s">
        <v>52</v>
      </c>
      <c r="C18" s="67">
        <f>SUMIF(Jacob!B:B,Übersicht!B18,Jacob!F:F)</f>
        <v>0</v>
      </c>
      <c r="D18" s="67">
        <f>SUMIF(Roman!B:B,Übersicht!B18,Roman!F:F)</f>
        <v>0.65972222222222221</v>
      </c>
      <c r="E18" s="67">
        <f>SUMIF(Michi!B:B,Übersicht!B18,Michi!F:F)</f>
        <v>0</v>
      </c>
      <c r="F18" s="67">
        <f>SUMIF(Sabrina!B:B,Übersicht!B18,Sabrina!F:F)</f>
        <v>0</v>
      </c>
      <c r="G18" s="67">
        <f t="shared" si="0"/>
        <v>0.65972222222222221</v>
      </c>
    </row>
    <row r="19" spans="2:7" x14ac:dyDescent="0.3">
      <c r="B19" t="s">
        <v>77</v>
      </c>
      <c r="C19" s="67">
        <f>SUMIF(Jacob!B:B,Übersicht!B19,Jacob!F:F)</f>
        <v>0</v>
      </c>
      <c r="D19" s="67">
        <f>SUMIF(Roman!B:B,Übersicht!B19,Roman!F:F)</f>
        <v>1.0625</v>
      </c>
      <c r="E19" s="67">
        <f>SUMIF(Michi!B:B,Übersicht!B19,Michi!F:F)</f>
        <v>0</v>
      </c>
      <c r="F19" s="67">
        <f>SUMIF(Sabrina!B:B,Übersicht!B19,Sabrina!F:F)</f>
        <v>0</v>
      </c>
      <c r="G19" s="67">
        <f t="shared" si="0"/>
        <v>1.0625</v>
      </c>
    </row>
    <row r="20" spans="2:7" x14ac:dyDescent="0.3">
      <c r="B20" t="s">
        <v>78</v>
      </c>
      <c r="C20" s="67">
        <f>SUMIF(Jacob!B:B,Übersicht!B20,Jacob!F:F)</f>
        <v>0</v>
      </c>
      <c r="D20" s="67">
        <f>SUMIF(Roman!B:B,Übersicht!B20,Roman!F:F)</f>
        <v>0.63194444444444464</v>
      </c>
      <c r="E20" s="67">
        <f>SUMIF(Michi!B:B,Übersicht!B20,Michi!F:F)</f>
        <v>0</v>
      </c>
      <c r="F20" s="67">
        <f>SUMIF(Sabrina!B:B,Übersicht!B20,Sabrina!F:F)</f>
        <v>0</v>
      </c>
      <c r="G20" s="67">
        <f t="shared" si="0"/>
        <v>0.63194444444444464</v>
      </c>
    </row>
    <row r="21" spans="2:7" x14ac:dyDescent="0.3">
      <c r="B21" t="s">
        <v>82</v>
      </c>
      <c r="C21" s="67">
        <f>SUMIF(Jacob!B:B,Übersicht!B21,Jacob!F:F)</f>
        <v>0</v>
      </c>
      <c r="D21" s="67">
        <f>SUMIF(Roman!B:B,Übersicht!B21,Roman!F:F)</f>
        <v>0</v>
      </c>
      <c r="E21" s="67">
        <f>SUMIF(Michi!B:B,Übersicht!B21,Michi!F:F)</f>
        <v>0</v>
      </c>
      <c r="F21" s="67">
        <f>SUMIF(Sabrina!B:B,Übersicht!B21,Sabrina!F:F)</f>
        <v>0</v>
      </c>
      <c r="G21" s="67">
        <f t="shared" si="0"/>
        <v>0</v>
      </c>
    </row>
    <row r="22" spans="2:7" x14ac:dyDescent="0.3">
      <c r="B22" t="s">
        <v>79</v>
      </c>
      <c r="C22" s="67">
        <f>SUMIF(Jacob!B:B,Übersicht!B22,Jacob!F:F)</f>
        <v>0</v>
      </c>
      <c r="D22" s="67">
        <f>SUMIF(Roman!B:B,Übersicht!B22,Roman!F:F)</f>
        <v>0.22222222222222232</v>
      </c>
      <c r="E22" s="67">
        <f>SUMIF(Michi!B:B,Übersicht!B22,Michi!F:F)</f>
        <v>0</v>
      </c>
      <c r="F22" s="67">
        <f>SUMIF(Sabrina!B:B,Übersicht!B22,Sabrina!F:F)</f>
        <v>0</v>
      </c>
      <c r="G22" s="67">
        <f t="shared" si="0"/>
        <v>0.22222222222222232</v>
      </c>
    </row>
    <row r="23" spans="2:7" s="19" customFormat="1" x14ac:dyDescent="0.3">
      <c r="B23" s="19" t="s">
        <v>54</v>
      </c>
      <c r="C23" s="67">
        <f>SUMIF(Jacob!B:B,Übersicht!B23,Jacob!F:F)</f>
        <v>0</v>
      </c>
      <c r="D23" s="67">
        <f>SUMIF(Roman!B:B,Übersicht!B23,Roman!F:F)</f>
        <v>0</v>
      </c>
      <c r="E23" s="67">
        <f>SUMIF(Michi!B:B,Übersicht!B23,Michi!F:F)</f>
        <v>0</v>
      </c>
      <c r="F23" s="67">
        <f>SUMIF(Sabrina!B:B,Übersicht!B23,Sabrina!F:F)</f>
        <v>0.40972222222222221</v>
      </c>
      <c r="G23" s="67">
        <f t="shared" si="0"/>
        <v>0.40972222222222221</v>
      </c>
    </row>
    <row r="24" spans="2:7" x14ac:dyDescent="0.3">
      <c r="B24" t="s">
        <v>89</v>
      </c>
      <c r="C24" s="67">
        <f>SUMIF(Jacob!B:B,Übersicht!B24,Jacob!F:F)</f>
        <v>0</v>
      </c>
      <c r="D24" s="67">
        <f>SUMIF(Roman!B:B,Übersicht!B24,Roman!F:F)</f>
        <v>0</v>
      </c>
      <c r="E24" s="67">
        <f>SUMIF(Michi!B:B,Übersicht!B24,Michi!F:F)</f>
        <v>0</v>
      </c>
      <c r="F24" s="67">
        <f>SUMIF(Sabrina!B:B,Übersicht!B24,Sabrina!F:F)</f>
        <v>0.16666666666666669</v>
      </c>
      <c r="G24" s="67">
        <f t="shared" si="0"/>
        <v>0.16666666666666669</v>
      </c>
    </row>
    <row r="25" spans="2:7" x14ac:dyDescent="0.3">
      <c r="B25" t="s">
        <v>83</v>
      </c>
      <c r="C25" s="67">
        <f>SUMIF(Jacob!B:B,Übersicht!B25,Jacob!F:F)</f>
        <v>0</v>
      </c>
      <c r="D25" s="67">
        <f>SUMIF(Roman!B:B,Übersicht!B25,Roman!F:F)</f>
        <v>0</v>
      </c>
      <c r="E25" s="67">
        <f>SUMIF(Michi!B:B,Übersicht!B25,Michi!F:F)</f>
        <v>0</v>
      </c>
      <c r="F25" s="67">
        <f>SUMIF(Sabrina!B:B,Übersicht!B25,Sabrina!F:F)</f>
        <v>1.770833333333333</v>
      </c>
      <c r="G25" s="67">
        <f t="shared" si="0"/>
        <v>1.770833333333333</v>
      </c>
    </row>
    <row r="26" spans="2:7" x14ac:dyDescent="0.3">
      <c r="B26" t="s">
        <v>84</v>
      </c>
      <c r="C26" s="67">
        <f>SUMIF(Jacob!B:B,Übersicht!B26,Jacob!F:F)</f>
        <v>0</v>
      </c>
      <c r="D26" s="67">
        <f>SUMIF(Roman!B:B,Übersicht!B26,Roman!F:F)</f>
        <v>0</v>
      </c>
      <c r="E26" s="67">
        <f>SUMIF(Michi!B:B,Übersicht!B26,Michi!F:F)</f>
        <v>0</v>
      </c>
      <c r="F26" s="67">
        <f>SUMIF(Sabrina!B:B,Übersicht!B26,Sabrina!F:F)</f>
        <v>8.3333333333333329E-2</v>
      </c>
      <c r="G26" s="67">
        <f t="shared" si="0"/>
        <v>8.3333333333333329E-2</v>
      </c>
    </row>
    <row r="27" spans="2:7" x14ac:dyDescent="0.3">
      <c r="B27" t="s">
        <v>85</v>
      </c>
      <c r="C27" s="67">
        <f>SUMIF(Jacob!B:B,Übersicht!B27,Jacob!F:F)</f>
        <v>0</v>
      </c>
      <c r="D27" s="67">
        <f>SUMIF(Roman!B:B,Übersicht!B27,Roman!F:F)</f>
        <v>0</v>
      </c>
      <c r="E27" s="67">
        <f>SUMIF(Michi!B:B,Übersicht!B27,Michi!F:F)</f>
        <v>0</v>
      </c>
      <c r="F27" s="67">
        <f>SUMIF(Sabrina!B:B,Übersicht!B27,Sabrina!F:F)</f>
        <v>0</v>
      </c>
      <c r="G27" s="67">
        <f t="shared" si="0"/>
        <v>0</v>
      </c>
    </row>
    <row r="28" spans="2:7" x14ac:dyDescent="0.3">
      <c r="B28" t="s">
        <v>86</v>
      </c>
      <c r="C28" s="67">
        <f>SUMIF(Jacob!B:B,Übersicht!B28,Jacob!F:F)</f>
        <v>0</v>
      </c>
      <c r="D28" s="67">
        <f>SUMIF(Roman!B:B,Übersicht!B28,Roman!F:F)</f>
        <v>0</v>
      </c>
      <c r="E28" s="67">
        <f>SUMIF(Michi!B:B,Übersicht!B28,Michi!F:F)</f>
        <v>0</v>
      </c>
      <c r="F28" s="67">
        <f>SUMIF(Sabrina!B:B,Übersicht!B28,Sabrina!F:F)</f>
        <v>0.125</v>
      </c>
      <c r="G28" s="67">
        <f t="shared" si="0"/>
        <v>0.125</v>
      </c>
    </row>
    <row r="29" spans="2:7" x14ac:dyDescent="0.3">
      <c r="B29" s="19" t="s">
        <v>87</v>
      </c>
      <c r="C29" s="67">
        <f>SUMIF(Jacob!B:B,Übersicht!B29,Jacob!F:F)</f>
        <v>0</v>
      </c>
      <c r="D29" s="67">
        <f>SUMIF(Roman!B:B,Übersicht!B29,Roman!F:F)</f>
        <v>0</v>
      </c>
      <c r="E29" s="67">
        <f>SUMIF(Michi!B:B,Übersicht!B29,Michi!F:F)</f>
        <v>0</v>
      </c>
      <c r="F29" s="67">
        <f>SUMIF(Sabrina!B:B,Übersicht!B29,Sabrina!F:F)</f>
        <v>0</v>
      </c>
      <c r="G29" s="67">
        <f t="shared" si="0"/>
        <v>0</v>
      </c>
    </row>
    <row r="30" spans="2:7" x14ac:dyDescent="0.3">
      <c r="B30" t="s">
        <v>55</v>
      </c>
      <c r="C30" s="67">
        <f>SUMIF(Jacob!B:B,Übersicht!B30,Jacob!F:F)</f>
        <v>0</v>
      </c>
      <c r="D30" s="67">
        <f>SUMIF(Roman!B:B,Übersicht!B30,Roman!F:F)</f>
        <v>0</v>
      </c>
      <c r="E30" s="67">
        <f>SUMIF(Michi!B:B,Übersicht!B30,Michi!F:F)</f>
        <v>0</v>
      </c>
      <c r="F30" s="67">
        <f>SUMIF(Sabrina!B:B,Übersicht!B30,Sabrina!F:F)</f>
        <v>0</v>
      </c>
      <c r="G30" s="67">
        <f t="shared" si="0"/>
        <v>0</v>
      </c>
    </row>
    <row r="31" spans="2:7" x14ac:dyDescent="0.3">
      <c r="B31" t="s">
        <v>70</v>
      </c>
      <c r="C31" s="67">
        <f>SUMIF(Jacob!B:B,Übersicht!B31,Jacob!F:F)</f>
        <v>0</v>
      </c>
      <c r="D31" s="67">
        <f>SUMIF(Roman!B:B,Übersicht!B31,Roman!F:F)</f>
        <v>0</v>
      </c>
      <c r="E31" s="67">
        <f>SUMIF(Michi!B:B,Übersicht!B31,Michi!F:F)</f>
        <v>0</v>
      </c>
      <c r="F31" s="67">
        <f>SUMIF(Sabrina!B:B,Übersicht!B31,Sabrina!F:F)</f>
        <v>0</v>
      </c>
      <c r="G31" s="67">
        <f t="shared" si="0"/>
        <v>0</v>
      </c>
    </row>
    <row r="32" spans="2:7" x14ac:dyDescent="0.3">
      <c r="B32" t="s">
        <v>56</v>
      </c>
      <c r="C32" s="67">
        <f>SUMIF(Jacob!B:B,Übersicht!B32,Jacob!F:F)</f>
        <v>0</v>
      </c>
      <c r="D32" s="67">
        <f>SUMIF(Roman!B:B,Übersicht!B32,Roman!F:F)</f>
        <v>0</v>
      </c>
      <c r="E32" s="67">
        <f>SUMIF(Michi!B:B,Übersicht!B32,Michi!F:F)</f>
        <v>0</v>
      </c>
      <c r="F32" s="67">
        <f>SUMIF(Sabrina!B:B,Übersicht!B32,Sabrina!F:F)</f>
        <v>0.1875</v>
      </c>
      <c r="G32" s="67">
        <f t="shared" si="0"/>
        <v>0.1875</v>
      </c>
    </row>
    <row r="33" spans="2:7" s="19" customFormat="1" x14ac:dyDescent="0.3">
      <c r="B33" s="19" t="s">
        <v>58</v>
      </c>
      <c r="C33" s="55">
        <f>SUMIF(Jacob!B:B,Übersicht!B33,Jacob!F:F)</f>
        <v>0</v>
      </c>
      <c r="D33" s="67">
        <f>SUMIF(Roman!B:B,Übersicht!B33,Roman!F:F)</f>
        <v>0</v>
      </c>
      <c r="E33" s="67">
        <f>SUMIF(Michi!B:B,Übersicht!B33,Michi!F:F)</f>
        <v>0</v>
      </c>
      <c r="F33" s="67">
        <f>SUMIF(Sabrina!B:B,Übersicht!B33,Sabrina!F:F)</f>
        <v>0.10069444444444443</v>
      </c>
      <c r="G33" s="67">
        <f t="shared" si="0"/>
        <v>0.10069444444444443</v>
      </c>
    </row>
    <row r="34" spans="2:7" s="19" customFormat="1" x14ac:dyDescent="0.3">
      <c r="B34" s="19" t="s">
        <v>59</v>
      </c>
      <c r="C34" s="55">
        <f>SUMIF(Jacob!B:B,Übersicht!B34,Jacob!F:F)</f>
        <v>0</v>
      </c>
      <c r="D34" s="67">
        <f>SUMIF(Roman!B:B,Übersicht!B34,Roman!F:F)</f>
        <v>0</v>
      </c>
      <c r="E34" s="67">
        <f>SUMIF(Michi!B:B,Übersicht!B34,Michi!F:F)</f>
        <v>0</v>
      </c>
      <c r="F34" s="67">
        <f>SUMIF(Sabrina!B:B,Übersicht!B34,Sabrina!F:F)</f>
        <v>6.9444444444444441E-3</v>
      </c>
      <c r="G34" s="67">
        <f t="shared" si="0"/>
        <v>6.9444444444444441E-3</v>
      </c>
    </row>
    <row r="35" spans="2:7" s="19" customFormat="1" x14ac:dyDescent="0.3">
      <c r="B35" s="19" t="s">
        <v>60</v>
      </c>
      <c r="C35" s="55">
        <f>SUMIF(Jacob!B:B,Übersicht!B35,Jacob!F:F)</f>
        <v>0.12499999999999999</v>
      </c>
      <c r="D35" s="67">
        <f>SUMIF(Roman!B:B,Übersicht!B35,Roman!F:F)</f>
        <v>0</v>
      </c>
      <c r="E35" s="67">
        <f>SUMIF(Michi!B:B,Übersicht!B35,Michi!F:F)</f>
        <v>0</v>
      </c>
      <c r="F35" s="67">
        <f>SUMIF(Sabrina!B:B,Übersicht!B35,Sabrina!F:F)</f>
        <v>0</v>
      </c>
      <c r="G35" s="67">
        <f t="shared" si="0"/>
        <v>0.12499999999999999</v>
      </c>
    </row>
    <row r="36" spans="2:7" x14ac:dyDescent="0.3">
      <c r="B36" t="s">
        <v>61</v>
      </c>
      <c r="C36" s="55">
        <f>SUMIF(Jacob!B:B,Übersicht!B36,Jacob!F:F)</f>
        <v>0</v>
      </c>
      <c r="D36" s="67">
        <f>SUMIF(Roman!B:B,Übersicht!B36,Roman!F:F)</f>
        <v>0</v>
      </c>
      <c r="E36" s="67">
        <f>SUMIF(Michi!B:B,Übersicht!B36,Michi!F:F)</f>
        <v>0.15625</v>
      </c>
      <c r="F36" s="67">
        <f>SUMIF(Sabrina!B:B,Übersicht!B36,Sabrina!F:F)</f>
        <v>0</v>
      </c>
      <c r="G36" s="67">
        <f t="shared" si="0"/>
        <v>0.15625</v>
      </c>
    </row>
    <row r="37" spans="2:7" x14ac:dyDescent="0.3">
      <c r="B37" t="s">
        <v>63</v>
      </c>
      <c r="C37" s="55">
        <f>SUMIF(Jacob!B:B,Übersicht!B37,Jacob!F:F)</f>
        <v>0.25000000000000011</v>
      </c>
      <c r="D37" s="67">
        <f>SUMIF(Roman!B:B,Übersicht!B37,Roman!F:F)</f>
        <v>0.32638888888888901</v>
      </c>
      <c r="E37" s="67">
        <f>SUMIF(Michi!B:B,Übersicht!B37,Michi!F:F)</f>
        <v>0.45833333333333354</v>
      </c>
      <c r="F37" s="67">
        <f>SUMIF(Sabrina!B:B,Übersicht!B37,Sabrina!F:F)</f>
        <v>0.37500000000000006</v>
      </c>
      <c r="G37" s="67">
        <f t="shared" si="0"/>
        <v>1.4097222222222225</v>
      </c>
    </row>
    <row r="38" spans="2:7" x14ac:dyDescent="0.3">
      <c r="B38" t="s">
        <v>64</v>
      </c>
      <c r="C38" s="55">
        <f>SUMIF(Jacob!B:B,Übersicht!B38,Jacob!F:F)</f>
        <v>0.3541666666666668</v>
      </c>
      <c r="D38" s="67">
        <f>SUMIF(Roman!B:B,Übersicht!B38,Roman!F:F)</f>
        <v>0.67013888888888895</v>
      </c>
      <c r="E38" s="67">
        <f>SUMIF(Michi!B:B,Übersicht!B38,Michi!F:F)</f>
        <v>0.81597222222222243</v>
      </c>
      <c r="F38" s="67">
        <f>SUMIF(Sabrina!B:B,Übersicht!B38,Sabrina!F:F)</f>
        <v>0.81597222222222243</v>
      </c>
      <c r="G38" s="67">
        <f t="shared" si="0"/>
        <v>2.6562500000000004</v>
      </c>
    </row>
    <row r="39" spans="2:7" x14ac:dyDescent="0.3">
      <c r="B39" t="s">
        <v>62</v>
      </c>
      <c r="C39" s="55">
        <f>SUMIF(Jacob!B:B,Übersicht!B39,Jacob!F:F)</f>
        <v>0</v>
      </c>
      <c r="D39" s="67">
        <f>SUMIF(Roman!B:B,Übersicht!B39,Roman!F:F)</f>
        <v>0</v>
      </c>
      <c r="E39" s="67">
        <f>SUMIF(Michi!B:B,Übersicht!B39,Michi!F:F)</f>
        <v>0</v>
      </c>
      <c r="F39" s="67">
        <f>SUMIF(Sabrina!B:B,Übersicht!B39,Sabrina!F:F)</f>
        <v>0</v>
      </c>
      <c r="G39" s="67">
        <f t="shared" si="0"/>
        <v>0</v>
      </c>
    </row>
    <row r="40" spans="2:7" x14ac:dyDescent="0.3">
      <c r="B40" t="s">
        <v>66</v>
      </c>
      <c r="C40" s="55">
        <f>SUMIF(Jacob!B:B,Übersicht!B40,Jacob!F:F)</f>
        <v>0</v>
      </c>
      <c r="D40" s="67">
        <f>SUMIF(Roman!B:B,Übersicht!B40,Roman!F:F)</f>
        <v>0.16666666666666663</v>
      </c>
      <c r="E40" s="67">
        <f>SUMIF(Michi!B:B,Übersicht!B40,Michi!F:F)</f>
        <v>0.29166666666666669</v>
      </c>
      <c r="F40" s="67">
        <f>SUMIF(Sabrina!B:B,Übersicht!B40,Sabrina!F:F)</f>
        <v>0</v>
      </c>
      <c r="G40" s="67">
        <f t="shared" si="0"/>
        <v>0.45833333333333331</v>
      </c>
    </row>
    <row r="41" spans="2:7" x14ac:dyDescent="0.3">
      <c r="B41" t="s">
        <v>72</v>
      </c>
      <c r="C41" s="55">
        <f>SUMIF(Jacob!B:B,Übersicht!B41,Jacob!F:F)</f>
        <v>0</v>
      </c>
      <c r="D41" s="67">
        <f>SUMIF(Roman!B:B,Übersicht!B41,Roman!F:F)</f>
        <v>0</v>
      </c>
      <c r="E41" s="67">
        <f>SUMIF(Michi!B:B,Übersicht!B41,Michi!F:F)</f>
        <v>0</v>
      </c>
      <c r="F41" s="67">
        <f>SUMIF(Sabrina!B:B,Übersicht!B41,Sabrina!F:F)</f>
        <v>0</v>
      </c>
      <c r="G41" s="67">
        <f t="shared" si="0"/>
        <v>0</v>
      </c>
    </row>
    <row r="42" spans="2:7" x14ac:dyDescent="0.3">
      <c r="B42" t="s">
        <v>95</v>
      </c>
      <c r="C42" s="55">
        <f>SUMIF(Jacob!B:B,Übersicht!B42,Jacob!F:F)</f>
        <v>0</v>
      </c>
      <c r="D42" s="67">
        <f>SUMIF(Roman!B:B,Übersicht!B42,Roman!F:F)</f>
        <v>0</v>
      </c>
      <c r="E42" s="67">
        <f>SUMIF(Michi!B:B,Übersicht!B42,Michi!F:F)</f>
        <v>0.10416666666666667</v>
      </c>
      <c r="F42" s="67">
        <f>SUMIF(Sabrina!B:B,Übersicht!B42,Sabrina!F:F)</f>
        <v>0</v>
      </c>
      <c r="G42" s="67">
        <f t="shared" si="0"/>
        <v>0.10416666666666667</v>
      </c>
    </row>
    <row r="43" spans="2:7" x14ac:dyDescent="0.3">
      <c r="B43" t="s">
        <v>99</v>
      </c>
      <c r="C43" s="55">
        <f>SUMIF(Jacob!B:B,Übersicht!B43,Jacob!F:F)</f>
        <v>0.14930555555555555</v>
      </c>
      <c r="D43" s="67">
        <f>SUMIF(Roman!B:B,Übersicht!B43,Roman!F:F)</f>
        <v>0</v>
      </c>
      <c r="E43" s="67">
        <f>SUMIF(Michi!B:B,Übersicht!B43,Michi!F:F)</f>
        <v>0</v>
      </c>
      <c r="F43" s="67">
        <f>SUMIF(Sabrina!B:B,Übersicht!B43,Sabrina!F:F)</f>
        <v>0</v>
      </c>
      <c r="G43" s="67">
        <f t="shared" si="0"/>
        <v>0.14930555555555555</v>
      </c>
    </row>
    <row r="44" spans="2:7" x14ac:dyDescent="0.3">
      <c r="B44" s="56" t="s">
        <v>32</v>
      </c>
      <c r="C44" s="70">
        <f>SUM(C4:C43)</f>
        <v>0.87847222222222254</v>
      </c>
      <c r="D44" s="70">
        <f t="shared" ref="D44:E44" si="1">SUM(D4:D43)</f>
        <v>3.7395833333333335</v>
      </c>
      <c r="E44" s="70">
        <f t="shared" si="1"/>
        <v>4.1388888888888893</v>
      </c>
      <c r="F44" s="70">
        <f t="shared" ref="F44" si="2">SUM(F4:F43)</f>
        <v>4.041666666666667</v>
      </c>
      <c r="G44" s="70">
        <f t="shared" si="0"/>
        <v>12.798611111111114</v>
      </c>
    </row>
    <row r="45" spans="2:7" x14ac:dyDescent="0.3">
      <c r="B45" t="s">
        <v>34</v>
      </c>
      <c r="C45" s="61" t="str">
        <f>IF(C44=Jacob!H2,"OK","FEHLER")</f>
        <v>OK</v>
      </c>
      <c r="D45" s="61" t="str">
        <f>IF(D44=Roman!H2,"OK","FEHLER")</f>
        <v>FEHLER</v>
      </c>
      <c r="E45" s="61" t="str">
        <f>IF(E44=Michi!H2,"OK","FEHLER")</f>
        <v>FEHLER</v>
      </c>
      <c r="F45" s="61" t="str">
        <f>IF(F44=Sabrina!H2,"OK","FEHLER")</f>
        <v>OK</v>
      </c>
      <c r="G45" s="61"/>
    </row>
    <row r="46" spans="2:7" x14ac:dyDescent="0.3">
      <c r="B46" s="19"/>
    </row>
  </sheetData>
  <conditionalFormatting sqref="C45:D45">
    <cfRule type="containsText" dxfId="7" priority="7" operator="containsText" text="OK">
      <formula>NOT(ISERROR(SEARCH("OK",C45)))</formula>
    </cfRule>
    <cfRule type="containsText" dxfId="6" priority="8" operator="containsText" text="FEHLER">
      <formula>NOT(ISERROR(SEARCH("FEHLER",C45)))</formula>
    </cfRule>
  </conditionalFormatting>
  <conditionalFormatting sqref="G45">
    <cfRule type="containsText" dxfId="5" priority="5" operator="containsText" text="OK">
      <formula>NOT(ISERROR(SEARCH("OK",G45)))</formula>
    </cfRule>
    <cfRule type="containsText" dxfId="4" priority="6" operator="containsText" text="FEHLER">
      <formula>NOT(ISERROR(SEARCH("FEHLER",G45)))</formula>
    </cfRule>
  </conditionalFormatting>
  <conditionalFormatting sqref="E45">
    <cfRule type="containsText" dxfId="3" priority="3" operator="containsText" text="OK">
      <formula>NOT(ISERROR(SEARCH("OK",E45)))</formula>
    </cfRule>
    <cfRule type="containsText" dxfId="2" priority="4" operator="containsText" text="FEHLER">
      <formula>NOT(ISERROR(SEARCH("FEHLER",E45)))</formula>
    </cfRule>
  </conditionalFormatting>
  <conditionalFormatting sqref="F45">
    <cfRule type="containsText" dxfId="1" priority="1" operator="containsText" text="OK">
      <formula>NOT(ISERROR(SEARCH("OK",F45)))</formula>
    </cfRule>
    <cfRule type="containsText" dxfId="0" priority="2" operator="containsText" text="FEHLER">
      <formula>NOT(ISERROR(SEARCH("FEHLER",F45)))</formula>
    </cfRule>
  </conditionalFormatting>
  <pageMargins left="0.7" right="0.7" top="0.78740157499999996" bottom="0.78740157499999996"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17"/>
  <sheetViews>
    <sheetView topLeftCell="A8" workbookViewId="0">
      <selection activeCell="B30" sqref="B30"/>
    </sheetView>
  </sheetViews>
  <sheetFormatPr defaultColWidth="9.109375" defaultRowHeight="14.4" x14ac:dyDescent="0.3"/>
  <cols>
    <col min="1" max="1" width="10.5546875" style="19" bestFit="1" customWidth="1"/>
    <col min="2" max="2" width="34.88671875" style="19" bestFit="1" customWidth="1"/>
    <col min="3" max="3" width="35.88671875" style="19" bestFit="1" customWidth="1"/>
    <col min="4" max="16384" width="9.109375" style="19"/>
  </cols>
  <sheetData>
    <row r="1" spans="1:10" x14ac:dyDescent="0.3">
      <c r="A1" s="54" t="s">
        <v>27</v>
      </c>
      <c r="B1" s="54" t="s">
        <v>39</v>
      </c>
      <c r="C1" s="54" t="s">
        <v>33</v>
      </c>
      <c r="D1" s="54" t="s">
        <v>28</v>
      </c>
      <c r="E1" s="54" t="s">
        <v>29</v>
      </c>
      <c r="F1" s="54" t="s">
        <v>30</v>
      </c>
    </row>
    <row r="2" spans="1:10" x14ac:dyDescent="0.3">
      <c r="A2" s="64">
        <v>44097</v>
      </c>
      <c r="B2" s="19" t="s">
        <v>63</v>
      </c>
      <c r="C2" s="19" t="s">
        <v>71</v>
      </c>
      <c r="D2" s="55">
        <v>0.39583333333333331</v>
      </c>
      <c r="E2" s="55">
        <v>0.4375</v>
      </c>
      <c r="F2" s="55">
        <f>E2-D2</f>
        <v>4.1666666666666685E-2</v>
      </c>
      <c r="H2" s="67">
        <f>SUM(F:F)</f>
        <v>0.87847222222222254</v>
      </c>
    </row>
    <row r="3" spans="1:10" x14ac:dyDescent="0.3">
      <c r="A3" s="64">
        <v>44097</v>
      </c>
      <c r="B3" s="19" t="s">
        <v>60</v>
      </c>
      <c r="C3" s="19" t="s">
        <v>98</v>
      </c>
      <c r="D3" s="55"/>
      <c r="E3" s="55"/>
      <c r="F3" s="55">
        <v>2.0833333333333332E-2</v>
      </c>
      <c r="H3" s="67"/>
    </row>
    <row r="4" spans="1:10" x14ac:dyDescent="0.3">
      <c r="A4" s="71">
        <v>44100</v>
      </c>
      <c r="B4" s="19" t="s">
        <v>64</v>
      </c>
      <c r="D4" s="55">
        <v>0.70138888888888884</v>
      </c>
      <c r="E4" s="55">
        <v>0.77083333333333337</v>
      </c>
      <c r="F4" s="55">
        <f t="shared" ref="F4:F37" si="0">E4-D4</f>
        <v>6.9444444444444531E-2</v>
      </c>
    </row>
    <row r="5" spans="1:10" x14ac:dyDescent="0.3">
      <c r="A5" s="64">
        <v>44101</v>
      </c>
      <c r="B5" s="19" t="s">
        <v>64</v>
      </c>
      <c r="D5" s="55">
        <v>0.66666666666666663</v>
      </c>
      <c r="E5" s="55">
        <v>0.72916666666666663</v>
      </c>
      <c r="F5" s="55">
        <f t="shared" si="0"/>
        <v>6.25E-2</v>
      </c>
    </row>
    <row r="6" spans="1:10" x14ac:dyDescent="0.3">
      <c r="A6" s="64">
        <v>44103</v>
      </c>
      <c r="B6" s="19" t="s">
        <v>63</v>
      </c>
      <c r="D6" s="55">
        <v>0.39583333333333331</v>
      </c>
      <c r="E6" s="55">
        <v>0.4375</v>
      </c>
      <c r="F6" s="55">
        <f t="shared" si="0"/>
        <v>4.1666666666666685E-2</v>
      </c>
    </row>
    <row r="7" spans="1:10" x14ac:dyDescent="0.3">
      <c r="A7" s="64">
        <v>44103</v>
      </c>
      <c r="B7" s="19" t="s">
        <v>60</v>
      </c>
      <c r="C7" s="19" t="s">
        <v>98</v>
      </c>
      <c r="D7" s="55"/>
      <c r="E7" s="55"/>
      <c r="F7" s="55">
        <v>2.0833333333333332E-2</v>
      </c>
    </row>
    <row r="8" spans="1:10" x14ac:dyDescent="0.3">
      <c r="A8" s="71">
        <v>44105</v>
      </c>
      <c r="B8" s="19" t="s">
        <v>63</v>
      </c>
      <c r="D8" s="55">
        <v>0.53472222222222221</v>
      </c>
      <c r="E8" s="55">
        <v>0.57638888888888895</v>
      </c>
      <c r="F8" s="55">
        <f t="shared" si="0"/>
        <v>4.1666666666666741E-2</v>
      </c>
    </row>
    <row r="9" spans="1:10" x14ac:dyDescent="0.3">
      <c r="A9" s="71">
        <v>44105</v>
      </c>
      <c r="B9" s="19" t="s">
        <v>60</v>
      </c>
      <c r="C9" s="19" t="s">
        <v>98</v>
      </c>
      <c r="D9" s="55"/>
      <c r="E9" s="55"/>
      <c r="F9" s="55">
        <v>2.0833333333333332E-2</v>
      </c>
    </row>
    <row r="10" spans="1:10" x14ac:dyDescent="0.3">
      <c r="A10" s="71">
        <v>44107</v>
      </c>
      <c r="B10" s="19" t="s">
        <v>99</v>
      </c>
      <c r="C10" s="19" t="s">
        <v>91</v>
      </c>
      <c r="D10" s="55"/>
      <c r="E10" s="55"/>
      <c r="F10" s="55">
        <v>6.25E-2</v>
      </c>
    </row>
    <row r="11" spans="1:10" ht="18" x14ac:dyDescent="0.35">
      <c r="A11" s="71">
        <v>44110</v>
      </c>
      <c r="B11" s="19" t="s">
        <v>64</v>
      </c>
      <c r="C11" s="19" t="s">
        <v>92</v>
      </c>
      <c r="D11" s="55">
        <v>0.67708333333333337</v>
      </c>
      <c r="E11" s="55">
        <v>0.79166666666666663</v>
      </c>
      <c r="F11" s="55">
        <f t="shared" si="0"/>
        <v>0.11458333333333326</v>
      </c>
      <c r="J11" s="57" t="s">
        <v>35</v>
      </c>
    </row>
    <row r="12" spans="1:10" ht="18" x14ac:dyDescent="0.35">
      <c r="A12" s="71">
        <v>44112</v>
      </c>
      <c r="B12" s="19" t="s">
        <v>63</v>
      </c>
      <c r="D12" s="55">
        <v>0.58333333333333337</v>
      </c>
      <c r="E12" s="55">
        <v>0.625</v>
      </c>
      <c r="F12" s="55">
        <f t="shared" si="0"/>
        <v>4.166666666666663E-2</v>
      </c>
      <c r="J12" s="57"/>
    </row>
    <row r="13" spans="1:10" ht="18" x14ac:dyDescent="0.35">
      <c r="A13" s="71">
        <v>44112</v>
      </c>
      <c r="B13" s="19" t="s">
        <v>60</v>
      </c>
      <c r="C13" s="19" t="s">
        <v>98</v>
      </c>
      <c r="D13" s="55"/>
      <c r="E13" s="55"/>
      <c r="F13" s="55">
        <v>2.0833333333333332E-2</v>
      </c>
      <c r="J13" s="57"/>
    </row>
    <row r="14" spans="1:10" ht="18" x14ac:dyDescent="0.35">
      <c r="A14" s="71">
        <v>44113</v>
      </c>
      <c r="B14" s="19" t="s">
        <v>99</v>
      </c>
      <c r="C14" s="19" t="s">
        <v>100</v>
      </c>
      <c r="D14" s="55"/>
      <c r="E14" s="55"/>
      <c r="F14" s="55">
        <v>3.4722222222222224E-2</v>
      </c>
      <c r="J14" s="57"/>
    </row>
    <row r="15" spans="1:10" x14ac:dyDescent="0.3">
      <c r="A15" s="71">
        <v>44115</v>
      </c>
      <c r="B15" s="19" t="s">
        <v>64</v>
      </c>
      <c r="D15" s="55">
        <v>0.58333333333333337</v>
      </c>
      <c r="E15" s="55">
        <v>0.64583333333333337</v>
      </c>
      <c r="F15" s="55">
        <f t="shared" si="0"/>
        <v>6.25E-2</v>
      </c>
    </row>
    <row r="16" spans="1:10" x14ac:dyDescent="0.3">
      <c r="A16" s="71">
        <v>44116</v>
      </c>
      <c r="B16" s="19" t="s">
        <v>63</v>
      </c>
      <c r="D16" s="55">
        <v>0.53472222222222221</v>
      </c>
      <c r="E16" s="55">
        <v>0.57638888888888895</v>
      </c>
      <c r="F16" s="55">
        <f t="shared" si="0"/>
        <v>4.1666666666666741E-2</v>
      </c>
    </row>
    <row r="17" spans="1:6" x14ac:dyDescent="0.3">
      <c r="A17" s="71">
        <v>44116</v>
      </c>
      <c r="B17" s="19" t="s">
        <v>60</v>
      </c>
      <c r="C17" s="19" t="s">
        <v>98</v>
      </c>
      <c r="D17" s="55"/>
      <c r="E17" s="55"/>
      <c r="F17" s="55">
        <v>2.0833333333333332E-2</v>
      </c>
    </row>
    <row r="18" spans="1:6" x14ac:dyDescent="0.3">
      <c r="A18" s="71">
        <v>44121</v>
      </c>
      <c r="B18" s="19" t="s">
        <v>99</v>
      </c>
      <c r="C18" s="19" t="s">
        <v>100</v>
      </c>
      <c r="D18" s="55"/>
      <c r="E18" s="55"/>
      <c r="F18" s="55">
        <v>5.2083333333333336E-2</v>
      </c>
    </row>
    <row r="19" spans="1:6" x14ac:dyDescent="0.3">
      <c r="A19" s="71">
        <v>44123</v>
      </c>
      <c r="B19" s="19" t="s">
        <v>64</v>
      </c>
      <c r="D19" s="55">
        <v>0.72916666666666663</v>
      </c>
      <c r="E19" s="55">
        <v>0.73958333333333337</v>
      </c>
      <c r="F19" s="55">
        <f t="shared" si="0"/>
        <v>1.0416666666666741E-2</v>
      </c>
    </row>
    <row r="20" spans="1:6" x14ac:dyDescent="0.3">
      <c r="A20" s="71">
        <v>44125</v>
      </c>
      <c r="B20" s="19" t="s">
        <v>63</v>
      </c>
      <c r="D20" s="55">
        <v>0.58333333333333337</v>
      </c>
      <c r="E20" s="55">
        <v>0.625</v>
      </c>
      <c r="F20" s="55">
        <f t="shared" si="0"/>
        <v>4.166666666666663E-2</v>
      </c>
    </row>
    <row r="21" spans="1:6" x14ac:dyDescent="0.3">
      <c r="A21" s="71">
        <v>44112</v>
      </c>
      <c r="B21" s="19" t="s">
        <v>60</v>
      </c>
      <c r="C21" s="19" t="s">
        <v>98</v>
      </c>
      <c r="D21" s="55"/>
      <c r="E21" s="55"/>
      <c r="F21" s="55">
        <v>2.0833333333333332E-2</v>
      </c>
    </row>
    <row r="22" spans="1:6" x14ac:dyDescent="0.3">
      <c r="A22" s="64">
        <v>44127</v>
      </c>
      <c r="B22" s="19" t="s">
        <v>64</v>
      </c>
      <c r="D22" s="55">
        <v>0.46527777777777773</v>
      </c>
      <c r="E22" s="55">
        <v>0.5</v>
      </c>
      <c r="F22" s="55">
        <f t="shared" si="0"/>
        <v>3.4722222222222265E-2</v>
      </c>
    </row>
    <row r="23" spans="1:6" x14ac:dyDescent="0.3">
      <c r="A23" s="64"/>
      <c r="D23" s="55"/>
      <c r="E23" s="55"/>
      <c r="F23" s="55">
        <f t="shared" si="0"/>
        <v>0</v>
      </c>
    </row>
    <row r="24" spans="1:6" x14ac:dyDescent="0.3">
      <c r="A24" s="64"/>
      <c r="D24" s="55"/>
      <c r="E24" s="55"/>
      <c r="F24" s="55">
        <f t="shared" si="0"/>
        <v>0</v>
      </c>
    </row>
    <row r="25" spans="1:6" x14ac:dyDescent="0.3">
      <c r="A25" s="64"/>
      <c r="D25" s="55"/>
      <c r="E25" s="55"/>
      <c r="F25" s="55">
        <f t="shared" si="0"/>
        <v>0</v>
      </c>
    </row>
    <row r="26" spans="1:6" x14ac:dyDescent="0.3">
      <c r="A26" s="64"/>
      <c r="D26" s="55"/>
      <c r="E26" s="55"/>
      <c r="F26" s="55">
        <f t="shared" si="0"/>
        <v>0</v>
      </c>
    </row>
    <row r="27" spans="1:6" x14ac:dyDescent="0.3">
      <c r="A27" s="64"/>
      <c r="D27" s="55"/>
      <c r="E27" s="55"/>
      <c r="F27" s="55">
        <f t="shared" si="0"/>
        <v>0</v>
      </c>
    </row>
    <row r="28" spans="1:6" x14ac:dyDescent="0.3">
      <c r="A28" s="64"/>
      <c r="D28" s="55"/>
      <c r="E28" s="55"/>
      <c r="F28" s="55">
        <f t="shared" si="0"/>
        <v>0</v>
      </c>
    </row>
    <row r="29" spans="1:6" x14ac:dyDescent="0.3">
      <c r="A29" s="64"/>
      <c r="D29" s="55"/>
      <c r="E29" s="55"/>
      <c r="F29" s="55">
        <f t="shared" si="0"/>
        <v>0</v>
      </c>
    </row>
    <row r="30" spans="1:6" x14ac:dyDescent="0.3">
      <c r="A30" s="64"/>
      <c r="D30" s="55"/>
      <c r="E30" s="55"/>
      <c r="F30" s="55">
        <f t="shared" si="0"/>
        <v>0</v>
      </c>
    </row>
    <row r="31" spans="1:6" x14ac:dyDescent="0.3">
      <c r="A31" s="64"/>
      <c r="D31" s="55"/>
      <c r="E31" s="55"/>
      <c r="F31" s="55">
        <f t="shared" si="0"/>
        <v>0</v>
      </c>
    </row>
    <row r="32" spans="1:6" x14ac:dyDescent="0.3">
      <c r="A32" s="64"/>
      <c r="D32" s="55"/>
      <c r="E32" s="55"/>
      <c r="F32" s="55">
        <f t="shared" si="0"/>
        <v>0</v>
      </c>
    </row>
    <row r="33" spans="1:6" x14ac:dyDescent="0.3">
      <c r="A33" s="64"/>
      <c r="D33" s="55"/>
      <c r="E33" s="55"/>
      <c r="F33" s="55">
        <f t="shared" si="0"/>
        <v>0</v>
      </c>
    </row>
    <row r="34" spans="1:6" x14ac:dyDescent="0.3">
      <c r="A34" s="64"/>
      <c r="D34" s="55"/>
      <c r="E34" s="55"/>
      <c r="F34" s="55">
        <f t="shared" si="0"/>
        <v>0</v>
      </c>
    </row>
    <row r="35" spans="1:6" x14ac:dyDescent="0.3">
      <c r="A35" s="64"/>
      <c r="D35" s="55"/>
      <c r="E35" s="55"/>
      <c r="F35" s="55">
        <f t="shared" si="0"/>
        <v>0</v>
      </c>
    </row>
    <row r="36" spans="1:6" x14ac:dyDescent="0.3">
      <c r="A36" s="64"/>
      <c r="D36" s="55"/>
      <c r="E36" s="55"/>
      <c r="F36" s="55">
        <f t="shared" si="0"/>
        <v>0</v>
      </c>
    </row>
    <row r="37" spans="1:6" x14ac:dyDescent="0.3">
      <c r="A37" s="64"/>
      <c r="D37" s="55"/>
      <c r="E37" s="55"/>
      <c r="F37" s="55">
        <f t="shared" si="0"/>
        <v>0</v>
      </c>
    </row>
    <row r="38" spans="1:6" x14ac:dyDescent="0.3">
      <c r="A38" s="64"/>
      <c r="D38" s="55"/>
      <c r="E38" s="55"/>
      <c r="F38" s="55">
        <f t="shared" ref="F38:F43" si="1">E38-D38</f>
        <v>0</v>
      </c>
    </row>
    <row r="39" spans="1:6" x14ac:dyDescent="0.3">
      <c r="A39" s="64"/>
      <c r="D39" s="55"/>
      <c r="E39" s="55"/>
      <c r="F39" s="55">
        <f t="shared" si="1"/>
        <v>0</v>
      </c>
    </row>
    <row r="40" spans="1:6" x14ac:dyDescent="0.3">
      <c r="A40" s="64"/>
      <c r="D40" s="55"/>
      <c r="E40" s="55"/>
      <c r="F40" s="55">
        <f t="shared" si="1"/>
        <v>0</v>
      </c>
    </row>
    <row r="41" spans="1:6" x14ac:dyDescent="0.3">
      <c r="A41" s="64"/>
      <c r="D41" s="55"/>
      <c r="E41" s="55"/>
      <c r="F41" s="55">
        <f t="shared" si="1"/>
        <v>0</v>
      </c>
    </row>
    <row r="42" spans="1:6" x14ac:dyDescent="0.3">
      <c r="A42" s="64"/>
      <c r="D42" s="55"/>
      <c r="E42" s="55"/>
      <c r="F42" s="55">
        <f t="shared" si="1"/>
        <v>0</v>
      </c>
    </row>
    <row r="43" spans="1:6" x14ac:dyDescent="0.3">
      <c r="A43" s="64"/>
      <c r="D43" s="55"/>
      <c r="E43" s="55"/>
      <c r="F43" s="55">
        <f t="shared" si="1"/>
        <v>0</v>
      </c>
    </row>
    <row r="44" spans="1:6" x14ac:dyDescent="0.3">
      <c r="A44" s="64"/>
      <c r="D44" s="55"/>
      <c r="E44" s="55"/>
      <c r="F44" s="55">
        <f t="shared" ref="F44:F61" si="2">E44-D44</f>
        <v>0</v>
      </c>
    </row>
    <row r="45" spans="1:6" x14ac:dyDescent="0.3">
      <c r="A45" s="64"/>
      <c r="D45" s="55"/>
      <c r="E45" s="55"/>
      <c r="F45" s="55">
        <f t="shared" si="2"/>
        <v>0</v>
      </c>
    </row>
    <row r="46" spans="1:6" x14ac:dyDescent="0.3">
      <c r="A46" s="64"/>
      <c r="D46" s="55"/>
      <c r="E46" s="55"/>
      <c r="F46" s="55">
        <f t="shared" si="2"/>
        <v>0</v>
      </c>
    </row>
    <row r="47" spans="1:6" x14ac:dyDescent="0.3">
      <c r="A47" s="64"/>
      <c r="D47" s="55"/>
      <c r="E47" s="55"/>
      <c r="F47" s="55">
        <f t="shared" si="2"/>
        <v>0</v>
      </c>
    </row>
    <row r="48" spans="1:6" x14ac:dyDescent="0.3">
      <c r="A48" s="64"/>
      <c r="D48" s="55"/>
      <c r="E48" s="55"/>
      <c r="F48" s="55">
        <f t="shared" si="2"/>
        <v>0</v>
      </c>
    </row>
    <row r="49" spans="1:6" x14ac:dyDescent="0.3">
      <c r="A49" s="64"/>
      <c r="D49" s="55"/>
      <c r="E49" s="55"/>
      <c r="F49" s="55">
        <f t="shared" si="2"/>
        <v>0</v>
      </c>
    </row>
    <row r="50" spans="1:6" x14ac:dyDescent="0.3">
      <c r="A50" s="64"/>
      <c r="D50" s="55"/>
      <c r="E50" s="55"/>
      <c r="F50" s="55">
        <f t="shared" si="2"/>
        <v>0</v>
      </c>
    </row>
    <row r="51" spans="1:6" x14ac:dyDescent="0.3">
      <c r="A51" s="64"/>
      <c r="D51" s="55"/>
      <c r="E51" s="55"/>
      <c r="F51" s="55">
        <f t="shared" si="2"/>
        <v>0</v>
      </c>
    </row>
    <row r="52" spans="1:6" x14ac:dyDescent="0.3">
      <c r="A52" s="64"/>
      <c r="D52" s="55"/>
      <c r="E52" s="55"/>
      <c r="F52" s="55">
        <f t="shared" si="2"/>
        <v>0</v>
      </c>
    </row>
    <row r="53" spans="1:6" x14ac:dyDescent="0.3">
      <c r="A53" s="64"/>
      <c r="D53" s="55"/>
      <c r="E53" s="55"/>
      <c r="F53" s="55">
        <f t="shared" si="2"/>
        <v>0</v>
      </c>
    </row>
    <row r="54" spans="1:6" x14ac:dyDescent="0.3">
      <c r="A54" s="64"/>
      <c r="D54" s="55"/>
      <c r="E54" s="55"/>
      <c r="F54" s="55">
        <f t="shared" si="2"/>
        <v>0</v>
      </c>
    </row>
    <row r="55" spans="1:6" x14ac:dyDescent="0.3">
      <c r="A55" s="64"/>
      <c r="D55" s="55"/>
      <c r="E55" s="55"/>
      <c r="F55" s="55">
        <f t="shared" si="2"/>
        <v>0</v>
      </c>
    </row>
    <row r="56" spans="1:6" x14ac:dyDescent="0.3">
      <c r="A56" s="64"/>
      <c r="D56" s="55"/>
      <c r="E56" s="55"/>
      <c r="F56" s="55">
        <f t="shared" si="2"/>
        <v>0</v>
      </c>
    </row>
    <row r="57" spans="1:6" x14ac:dyDescent="0.3">
      <c r="A57" s="64"/>
      <c r="D57" s="55"/>
      <c r="E57" s="55"/>
      <c r="F57" s="55">
        <f t="shared" si="2"/>
        <v>0</v>
      </c>
    </row>
    <row r="58" spans="1:6" x14ac:dyDescent="0.3">
      <c r="A58" s="64"/>
      <c r="D58" s="55"/>
      <c r="E58" s="55"/>
      <c r="F58" s="55">
        <f t="shared" si="2"/>
        <v>0</v>
      </c>
    </row>
    <row r="59" spans="1:6" x14ac:dyDescent="0.3">
      <c r="A59" s="64"/>
      <c r="D59" s="55"/>
      <c r="E59" s="55"/>
      <c r="F59" s="55">
        <f t="shared" si="2"/>
        <v>0</v>
      </c>
    </row>
    <row r="60" spans="1:6" x14ac:dyDescent="0.3">
      <c r="A60" s="64"/>
      <c r="D60" s="55"/>
      <c r="E60" s="55"/>
      <c r="F60" s="55">
        <f t="shared" si="2"/>
        <v>0</v>
      </c>
    </row>
    <row r="61" spans="1:6" x14ac:dyDescent="0.3">
      <c r="A61" s="64"/>
      <c r="D61" s="55"/>
      <c r="E61" s="55"/>
      <c r="F61" s="55">
        <f t="shared" si="2"/>
        <v>0</v>
      </c>
    </row>
    <row r="62" spans="1:6" x14ac:dyDescent="0.3">
      <c r="A62" s="64"/>
      <c r="D62" s="55"/>
      <c r="E62" s="55"/>
      <c r="F62" s="55">
        <f t="shared" ref="F62:F83" si="3">E62-D62</f>
        <v>0</v>
      </c>
    </row>
    <row r="63" spans="1:6" x14ac:dyDescent="0.3">
      <c r="A63" s="64"/>
      <c r="D63" s="55"/>
      <c r="E63" s="55"/>
      <c r="F63" s="55">
        <f t="shared" si="3"/>
        <v>0</v>
      </c>
    </row>
    <row r="64" spans="1:6" x14ac:dyDescent="0.3">
      <c r="A64" s="64"/>
      <c r="D64" s="55"/>
      <c r="E64" s="55"/>
      <c r="F64" s="55">
        <f t="shared" si="3"/>
        <v>0</v>
      </c>
    </row>
    <row r="65" spans="1:6" x14ac:dyDescent="0.3">
      <c r="A65" s="64"/>
      <c r="D65" s="55"/>
      <c r="E65" s="55"/>
      <c r="F65" s="55">
        <f t="shared" si="3"/>
        <v>0</v>
      </c>
    </row>
    <row r="66" spans="1:6" x14ac:dyDescent="0.3">
      <c r="A66" s="64"/>
      <c r="D66" s="55"/>
      <c r="E66" s="55"/>
      <c r="F66" s="55">
        <f t="shared" si="3"/>
        <v>0</v>
      </c>
    </row>
    <row r="67" spans="1:6" x14ac:dyDescent="0.3">
      <c r="A67" s="64"/>
      <c r="D67" s="55"/>
      <c r="E67" s="55"/>
      <c r="F67" s="55">
        <f t="shared" si="3"/>
        <v>0</v>
      </c>
    </row>
    <row r="68" spans="1:6" x14ac:dyDescent="0.3">
      <c r="A68" s="64"/>
      <c r="D68" s="55"/>
      <c r="E68" s="55"/>
      <c r="F68" s="55">
        <f t="shared" si="3"/>
        <v>0</v>
      </c>
    </row>
    <row r="69" spans="1:6" x14ac:dyDescent="0.3">
      <c r="A69" s="64"/>
      <c r="D69" s="55"/>
      <c r="E69" s="55"/>
      <c r="F69" s="55">
        <f t="shared" si="3"/>
        <v>0</v>
      </c>
    </row>
    <row r="70" spans="1:6" x14ac:dyDescent="0.3">
      <c r="A70" s="64"/>
      <c r="D70" s="55"/>
      <c r="E70" s="55"/>
      <c r="F70" s="55">
        <f t="shared" si="3"/>
        <v>0</v>
      </c>
    </row>
    <row r="71" spans="1:6" x14ac:dyDescent="0.3">
      <c r="A71" s="64"/>
      <c r="D71" s="55"/>
      <c r="E71" s="55"/>
      <c r="F71" s="55">
        <f t="shared" si="3"/>
        <v>0</v>
      </c>
    </row>
    <row r="72" spans="1:6" x14ac:dyDescent="0.3">
      <c r="A72" s="64"/>
      <c r="D72" s="55"/>
      <c r="E72" s="55"/>
      <c r="F72" s="55">
        <f t="shared" si="3"/>
        <v>0</v>
      </c>
    </row>
    <row r="73" spans="1:6" x14ac:dyDescent="0.3">
      <c r="A73" s="64"/>
      <c r="D73" s="55"/>
      <c r="E73" s="55"/>
      <c r="F73" s="55">
        <f t="shared" si="3"/>
        <v>0</v>
      </c>
    </row>
    <row r="74" spans="1:6" x14ac:dyDescent="0.3">
      <c r="A74" s="64"/>
      <c r="D74" s="55"/>
      <c r="E74" s="55"/>
      <c r="F74" s="55">
        <f t="shared" si="3"/>
        <v>0</v>
      </c>
    </row>
    <row r="75" spans="1:6" x14ac:dyDescent="0.3">
      <c r="A75" s="64"/>
      <c r="D75" s="55"/>
      <c r="E75" s="55"/>
      <c r="F75" s="55">
        <f t="shared" si="3"/>
        <v>0</v>
      </c>
    </row>
    <row r="76" spans="1:6" x14ac:dyDescent="0.3">
      <c r="A76" s="64"/>
      <c r="D76" s="55"/>
      <c r="E76" s="55"/>
      <c r="F76" s="55">
        <f t="shared" si="3"/>
        <v>0</v>
      </c>
    </row>
    <row r="77" spans="1:6" x14ac:dyDescent="0.3">
      <c r="A77" s="64"/>
      <c r="D77" s="55"/>
      <c r="E77" s="55"/>
      <c r="F77" s="55">
        <f t="shared" si="3"/>
        <v>0</v>
      </c>
    </row>
    <row r="78" spans="1:6" x14ac:dyDescent="0.3">
      <c r="A78" s="64"/>
      <c r="D78" s="55"/>
      <c r="E78" s="55"/>
      <c r="F78" s="55">
        <f t="shared" si="3"/>
        <v>0</v>
      </c>
    </row>
    <row r="79" spans="1:6" x14ac:dyDescent="0.3">
      <c r="A79" s="64"/>
      <c r="D79" s="55"/>
      <c r="E79" s="55"/>
      <c r="F79" s="55">
        <f t="shared" si="3"/>
        <v>0</v>
      </c>
    </row>
    <row r="80" spans="1:6" x14ac:dyDescent="0.3">
      <c r="F80" s="55">
        <f t="shared" si="3"/>
        <v>0</v>
      </c>
    </row>
    <row r="81" spans="6:6" x14ac:dyDescent="0.3">
      <c r="F81" s="55">
        <f t="shared" si="3"/>
        <v>0</v>
      </c>
    </row>
    <row r="82" spans="6:6" x14ac:dyDescent="0.3">
      <c r="F82" s="55">
        <f t="shared" si="3"/>
        <v>0</v>
      </c>
    </row>
    <row r="83" spans="6:6" x14ac:dyDescent="0.3">
      <c r="F83" s="55">
        <f t="shared" si="3"/>
        <v>0</v>
      </c>
    </row>
    <row r="84" spans="6:6" x14ac:dyDescent="0.3">
      <c r="F84" s="55">
        <f t="shared" ref="F84:F117" si="4">E84-D84</f>
        <v>0</v>
      </c>
    </row>
    <row r="85" spans="6:6" x14ac:dyDescent="0.3">
      <c r="F85" s="55">
        <f t="shared" si="4"/>
        <v>0</v>
      </c>
    </row>
    <row r="86" spans="6:6" x14ac:dyDescent="0.3">
      <c r="F86" s="55">
        <f t="shared" si="4"/>
        <v>0</v>
      </c>
    </row>
    <row r="87" spans="6:6" x14ac:dyDescent="0.3">
      <c r="F87" s="55">
        <f t="shared" si="4"/>
        <v>0</v>
      </c>
    </row>
    <row r="88" spans="6:6" x14ac:dyDescent="0.3">
      <c r="F88" s="55">
        <f t="shared" si="4"/>
        <v>0</v>
      </c>
    </row>
    <row r="89" spans="6:6" x14ac:dyDescent="0.3">
      <c r="F89" s="55">
        <f t="shared" si="4"/>
        <v>0</v>
      </c>
    </row>
    <row r="90" spans="6:6" x14ac:dyDescent="0.3">
      <c r="F90" s="55">
        <f t="shared" si="4"/>
        <v>0</v>
      </c>
    </row>
    <row r="91" spans="6:6" x14ac:dyDescent="0.3">
      <c r="F91" s="55">
        <f t="shared" si="4"/>
        <v>0</v>
      </c>
    </row>
    <row r="92" spans="6:6" x14ac:dyDescent="0.3">
      <c r="F92" s="55">
        <f t="shared" si="4"/>
        <v>0</v>
      </c>
    </row>
    <row r="93" spans="6:6" x14ac:dyDescent="0.3">
      <c r="F93" s="55">
        <f t="shared" si="4"/>
        <v>0</v>
      </c>
    </row>
    <row r="94" spans="6:6" x14ac:dyDescent="0.3">
      <c r="F94" s="55">
        <f t="shared" si="4"/>
        <v>0</v>
      </c>
    </row>
    <row r="95" spans="6:6" x14ac:dyDescent="0.3">
      <c r="F95" s="55">
        <f t="shared" si="4"/>
        <v>0</v>
      </c>
    </row>
    <row r="96" spans="6:6" x14ac:dyDescent="0.3">
      <c r="F96" s="55">
        <f t="shared" si="4"/>
        <v>0</v>
      </c>
    </row>
    <row r="97" spans="6:6" x14ac:dyDescent="0.3">
      <c r="F97" s="55">
        <f t="shared" si="4"/>
        <v>0</v>
      </c>
    </row>
    <row r="98" spans="6:6" x14ac:dyDescent="0.3">
      <c r="F98" s="55">
        <f t="shared" si="4"/>
        <v>0</v>
      </c>
    </row>
    <row r="99" spans="6:6" x14ac:dyDescent="0.3">
      <c r="F99" s="55">
        <f t="shared" si="4"/>
        <v>0</v>
      </c>
    </row>
    <row r="100" spans="6:6" x14ac:dyDescent="0.3">
      <c r="F100" s="55">
        <f t="shared" si="4"/>
        <v>0</v>
      </c>
    </row>
    <row r="101" spans="6:6" x14ac:dyDescent="0.3">
      <c r="F101" s="55">
        <f t="shared" si="4"/>
        <v>0</v>
      </c>
    </row>
    <row r="102" spans="6:6" x14ac:dyDescent="0.3">
      <c r="F102" s="55">
        <f t="shared" si="4"/>
        <v>0</v>
      </c>
    </row>
    <row r="103" spans="6:6" x14ac:dyDescent="0.3">
      <c r="F103" s="55">
        <f t="shared" si="4"/>
        <v>0</v>
      </c>
    </row>
    <row r="104" spans="6:6" x14ac:dyDescent="0.3">
      <c r="F104" s="55">
        <f t="shared" si="4"/>
        <v>0</v>
      </c>
    </row>
    <row r="105" spans="6:6" x14ac:dyDescent="0.3">
      <c r="F105" s="55">
        <f t="shared" si="4"/>
        <v>0</v>
      </c>
    </row>
    <row r="106" spans="6:6" x14ac:dyDescent="0.3">
      <c r="F106" s="55">
        <f t="shared" si="4"/>
        <v>0</v>
      </c>
    </row>
    <row r="107" spans="6:6" x14ac:dyDescent="0.3">
      <c r="F107" s="55">
        <f t="shared" si="4"/>
        <v>0</v>
      </c>
    </row>
    <row r="108" spans="6:6" x14ac:dyDescent="0.3">
      <c r="F108" s="55">
        <f t="shared" si="4"/>
        <v>0</v>
      </c>
    </row>
    <row r="109" spans="6:6" x14ac:dyDescent="0.3">
      <c r="F109" s="55">
        <f t="shared" si="4"/>
        <v>0</v>
      </c>
    </row>
    <row r="110" spans="6:6" x14ac:dyDescent="0.3">
      <c r="F110" s="55">
        <f t="shared" si="4"/>
        <v>0</v>
      </c>
    </row>
    <row r="111" spans="6:6" x14ac:dyDescent="0.3">
      <c r="F111" s="55">
        <f t="shared" si="4"/>
        <v>0</v>
      </c>
    </row>
    <row r="112" spans="6:6" x14ac:dyDescent="0.3">
      <c r="F112" s="55">
        <f t="shared" si="4"/>
        <v>0</v>
      </c>
    </row>
    <row r="113" spans="6:6" x14ac:dyDescent="0.3">
      <c r="F113" s="55">
        <f t="shared" si="4"/>
        <v>0</v>
      </c>
    </row>
    <row r="114" spans="6:6" x14ac:dyDescent="0.3">
      <c r="F114" s="55">
        <f t="shared" si="4"/>
        <v>0</v>
      </c>
    </row>
    <row r="115" spans="6:6" x14ac:dyDescent="0.3">
      <c r="F115" s="55">
        <f t="shared" si="4"/>
        <v>0</v>
      </c>
    </row>
    <row r="116" spans="6:6" x14ac:dyDescent="0.3">
      <c r="F116" s="55">
        <f t="shared" si="4"/>
        <v>0</v>
      </c>
    </row>
    <row r="117" spans="6:6" x14ac:dyDescent="0.3">
      <c r="F117" s="55">
        <f t="shared" si="4"/>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20"/>
  <sheetViews>
    <sheetView tabSelected="1" topLeftCell="A31" zoomScaleNormal="100" workbookViewId="0">
      <selection activeCell="A54" sqref="A54:XFD55"/>
    </sheetView>
  </sheetViews>
  <sheetFormatPr defaultColWidth="9.109375" defaultRowHeight="14.4" x14ac:dyDescent="0.3"/>
  <cols>
    <col min="1" max="1" width="10.5546875" style="19" bestFit="1" customWidth="1"/>
    <col min="2" max="2" width="25.33203125" style="19" customWidth="1"/>
    <col min="3" max="3" width="42.109375" style="19" customWidth="1"/>
    <col min="4" max="5" width="9.109375" style="19"/>
    <col min="6" max="6" width="10.5546875" style="19" bestFit="1" customWidth="1"/>
    <col min="7" max="16384" width="9.109375" style="19"/>
  </cols>
  <sheetData>
    <row r="1" spans="1:11" x14ac:dyDescent="0.3">
      <c r="A1" s="54" t="s">
        <v>27</v>
      </c>
      <c r="B1" s="54" t="s">
        <v>39</v>
      </c>
      <c r="C1" s="54" t="s">
        <v>33</v>
      </c>
      <c r="D1" s="54" t="s">
        <v>28</v>
      </c>
      <c r="E1" s="54" t="s">
        <v>29</v>
      </c>
      <c r="F1" s="54" t="s">
        <v>30</v>
      </c>
      <c r="G1" s="75"/>
    </row>
    <row r="2" spans="1:11" x14ac:dyDescent="0.3">
      <c r="A2" s="64">
        <v>44097</v>
      </c>
      <c r="B2" s="19" t="s">
        <v>63</v>
      </c>
      <c r="C2" s="19" t="s">
        <v>71</v>
      </c>
      <c r="D2" s="55">
        <v>0.39583333333333331</v>
      </c>
      <c r="E2" s="55">
        <v>0.4375</v>
      </c>
      <c r="F2" s="55">
        <f t="shared" ref="F2:F7" si="0">E2-D2</f>
        <v>4.1666666666666685E-2</v>
      </c>
      <c r="G2" s="55"/>
      <c r="H2" s="67">
        <f>SUM(F:F)</f>
        <v>3.8645833333333344</v>
      </c>
      <c r="J2" s="74"/>
      <c r="K2" s="67"/>
    </row>
    <row r="3" spans="1:11" x14ac:dyDescent="0.3">
      <c r="A3" s="71">
        <v>44100</v>
      </c>
      <c r="B3" s="19" t="s">
        <v>64</v>
      </c>
      <c r="D3" s="55">
        <v>0.70138888888888884</v>
      </c>
      <c r="E3" s="55">
        <v>0.77083333333333337</v>
      </c>
      <c r="F3" s="55">
        <f t="shared" si="0"/>
        <v>6.9444444444444531E-2</v>
      </c>
      <c r="G3" s="55"/>
      <c r="H3" s="55"/>
    </row>
    <row r="4" spans="1:11" ht="14.4" customHeight="1" x14ac:dyDescent="0.35">
      <c r="A4" s="71">
        <v>44101</v>
      </c>
      <c r="B4" s="19" t="s">
        <v>64</v>
      </c>
      <c r="D4" s="55">
        <v>0.66666666666666663</v>
      </c>
      <c r="E4" s="55">
        <v>0.72916666666666663</v>
      </c>
      <c r="F4" s="55">
        <f t="shared" si="0"/>
        <v>6.25E-2</v>
      </c>
      <c r="G4" s="55"/>
      <c r="J4" s="57" t="s">
        <v>35</v>
      </c>
    </row>
    <row r="5" spans="1:11" x14ac:dyDescent="0.3">
      <c r="A5" s="64">
        <v>44102</v>
      </c>
      <c r="B5" s="19" t="s">
        <v>113</v>
      </c>
      <c r="C5" s="19" t="s">
        <v>112</v>
      </c>
      <c r="D5" s="55">
        <v>0.64583333333333337</v>
      </c>
      <c r="E5" s="55">
        <v>0.77083333333333337</v>
      </c>
      <c r="F5" s="55">
        <f t="shared" si="0"/>
        <v>0.125</v>
      </c>
      <c r="G5" s="55"/>
    </row>
    <row r="6" spans="1:11" x14ac:dyDescent="0.3">
      <c r="A6" s="64">
        <v>44103</v>
      </c>
      <c r="B6" s="19" t="s">
        <v>63</v>
      </c>
      <c r="D6" s="55">
        <v>0.39583333333333331</v>
      </c>
      <c r="E6" s="55">
        <v>0.4375</v>
      </c>
      <c r="F6" s="55">
        <f t="shared" si="0"/>
        <v>4.1666666666666685E-2</v>
      </c>
      <c r="G6" s="55"/>
    </row>
    <row r="7" spans="1:11" x14ac:dyDescent="0.3">
      <c r="A7" s="71">
        <v>44105</v>
      </c>
      <c r="B7" s="19" t="s">
        <v>63</v>
      </c>
      <c r="D7" s="55">
        <v>0.53472222222222221</v>
      </c>
      <c r="E7" s="55">
        <v>0.57638888888888895</v>
      </c>
      <c r="F7" s="55">
        <f t="shared" si="0"/>
        <v>4.1666666666666741E-2</v>
      </c>
      <c r="G7" s="55"/>
    </row>
    <row r="8" spans="1:11" x14ac:dyDescent="0.3">
      <c r="A8" s="71">
        <v>44110</v>
      </c>
      <c r="B8" s="19" t="s">
        <v>64</v>
      </c>
      <c r="C8" s="19" t="s">
        <v>92</v>
      </c>
      <c r="D8" s="55">
        <v>0.67708333333333337</v>
      </c>
      <c r="E8" s="55">
        <v>0.79166666666666663</v>
      </c>
      <c r="F8" s="55">
        <v>4.1666666666666664E-2</v>
      </c>
      <c r="G8" s="55"/>
    </row>
    <row r="9" spans="1:11" x14ac:dyDescent="0.3">
      <c r="A9" s="64">
        <v>44118</v>
      </c>
      <c r="B9" s="19" t="s">
        <v>79</v>
      </c>
      <c r="C9" s="19" t="s">
        <v>111</v>
      </c>
      <c r="D9" s="55">
        <v>0.75</v>
      </c>
      <c r="E9" s="55">
        <v>0.83333333333333337</v>
      </c>
      <c r="F9" s="55">
        <f>E9-D9</f>
        <v>8.333333333333337E-2</v>
      </c>
      <c r="G9" s="55"/>
    </row>
    <row r="10" spans="1:11" x14ac:dyDescent="0.3">
      <c r="A10" s="71">
        <v>44120</v>
      </c>
      <c r="B10" s="19" t="s">
        <v>77</v>
      </c>
      <c r="C10" s="19" t="s">
        <v>110</v>
      </c>
      <c r="D10" s="55">
        <v>0.875</v>
      </c>
      <c r="E10" s="55">
        <v>0.95833333333333337</v>
      </c>
      <c r="F10" s="55">
        <f>E10-D10</f>
        <v>8.333333333333337E-2</v>
      </c>
      <c r="G10" s="55"/>
    </row>
    <row r="11" spans="1:11" x14ac:dyDescent="0.3">
      <c r="A11" s="71">
        <v>44124</v>
      </c>
      <c r="B11" s="19" t="s">
        <v>79</v>
      </c>
      <c r="C11" s="19" t="s">
        <v>109</v>
      </c>
      <c r="D11" s="55">
        <v>0.79166666666666663</v>
      </c>
      <c r="E11" s="55">
        <v>0.89583333333333337</v>
      </c>
      <c r="F11" s="55">
        <f>E11-D11</f>
        <v>0.10416666666666674</v>
      </c>
      <c r="G11" s="55"/>
    </row>
    <row r="12" spans="1:11" x14ac:dyDescent="0.3">
      <c r="A12" s="71">
        <v>44126</v>
      </c>
      <c r="B12" s="19" t="s">
        <v>52</v>
      </c>
      <c r="C12" s="19" t="s">
        <v>108</v>
      </c>
      <c r="D12" s="55">
        <v>0.54166666666666663</v>
      </c>
      <c r="E12" s="55">
        <v>0.66666666666666663</v>
      </c>
      <c r="F12" s="55">
        <f>E12-D12</f>
        <v>0.125</v>
      </c>
      <c r="G12" s="55"/>
    </row>
    <row r="13" spans="1:11" x14ac:dyDescent="0.3">
      <c r="A13" s="71">
        <v>44127</v>
      </c>
      <c r="B13" s="19" t="s">
        <v>64</v>
      </c>
      <c r="C13" s="19" t="s">
        <v>107</v>
      </c>
      <c r="D13" s="55">
        <v>0.70833333333333337</v>
      </c>
      <c r="E13" s="55">
        <v>0.72916666666666663</v>
      </c>
      <c r="F13" s="55">
        <v>3.4722222222222224E-2</v>
      </c>
      <c r="G13" s="55"/>
    </row>
    <row r="14" spans="1:11" x14ac:dyDescent="0.3">
      <c r="A14" s="71">
        <v>44133</v>
      </c>
      <c r="B14" s="19" t="s">
        <v>77</v>
      </c>
      <c r="C14" s="19" t="s">
        <v>106</v>
      </c>
      <c r="D14" s="55">
        <v>0.83333333333333337</v>
      </c>
      <c r="E14" s="55">
        <v>0.875</v>
      </c>
      <c r="F14" s="55">
        <f t="shared" ref="F14:F21" si="1">E14-D14</f>
        <v>4.166666666666663E-2</v>
      </c>
      <c r="G14" s="55"/>
    </row>
    <row r="15" spans="1:11" x14ac:dyDescent="0.3">
      <c r="A15" s="64">
        <v>44134</v>
      </c>
      <c r="B15" s="19" t="s">
        <v>79</v>
      </c>
      <c r="C15" s="19" t="s">
        <v>105</v>
      </c>
      <c r="D15" s="55">
        <v>0.63888888888888895</v>
      </c>
      <c r="E15" s="55">
        <v>0.67361111111111116</v>
      </c>
      <c r="F15" s="55">
        <f t="shared" si="1"/>
        <v>3.472222222222221E-2</v>
      </c>
      <c r="G15" s="55"/>
    </row>
    <row r="16" spans="1:11" x14ac:dyDescent="0.3">
      <c r="A16" s="64">
        <v>44137</v>
      </c>
      <c r="B16" s="19" t="s">
        <v>52</v>
      </c>
      <c r="C16" s="19" t="s">
        <v>104</v>
      </c>
      <c r="D16" s="55">
        <v>0.72916666666666663</v>
      </c>
      <c r="E16" s="55">
        <v>0.93055555555555547</v>
      </c>
      <c r="F16" s="55">
        <f t="shared" si="1"/>
        <v>0.20138888888888884</v>
      </c>
      <c r="G16" s="55"/>
    </row>
    <row r="17" spans="1:7" x14ac:dyDescent="0.3">
      <c r="A17" s="64">
        <v>44139</v>
      </c>
      <c r="B17" s="19" t="s">
        <v>63</v>
      </c>
      <c r="D17" s="55">
        <v>0.67361111111111116</v>
      </c>
      <c r="E17" s="55">
        <v>0.70833333333333337</v>
      </c>
      <c r="F17" s="55">
        <f t="shared" si="1"/>
        <v>3.472222222222221E-2</v>
      </c>
      <c r="G17" s="55"/>
    </row>
    <row r="18" spans="1:7" x14ac:dyDescent="0.3">
      <c r="A18" s="64">
        <v>44139</v>
      </c>
      <c r="B18" s="19" t="s">
        <v>64</v>
      </c>
      <c r="D18" s="55"/>
      <c r="E18" s="55"/>
      <c r="F18" s="55">
        <v>2.0833333333333332E-2</v>
      </c>
      <c r="G18" s="55"/>
    </row>
    <row r="19" spans="1:7" x14ac:dyDescent="0.3">
      <c r="A19" s="64">
        <v>44143</v>
      </c>
      <c r="B19" s="19" t="s">
        <v>66</v>
      </c>
      <c r="C19" s="19" t="s">
        <v>103</v>
      </c>
      <c r="D19" s="55">
        <v>0.83333333333333337</v>
      </c>
      <c r="E19" s="55">
        <v>0.91666666666666663</v>
      </c>
      <c r="F19" s="55">
        <f t="shared" si="1"/>
        <v>8.3333333333333259E-2</v>
      </c>
      <c r="G19" s="55"/>
    </row>
    <row r="20" spans="1:7" x14ac:dyDescent="0.3">
      <c r="A20" s="64">
        <v>44144</v>
      </c>
      <c r="B20" s="19" t="s">
        <v>64</v>
      </c>
      <c r="D20" s="55"/>
      <c r="E20" s="55"/>
      <c r="F20" s="55">
        <v>4.1666666666666664E-2</v>
      </c>
      <c r="G20" s="55"/>
    </row>
    <row r="21" spans="1:7" x14ac:dyDescent="0.3">
      <c r="A21" s="64">
        <v>44145</v>
      </c>
      <c r="B21" s="19" t="s">
        <v>66</v>
      </c>
      <c r="C21" s="19" t="s">
        <v>102</v>
      </c>
      <c r="D21" s="55">
        <v>0.75</v>
      </c>
      <c r="E21" s="55">
        <v>0.83333333333333337</v>
      </c>
      <c r="F21" s="55">
        <f t="shared" si="1"/>
        <v>8.333333333333337E-2</v>
      </c>
      <c r="G21" s="55"/>
    </row>
    <row r="22" spans="1:7" x14ac:dyDescent="0.3">
      <c r="A22" s="64">
        <v>44150</v>
      </c>
      <c r="B22" s="19" t="s">
        <v>64</v>
      </c>
      <c r="D22" s="55"/>
      <c r="E22" s="55"/>
      <c r="F22" s="55">
        <v>5.9027777777777783E-2</v>
      </c>
      <c r="G22" s="55"/>
    </row>
    <row r="23" spans="1:7" x14ac:dyDescent="0.3">
      <c r="A23" s="64">
        <v>44150</v>
      </c>
      <c r="B23" s="19" t="s">
        <v>52</v>
      </c>
      <c r="C23" s="19" t="s">
        <v>114</v>
      </c>
      <c r="D23" s="55">
        <v>0.66666666666666663</v>
      </c>
      <c r="E23" s="55">
        <v>1</v>
      </c>
      <c r="F23" s="55">
        <f t="shared" ref="F23:F83" si="2">E23-D23</f>
        <v>0.33333333333333337</v>
      </c>
      <c r="G23" s="55"/>
    </row>
    <row r="24" spans="1:7" x14ac:dyDescent="0.3">
      <c r="A24" s="64">
        <v>44151</v>
      </c>
      <c r="B24" s="19" t="s">
        <v>63</v>
      </c>
      <c r="D24" s="55"/>
      <c r="E24" s="55"/>
      <c r="F24" s="55">
        <v>4.1666666666666664E-2</v>
      </c>
      <c r="G24" s="55"/>
    </row>
    <row r="25" spans="1:7" x14ac:dyDescent="0.3">
      <c r="A25" s="64">
        <v>44157</v>
      </c>
      <c r="B25" s="19" t="s">
        <v>64</v>
      </c>
      <c r="D25" s="55"/>
      <c r="E25" s="55"/>
      <c r="F25" s="55">
        <v>2.0833333333333332E-2</v>
      </c>
      <c r="G25" s="55"/>
    </row>
    <row r="26" spans="1:7" x14ac:dyDescent="0.3">
      <c r="A26" s="64">
        <v>44164</v>
      </c>
      <c r="B26" s="19" t="s">
        <v>64</v>
      </c>
      <c r="D26" s="55"/>
      <c r="E26" s="55"/>
      <c r="F26" s="55">
        <v>4.1666666666666664E-2</v>
      </c>
      <c r="G26" s="55"/>
    </row>
    <row r="27" spans="1:7" x14ac:dyDescent="0.3">
      <c r="A27" s="64">
        <v>44167</v>
      </c>
      <c r="B27" s="19" t="s">
        <v>77</v>
      </c>
      <c r="C27" s="19" t="s">
        <v>115</v>
      </c>
      <c r="D27" s="55">
        <v>0.875</v>
      </c>
      <c r="E27" s="55">
        <v>1</v>
      </c>
      <c r="F27" s="55">
        <f t="shared" si="2"/>
        <v>0.125</v>
      </c>
      <c r="G27" s="55"/>
    </row>
    <row r="28" spans="1:7" x14ac:dyDescent="0.3">
      <c r="A28" s="64">
        <v>44175</v>
      </c>
      <c r="B28" s="19" t="s">
        <v>77</v>
      </c>
      <c r="C28" s="19" t="s">
        <v>116</v>
      </c>
      <c r="D28" s="55">
        <v>0.5625</v>
      </c>
      <c r="E28" s="55">
        <v>0.70833333333333337</v>
      </c>
      <c r="F28" s="55">
        <f t="shared" si="2"/>
        <v>0.14583333333333337</v>
      </c>
      <c r="G28" s="55"/>
    </row>
    <row r="29" spans="1:7" x14ac:dyDescent="0.3">
      <c r="A29" s="64">
        <v>44176</v>
      </c>
      <c r="B29" s="19" t="s">
        <v>77</v>
      </c>
      <c r="C29" s="19" t="s">
        <v>117</v>
      </c>
      <c r="D29" s="55">
        <v>0.66666666666666663</v>
      </c>
      <c r="E29" s="55">
        <v>0.95833333333333337</v>
      </c>
      <c r="F29" s="55">
        <f t="shared" si="2"/>
        <v>0.29166666666666674</v>
      </c>
      <c r="G29" s="55"/>
    </row>
    <row r="30" spans="1:7" x14ac:dyDescent="0.3">
      <c r="A30" s="64">
        <v>44177</v>
      </c>
      <c r="B30" s="19" t="s">
        <v>64</v>
      </c>
      <c r="D30" s="55"/>
      <c r="E30" s="55"/>
      <c r="F30" s="55">
        <v>2.0833333333333332E-2</v>
      </c>
      <c r="G30" s="55"/>
    </row>
    <row r="31" spans="1:7" x14ac:dyDescent="0.3">
      <c r="A31" s="64">
        <v>44179</v>
      </c>
      <c r="B31" s="19" t="s">
        <v>63</v>
      </c>
      <c r="F31" s="55">
        <v>4.1666666666666664E-2</v>
      </c>
      <c r="G31" s="55"/>
    </row>
    <row r="32" spans="1:7" x14ac:dyDescent="0.3">
      <c r="A32" s="64">
        <v>44179</v>
      </c>
      <c r="B32" s="19" t="s">
        <v>64</v>
      </c>
      <c r="F32" s="55">
        <v>2.0833333333333332E-2</v>
      </c>
      <c r="G32" s="55"/>
    </row>
    <row r="33" spans="1:7" x14ac:dyDescent="0.3">
      <c r="A33" s="64">
        <v>44181</v>
      </c>
      <c r="B33" s="19" t="s">
        <v>78</v>
      </c>
      <c r="C33" s="19" t="s">
        <v>118</v>
      </c>
      <c r="D33" s="55">
        <v>0.875</v>
      </c>
      <c r="E33" s="55">
        <v>0.97916666666666663</v>
      </c>
      <c r="F33" s="55">
        <f t="shared" si="2"/>
        <v>0.10416666666666663</v>
      </c>
      <c r="G33" s="55"/>
    </row>
    <row r="34" spans="1:7" x14ac:dyDescent="0.3">
      <c r="A34" s="64">
        <v>44182</v>
      </c>
      <c r="B34" s="19" t="s">
        <v>78</v>
      </c>
      <c r="C34" s="19" t="s">
        <v>119</v>
      </c>
      <c r="D34" s="55">
        <v>0.91666666666666663</v>
      </c>
      <c r="E34" s="55">
        <v>1</v>
      </c>
      <c r="F34" s="55">
        <f t="shared" si="2"/>
        <v>8.333333333333337E-2</v>
      </c>
      <c r="G34" s="55"/>
    </row>
    <row r="35" spans="1:7" x14ac:dyDescent="0.3">
      <c r="A35" s="64">
        <v>44186</v>
      </c>
      <c r="B35" s="19" t="s">
        <v>64</v>
      </c>
      <c r="F35" s="55">
        <v>2.0833333333333332E-2</v>
      </c>
      <c r="G35" s="55"/>
    </row>
    <row r="36" spans="1:7" x14ac:dyDescent="0.3">
      <c r="A36" s="64">
        <v>44187</v>
      </c>
      <c r="B36" s="19" t="s">
        <v>64</v>
      </c>
      <c r="F36" s="55">
        <v>2.0833333333333332E-2</v>
      </c>
      <c r="G36" s="55"/>
    </row>
    <row r="37" spans="1:7" x14ac:dyDescent="0.3">
      <c r="A37" s="64">
        <v>44187</v>
      </c>
      <c r="B37" s="19" t="s">
        <v>78</v>
      </c>
      <c r="C37" s="19" t="s">
        <v>120</v>
      </c>
      <c r="D37" s="55">
        <v>0.54166666666666663</v>
      </c>
      <c r="E37" s="55">
        <v>0.625</v>
      </c>
      <c r="F37" s="55">
        <f t="shared" si="2"/>
        <v>8.333333333333337E-2</v>
      </c>
      <c r="G37" s="55"/>
    </row>
    <row r="38" spans="1:7" x14ac:dyDescent="0.3">
      <c r="A38" s="64">
        <v>44192</v>
      </c>
      <c r="B38" s="19" t="s">
        <v>78</v>
      </c>
      <c r="C38" s="19" t="s">
        <v>121</v>
      </c>
      <c r="D38" s="55">
        <v>0.73611111111111116</v>
      </c>
      <c r="E38" s="55">
        <v>0.75694444444444453</v>
      </c>
      <c r="F38" s="55">
        <f t="shared" si="2"/>
        <v>2.083333333333337E-2</v>
      </c>
      <c r="G38" s="55"/>
    </row>
    <row r="39" spans="1:7" x14ac:dyDescent="0.3">
      <c r="A39" s="64">
        <v>44192</v>
      </c>
      <c r="B39" s="19" t="s">
        <v>78</v>
      </c>
      <c r="C39" s="19" t="s">
        <v>122</v>
      </c>
      <c r="D39" s="55">
        <v>0.8125</v>
      </c>
      <c r="E39" s="55">
        <v>0.86111111111111116</v>
      </c>
      <c r="F39" s="55">
        <f t="shared" si="2"/>
        <v>4.861111111111116E-2</v>
      </c>
      <c r="G39" s="55"/>
    </row>
    <row r="40" spans="1:7" x14ac:dyDescent="0.3">
      <c r="A40" s="64">
        <v>44193</v>
      </c>
      <c r="B40" s="19" t="s">
        <v>64</v>
      </c>
      <c r="F40" s="55">
        <v>1.0416666666666666E-2</v>
      </c>
      <c r="G40" s="55"/>
    </row>
    <row r="41" spans="1:7" x14ac:dyDescent="0.3">
      <c r="A41" s="64">
        <v>44193</v>
      </c>
      <c r="B41" s="19" t="s">
        <v>78</v>
      </c>
      <c r="C41" s="19" t="s">
        <v>123</v>
      </c>
      <c r="D41" s="55">
        <v>0.875</v>
      </c>
      <c r="E41" s="55">
        <v>0.89583333333333337</v>
      </c>
      <c r="F41" s="55">
        <f t="shared" si="2"/>
        <v>2.083333333333337E-2</v>
      </c>
      <c r="G41" s="55"/>
    </row>
    <row r="42" spans="1:7" x14ac:dyDescent="0.3">
      <c r="A42" s="64">
        <v>44164</v>
      </c>
      <c r="B42" s="19" t="s">
        <v>78</v>
      </c>
      <c r="C42" s="19" t="s">
        <v>124</v>
      </c>
      <c r="D42" s="55">
        <v>0.5</v>
      </c>
      <c r="E42" s="55">
        <v>0.58333333333333337</v>
      </c>
      <c r="F42" s="55">
        <f t="shared" si="2"/>
        <v>8.333333333333337E-2</v>
      </c>
      <c r="G42" s="55"/>
    </row>
    <row r="43" spans="1:7" x14ac:dyDescent="0.3">
      <c r="A43" s="64">
        <v>44194</v>
      </c>
      <c r="B43" s="19" t="s">
        <v>64</v>
      </c>
      <c r="C43" s="19" t="s">
        <v>151</v>
      </c>
      <c r="F43" s="55">
        <v>4.1666666666666664E-2</v>
      </c>
      <c r="G43" s="55"/>
    </row>
    <row r="44" spans="1:7" x14ac:dyDescent="0.3">
      <c r="A44" s="64">
        <v>44194</v>
      </c>
      <c r="B44" s="19" t="s">
        <v>77</v>
      </c>
      <c r="C44" s="19" t="s">
        <v>125</v>
      </c>
      <c r="D44" s="55">
        <v>0.79166666666666663</v>
      </c>
      <c r="E44" s="55">
        <v>0.875</v>
      </c>
      <c r="F44" s="55">
        <f t="shared" si="2"/>
        <v>8.333333333333337E-2</v>
      </c>
      <c r="G44" s="55"/>
    </row>
    <row r="45" spans="1:7" x14ac:dyDescent="0.3">
      <c r="A45" s="64">
        <v>44199</v>
      </c>
      <c r="B45" s="19" t="s">
        <v>64</v>
      </c>
      <c r="F45" s="55">
        <v>3.125E-2</v>
      </c>
      <c r="G45" s="55"/>
    </row>
    <row r="46" spans="1:7" x14ac:dyDescent="0.3">
      <c r="A46" s="64">
        <v>44200</v>
      </c>
      <c r="B46" s="19" t="s">
        <v>78</v>
      </c>
      <c r="C46" s="19" t="s">
        <v>126</v>
      </c>
      <c r="D46" s="55">
        <v>0.91666666666666663</v>
      </c>
      <c r="E46" s="55">
        <v>0.9375</v>
      </c>
      <c r="F46" s="55">
        <f t="shared" si="2"/>
        <v>2.083333333333337E-2</v>
      </c>
      <c r="G46" s="55"/>
    </row>
    <row r="47" spans="1:7" x14ac:dyDescent="0.3">
      <c r="A47" s="64">
        <v>44201</v>
      </c>
      <c r="B47" s="19" t="s">
        <v>78</v>
      </c>
      <c r="C47" s="19" t="s">
        <v>127</v>
      </c>
      <c r="D47" s="55">
        <v>0.70833333333333337</v>
      </c>
      <c r="E47" s="55">
        <v>0.75</v>
      </c>
      <c r="F47" s="55">
        <f t="shared" si="2"/>
        <v>4.166666666666663E-2</v>
      </c>
      <c r="G47" s="55"/>
    </row>
    <row r="48" spans="1:7" x14ac:dyDescent="0.3">
      <c r="A48" s="64">
        <v>44202</v>
      </c>
      <c r="B48" s="19" t="s">
        <v>64</v>
      </c>
      <c r="F48" s="55">
        <v>6.25E-2</v>
      </c>
      <c r="G48" s="55"/>
    </row>
    <row r="49" spans="1:7" x14ac:dyDescent="0.3">
      <c r="A49" s="64">
        <v>44203</v>
      </c>
      <c r="B49" s="19" t="s">
        <v>63</v>
      </c>
      <c r="F49" s="55">
        <v>4.1666666666666664E-2</v>
      </c>
      <c r="G49" s="55"/>
    </row>
    <row r="50" spans="1:7" x14ac:dyDescent="0.3">
      <c r="A50" s="64">
        <v>44203</v>
      </c>
      <c r="B50" s="19" t="s">
        <v>64</v>
      </c>
      <c r="F50" s="55">
        <v>1.0416666666666666E-2</v>
      </c>
      <c r="G50" s="55"/>
    </row>
    <row r="51" spans="1:7" x14ac:dyDescent="0.3">
      <c r="A51" s="64">
        <v>44207</v>
      </c>
      <c r="B51" s="19" t="s">
        <v>77</v>
      </c>
      <c r="C51" s="19" t="s">
        <v>128</v>
      </c>
      <c r="D51" s="55">
        <v>0.58333333333333337</v>
      </c>
      <c r="E51" s="55">
        <v>0.875</v>
      </c>
      <c r="F51" s="55">
        <f t="shared" si="2"/>
        <v>0.29166666666666663</v>
      </c>
      <c r="G51" s="55"/>
    </row>
    <row r="52" spans="1:7" x14ac:dyDescent="0.3">
      <c r="A52" s="64">
        <v>44208</v>
      </c>
      <c r="B52" s="19" t="s">
        <v>78</v>
      </c>
      <c r="C52" s="19" t="s">
        <v>129</v>
      </c>
      <c r="D52" s="55">
        <v>0.70833333333333337</v>
      </c>
      <c r="E52" s="55">
        <v>0.83333333333333337</v>
      </c>
      <c r="F52" s="55">
        <f t="shared" si="2"/>
        <v>0.125</v>
      </c>
      <c r="G52" s="55"/>
    </row>
    <row r="53" spans="1:7" x14ac:dyDescent="0.3">
      <c r="A53" s="64">
        <v>44212</v>
      </c>
      <c r="B53" s="19" t="s">
        <v>64</v>
      </c>
      <c r="F53" s="55">
        <v>2.0833333333333332E-2</v>
      </c>
      <c r="G53" s="55"/>
    </row>
    <row r="54" spans="1:7" x14ac:dyDescent="0.3">
      <c r="A54" s="64">
        <v>44214</v>
      </c>
      <c r="B54" s="19" t="s">
        <v>63</v>
      </c>
      <c r="F54" s="55">
        <v>4.1666666666666664E-2</v>
      </c>
      <c r="G54" s="55"/>
    </row>
    <row r="55" spans="1:7" x14ac:dyDescent="0.3">
      <c r="A55" s="64">
        <v>44214</v>
      </c>
      <c r="B55" s="19" t="s">
        <v>64</v>
      </c>
      <c r="F55" s="55">
        <v>1.7361111111111112E-2</v>
      </c>
      <c r="G55" s="55"/>
    </row>
    <row r="56" spans="1:7" x14ac:dyDescent="0.3">
      <c r="A56" s="64"/>
      <c r="D56" s="55"/>
      <c r="E56" s="55"/>
      <c r="F56" s="55">
        <f t="shared" si="2"/>
        <v>0</v>
      </c>
      <c r="G56" s="55"/>
    </row>
    <row r="57" spans="1:7" x14ac:dyDescent="0.3">
      <c r="A57" s="64"/>
      <c r="F57" s="55">
        <f t="shared" si="2"/>
        <v>0</v>
      </c>
      <c r="G57" s="55"/>
    </row>
    <row r="58" spans="1:7" x14ac:dyDescent="0.3">
      <c r="F58" s="55">
        <f t="shared" si="2"/>
        <v>0</v>
      </c>
      <c r="G58" s="55"/>
    </row>
    <row r="59" spans="1:7" x14ac:dyDescent="0.3">
      <c r="F59" s="55">
        <f t="shared" si="2"/>
        <v>0</v>
      </c>
      <c r="G59" s="55"/>
    </row>
    <row r="60" spans="1:7" x14ac:dyDescent="0.3">
      <c r="F60" s="55">
        <f t="shared" si="2"/>
        <v>0</v>
      </c>
      <c r="G60" s="55"/>
    </row>
    <row r="61" spans="1:7" x14ac:dyDescent="0.3">
      <c r="F61" s="55">
        <f t="shared" si="2"/>
        <v>0</v>
      </c>
      <c r="G61" s="55"/>
    </row>
    <row r="62" spans="1:7" x14ac:dyDescent="0.3">
      <c r="F62" s="55">
        <f t="shared" si="2"/>
        <v>0</v>
      </c>
      <c r="G62" s="55"/>
    </row>
    <row r="63" spans="1:7" x14ac:dyDescent="0.3">
      <c r="F63" s="55">
        <f t="shared" si="2"/>
        <v>0</v>
      </c>
      <c r="G63" s="55"/>
    </row>
    <row r="64" spans="1:7" x14ac:dyDescent="0.3">
      <c r="F64" s="55">
        <f t="shared" si="2"/>
        <v>0</v>
      </c>
      <c r="G64" s="55"/>
    </row>
    <row r="65" spans="6:7" x14ac:dyDescent="0.3">
      <c r="F65" s="55">
        <f t="shared" si="2"/>
        <v>0</v>
      </c>
      <c r="G65" s="55"/>
    </row>
    <row r="66" spans="6:7" x14ac:dyDescent="0.3">
      <c r="F66" s="55">
        <f t="shared" si="2"/>
        <v>0</v>
      </c>
      <c r="G66" s="55"/>
    </row>
    <row r="67" spans="6:7" x14ac:dyDescent="0.3">
      <c r="F67" s="55">
        <f t="shared" si="2"/>
        <v>0</v>
      </c>
      <c r="G67" s="55"/>
    </row>
    <row r="68" spans="6:7" x14ac:dyDescent="0.3">
      <c r="F68" s="55">
        <f t="shared" si="2"/>
        <v>0</v>
      </c>
      <c r="G68" s="55"/>
    </row>
    <row r="69" spans="6:7" x14ac:dyDescent="0.3">
      <c r="F69" s="55">
        <f t="shared" si="2"/>
        <v>0</v>
      </c>
      <c r="G69" s="55"/>
    </row>
    <row r="70" spans="6:7" x14ac:dyDescent="0.3">
      <c r="F70" s="55">
        <f t="shared" si="2"/>
        <v>0</v>
      </c>
      <c r="G70" s="55"/>
    </row>
    <row r="71" spans="6:7" x14ac:dyDescent="0.3">
      <c r="F71" s="55">
        <f t="shared" si="2"/>
        <v>0</v>
      </c>
      <c r="G71" s="55"/>
    </row>
    <row r="72" spans="6:7" x14ac:dyDescent="0.3">
      <c r="F72" s="55">
        <f t="shared" si="2"/>
        <v>0</v>
      </c>
      <c r="G72" s="55"/>
    </row>
    <row r="73" spans="6:7" x14ac:dyDescent="0.3">
      <c r="F73" s="55">
        <f t="shared" si="2"/>
        <v>0</v>
      </c>
      <c r="G73" s="55"/>
    </row>
    <row r="74" spans="6:7" x14ac:dyDescent="0.3">
      <c r="F74" s="55">
        <f t="shared" si="2"/>
        <v>0</v>
      </c>
      <c r="G74" s="55"/>
    </row>
    <row r="75" spans="6:7" x14ac:dyDescent="0.3">
      <c r="F75" s="55">
        <f t="shared" si="2"/>
        <v>0</v>
      </c>
      <c r="G75" s="55"/>
    </row>
    <row r="76" spans="6:7" x14ac:dyDescent="0.3">
      <c r="F76" s="55">
        <f t="shared" si="2"/>
        <v>0</v>
      </c>
      <c r="G76" s="55"/>
    </row>
    <row r="77" spans="6:7" x14ac:dyDescent="0.3">
      <c r="F77" s="55">
        <f t="shared" si="2"/>
        <v>0</v>
      </c>
      <c r="G77" s="55"/>
    </row>
    <row r="78" spans="6:7" x14ac:dyDescent="0.3">
      <c r="F78" s="55">
        <f t="shared" si="2"/>
        <v>0</v>
      </c>
      <c r="G78" s="55"/>
    </row>
    <row r="79" spans="6:7" x14ac:dyDescent="0.3">
      <c r="F79" s="55">
        <f t="shared" si="2"/>
        <v>0</v>
      </c>
      <c r="G79" s="55"/>
    </row>
    <row r="80" spans="6:7" x14ac:dyDescent="0.3">
      <c r="F80" s="55">
        <f t="shared" si="2"/>
        <v>0</v>
      </c>
      <c r="G80" s="55"/>
    </row>
    <row r="81" spans="6:7" x14ac:dyDescent="0.3">
      <c r="F81" s="55">
        <f t="shared" si="2"/>
        <v>0</v>
      </c>
      <c r="G81" s="55"/>
    </row>
    <row r="82" spans="6:7" x14ac:dyDescent="0.3">
      <c r="F82" s="55">
        <f t="shared" si="2"/>
        <v>0</v>
      </c>
      <c r="G82" s="55"/>
    </row>
    <row r="83" spans="6:7" x14ac:dyDescent="0.3">
      <c r="F83" s="55">
        <f t="shared" si="2"/>
        <v>0</v>
      </c>
      <c r="G83" s="55"/>
    </row>
    <row r="84" spans="6:7" x14ac:dyDescent="0.3">
      <c r="F84" s="55">
        <f t="shared" ref="F84:F120" si="3">E84-D84</f>
        <v>0</v>
      </c>
      <c r="G84" s="55"/>
    </row>
    <row r="85" spans="6:7" x14ac:dyDescent="0.3">
      <c r="F85" s="55">
        <f t="shared" si="3"/>
        <v>0</v>
      </c>
      <c r="G85" s="55"/>
    </row>
    <row r="86" spans="6:7" x14ac:dyDescent="0.3">
      <c r="F86" s="55">
        <f t="shared" si="3"/>
        <v>0</v>
      </c>
      <c r="G86" s="55"/>
    </row>
    <row r="87" spans="6:7" x14ac:dyDescent="0.3">
      <c r="F87" s="55">
        <f t="shared" si="3"/>
        <v>0</v>
      </c>
      <c r="G87" s="55"/>
    </row>
    <row r="88" spans="6:7" x14ac:dyDescent="0.3">
      <c r="F88" s="55">
        <f t="shared" si="3"/>
        <v>0</v>
      </c>
      <c r="G88" s="55"/>
    </row>
    <row r="89" spans="6:7" x14ac:dyDescent="0.3">
      <c r="F89" s="55">
        <f t="shared" si="3"/>
        <v>0</v>
      </c>
      <c r="G89" s="55"/>
    </row>
    <row r="90" spans="6:7" x14ac:dyDescent="0.3">
      <c r="F90" s="55">
        <f t="shared" si="3"/>
        <v>0</v>
      </c>
      <c r="G90" s="55"/>
    </row>
    <row r="91" spans="6:7" x14ac:dyDescent="0.3">
      <c r="F91" s="55">
        <f t="shared" si="3"/>
        <v>0</v>
      </c>
      <c r="G91" s="55"/>
    </row>
    <row r="92" spans="6:7" x14ac:dyDescent="0.3">
      <c r="F92" s="55">
        <f t="shared" si="3"/>
        <v>0</v>
      </c>
      <c r="G92" s="55"/>
    </row>
    <row r="93" spans="6:7" x14ac:dyDescent="0.3">
      <c r="F93" s="55">
        <f t="shared" si="3"/>
        <v>0</v>
      </c>
      <c r="G93" s="55"/>
    </row>
    <row r="94" spans="6:7" x14ac:dyDescent="0.3">
      <c r="F94" s="55">
        <f t="shared" si="3"/>
        <v>0</v>
      </c>
      <c r="G94" s="55"/>
    </row>
    <row r="95" spans="6:7" x14ac:dyDescent="0.3">
      <c r="F95" s="55">
        <f t="shared" si="3"/>
        <v>0</v>
      </c>
      <c r="G95" s="55"/>
    </row>
    <row r="96" spans="6:7" x14ac:dyDescent="0.3">
      <c r="F96" s="55">
        <f t="shared" si="3"/>
        <v>0</v>
      </c>
      <c r="G96" s="55"/>
    </row>
    <row r="97" spans="6:7" x14ac:dyDescent="0.3">
      <c r="F97" s="55">
        <f t="shared" si="3"/>
        <v>0</v>
      </c>
      <c r="G97" s="55"/>
    </row>
    <row r="98" spans="6:7" x14ac:dyDescent="0.3">
      <c r="F98" s="55">
        <f t="shared" si="3"/>
        <v>0</v>
      </c>
      <c r="G98" s="55"/>
    </row>
    <row r="99" spans="6:7" x14ac:dyDescent="0.3">
      <c r="F99" s="55">
        <f t="shared" si="3"/>
        <v>0</v>
      </c>
      <c r="G99" s="55"/>
    </row>
    <row r="100" spans="6:7" x14ac:dyDescent="0.3">
      <c r="F100" s="55">
        <f t="shared" si="3"/>
        <v>0</v>
      </c>
      <c r="G100" s="55"/>
    </row>
    <row r="101" spans="6:7" x14ac:dyDescent="0.3">
      <c r="F101" s="55">
        <f t="shared" si="3"/>
        <v>0</v>
      </c>
      <c r="G101" s="55"/>
    </row>
    <row r="102" spans="6:7" x14ac:dyDescent="0.3">
      <c r="F102" s="55">
        <f t="shared" si="3"/>
        <v>0</v>
      </c>
      <c r="G102" s="55"/>
    </row>
    <row r="103" spans="6:7" x14ac:dyDescent="0.3">
      <c r="F103" s="55">
        <f t="shared" si="3"/>
        <v>0</v>
      </c>
      <c r="G103" s="55"/>
    </row>
    <row r="104" spans="6:7" x14ac:dyDescent="0.3">
      <c r="F104" s="55">
        <f t="shared" si="3"/>
        <v>0</v>
      </c>
      <c r="G104" s="55"/>
    </row>
    <row r="105" spans="6:7" x14ac:dyDescent="0.3">
      <c r="F105" s="55">
        <f t="shared" si="3"/>
        <v>0</v>
      </c>
      <c r="G105" s="55"/>
    </row>
    <row r="106" spans="6:7" x14ac:dyDescent="0.3">
      <c r="F106" s="55">
        <f t="shared" si="3"/>
        <v>0</v>
      </c>
      <c r="G106" s="55"/>
    </row>
    <row r="107" spans="6:7" x14ac:dyDescent="0.3">
      <c r="F107" s="55">
        <f t="shared" si="3"/>
        <v>0</v>
      </c>
      <c r="G107" s="55"/>
    </row>
    <row r="108" spans="6:7" x14ac:dyDescent="0.3">
      <c r="F108" s="55">
        <f t="shared" si="3"/>
        <v>0</v>
      </c>
      <c r="G108" s="55"/>
    </row>
    <row r="109" spans="6:7" x14ac:dyDescent="0.3">
      <c r="F109" s="55">
        <f t="shared" si="3"/>
        <v>0</v>
      </c>
      <c r="G109" s="55"/>
    </row>
    <row r="110" spans="6:7" x14ac:dyDescent="0.3">
      <c r="F110" s="55">
        <f t="shared" si="3"/>
        <v>0</v>
      </c>
      <c r="G110" s="55"/>
    </row>
    <row r="111" spans="6:7" x14ac:dyDescent="0.3">
      <c r="F111" s="55">
        <f t="shared" si="3"/>
        <v>0</v>
      </c>
      <c r="G111" s="55"/>
    </row>
    <row r="112" spans="6:7" x14ac:dyDescent="0.3">
      <c r="F112" s="55">
        <f t="shared" si="3"/>
        <v>0</v>
      </c>
      <c r="G112" s="55"/>
    </row>
    <row r="113" spans="6:7" x14ac:dyDescent="0.3">
      <c r="F113" s="55">
        <f t="shared" si="3"/>
        <v>0</v>
      </c>
      <c r="G113" s="55"/>
    </row>
    <row r="114" spans="6:7" x14ac:dyDescent="0.3">
      <c r="F114" s="55">
        <f t="shared" si="3"/>
        <v>0</v>
      </c>
      <c r="G114" s="55"/>
    </row>
    <row r="115" spans="6:7" x14ac:dyDescent="0.3">
      <c r="F115" s="55">
        <f t="shared" si="3"/>
        <v>0</v>
      </c>
      <c r="G115" s="55"/>
    </row>
    <row r="116" spans="6:7" x14ac:dyDescent="0.3">
      <c r="F116" s="55">
        <f t="shared" si="3"/>
        <v>0</v>
      </c>
      <c r="G116" s="55"/>
    </row>
    <row r="117" spans="6:7" x14ac:dyDescent="0.3">
      <c r="F117" s="55">
        <f t="shared" si="3"/>
        <v>0</v>
      </c>
      <c r="G117" s="55"/>
    </row>
    <row r="118" spans="6:7" x14ac:dyDescent="0.3">
      <c r="F118" s="55">
        <f t="shared" si="3"/>
        <v>0</v>
      </c>
    </row>
    <row r="119" spans="6:7" x14ac:dyDescent="0.3">
      <c r="F119" s="55">
        <f t="shared" si="3"/>
        <v>0</v>
      </c>
    </row>
    <row r="120" spans="6:7" x14ac:dyDescent="0.3">
      <c r="F120" s="55">
        <f t="shared" si="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93"/>
  <sheetViews>
    <sheetView workbookViewId="0">
      <selection activeCell="E22" sqref="E22"/>
    </sheetView>
  </sheetViews>
  <sheetFormatPr defaultColWidth="9.109375" defaultRowHeight="14.4" x14ac:dyDescent="0.3"/>
  <cols>
    <col min="1" max="1" width="10.5546875" style="19" bestFit="1" customWidth="1"/>
    <col min="2" max="2" width="42.33203125" style="19" customWidth="1"/>
    <col min="3" max="3" width="34.77734375" style="19" customWidth="1"/>
    <col min="4" max="4" width="8.33203125" style="19" customWidth="1"/>
    <col min="5" max="5" width="12.6640625" style="19" customWidth="1"/>
    <col min="6" max="6" width="6.109375" style="19" customWidth="1"/>
    <col min="7" max="16384" width="9.109375" style="19"/>
  </cols>
  <sheetData>
    <row r="1" spans="1:11" x14ac:dyDescent="0.3">
      <c r="A1" s="54" t="s">
        <v>27</v>
      </c>
      <c r="B1" s="54" t="s">
        <v>39</v>
      </c>
      <c r="C1" s="54" t="s">
        <v>33</v>
      </c>
      <c r="D1" s="54" t="s">
        <v>28</v>
      </c>
      <c r="E1" s="54" t="s">
        <v>29</v>
      </c>
      <c r="F1" s="54" t="s">
        <v>30</v>
      </c>
      <c r="G1" s="75"/>
    </row>
    <row r="2" spans="1:11" x14ac:dyDescent="0.3">
      <c r="A2" s="64">
        <v>44097</v>
      </c>
      <c r="B2" s="19" t="s">
        <v>63</v>
      </c>
      <c r="C2" s="19" t="s">
        <v>71</v>
      </c>
      <c r="D2" s="55">
        <v>0.39583333333333331</v>
      </c>
      <c r="E2" s="55">
        <v>0.4375</v>
      </c>
      <c r="F2" s="55">
        <f>E2-D2</f>
        <v>4.1666666666666685E-2</v>
      </c>
      <c r="G2" s="55"/>
      <c r="H2" s="67">
        <f>SUM(F:F)</f>
        <v>4.5138888888888893</v>
      </c>
      <c r="J2" s="74"/>
      <c r="K2" s="67"/>
    </row>
    <row r="3" spans="1:11" x14ac:dyDescent="0.3">
      <c r="A3" s="71">
        <v>44100</v>
      </c>
      <c r="B3" s="19" t="s">
        <v>64</v>
      </c>
      <c r="D3" s="55">
        <v>0.70138888888888884</v>
      </c>
      <c r="E3" s="55">
        <v>0.77083333333333337</v>
      </c>
      <c r="F3" s="55">
        <f t="shared" ref="F3:F6" si="0">E3-D3</f>
        <v>6.9444444444444531E-2</v>
      </c>
      <c r="G3" s="55"/>
      <c r="H3" s="55"/>
    </row>
    <row r="4" spans="1:11" ht="14.4" customHeight="1" x14ac:dyDescent="0.35">
      <c r="A4" s="71">
        <v>44101</v>
      </c>
      <c r="B4" s="19" t="s">
        <v>64</v>
      </c>
      <c r="D4" s="55">
        <v>0.66666666666666663</v>
      </c>
      <c r="E4" s="55">
        <v>0.72916666666666663</v>
      </c>
      <c r="F4" s="55">
        <f t="shared" si="0"/>
        <v>6.25E-2</v>
      </c>
      <c r="G4" s="55"/>
      <c r="J4" s="57" t="s">
        <v>35</v>
      </c>
    </row>
    <row r="5" spans="1:11" ht="14.4" customHeight="1" x14ac:dyDescent="0.35">
      <c r="A5" s="71">
        <v>44102</v>
      </c>
      <c r="B5" s="19" t="s">
        <v>61</v>
      </c>
      <c r="C5" s="19" t="s">
        <v>94</v>
      </c>
      <c r="D5" s="55"/>
      <c r="E5" s="55"/>
      <c r="F5" s="55">
        <v>3.125E-2</v>
      </c>
      <c r="G5" s="55"/>
      <c r="J5" s="57"/>
    </row>
    <row r="6" spans="1:11" ht="14.4" customHeight="1" x14ac:dyDescent="0.35">
      <c r="A6" s="64">
        <v>44103</v>
      </c>
      <c r="B6" s="19" t="s">
        <v>63</v>
      </c>
      <c r="D6" s="55">
        <v>0.39583333333333331</v>
      </c>
      <c r="E6" s="55">
        <v>0.4375</v>
      </c>
      <c r="F6" s="55">
        <f t="shared" si="0"/>
        <v>4.1666666666666685E-2</v>
      </c>
      <c r="G6" s="55"/>
      <c r="J6" s="57"/>
    </row>
    <row r="7" spans="1:11" ht="14.4" customHeight="1" x14ac:dyDescent="0.35">
      <c r="A7" s="64">
        <v>44104</v>
      </c>
      <c r="B7" s="19" t="s">
        <v>61</v>
      </c>
      <c r="C7" s="19" t="s">
        <v>94</v>
      </c>
      <c r="D7" s="55"/>
      <c r="E7" s="55"/>
      <c r="F7" s="55">
        <v>3.125E-2</v>
      </c>
      <c r="G7" s="55"/>
      <c r="J7" s="57"/>
    </row>
    <row r="8" spans="1:11" x14ac:dyDescent="0.3">
      <c r="A8" s="71">
        <v>44105</v>
      </c>
      <c r="B8" s="19" t="s">
        <v>63</v>
      </c>
      <c r="D8" s="55">
        <v>0.53472222222222221</v>
      </c>
      <c r="E8" s="55">
        <v>0.57638888888888895</v>
      </c>
      <c r="F8" s="55">
        <f>E8-D8</f>
        <v>4.1666666666666741E-2</v>
      </c>
      <c r="G8" s="55"/>
    </row>
    <row r="9" spans="1:11" x14ac:dyDescent="0.3">
      <c r="A9" s="71">
        <v>44110</v>
      </c>
      <c r="B9" s="19" t="s">
        <v>64</v>
      </c>
      <c r="C9" s="19" t="s">
        <v>92</v>
      </c>
      <c r="D9" s="55">
        <v>0.67708333333333337</v>
      </c>
      <c r="E9" s="55">
        <v>0.79166666666666663</v>
      </c>
      <c r="F9" s="55">
        <f>E9-D9</f>
        <v>0.11458333333333326</v>
      </c>
      <c r="G9" s="55"/>
    </row>
    <row r="10" spans="1:11" x14ac:dyDescent="0.3">
      <c r="A10" s="71">
        <v>44110</v>
      </c>
      <c r="B10" s="19" t="s">
        <v>95</v>
      </c>
      <c r="C10" s="19" t="s">
        <v>97</v>
      </c>
      <c r="D10" s="55"/>
      <c r="E10" s="55"/>
      <c r="F10" s="55">
        <v>4.1666666666666664E-2</v>
      </c>
      <c r="G10" s="55"/>
    </row>
    <row r="11" spans="1:11" x14ac:dyDescent="0.3">
      <c r="A11" s="71">
        <v>44081</v>
      </c>
      <c r="B11" s="19" t="s">
        <v>61</v>
      </c>
      <c r="C11" s="19" t="s">
        <v>94</v>
      </c>
      <c r="D11" s="55"/>
      <c r="E11" s="55"/>
      <c r="F11" s="55">
        <v>3.125E-2</v>
      </c>
      <c r="G11" s="55"/>
    </row>
    <row r="12" spans="1:11" x14ac:dyDescent="0.3">
      <c r="A12" s="71">
        <v>44112</v>
      </c>
      <c r="B12" s="19" t="s">
        <v>63</v>
      </c>
      <c r="D12" s="55">
        <v>0.58333333333333337</v>
      </c>
      <c r="E12" s="55">
        <v>0.625</v>
      </c>
      <c r="F12" s="55">
        <f>E12-D12</f>
        <v>4.166666666666663E-2</v>
      </c>
      <c r="G12" s="55"/>
    </row>
    <row r="13" spans="1:11" x14ac:dyDescent="0.3">
      <c r="A13" s="71">
        <v>44115</v>
      </c>
      <c r="B13" s="19" t="s">
        <v>64</v>
      </c>
      <c r="D13" s="55">
        <v>0.58333333333333337</v>
      </c>
      <c r="E13" s="55">
        <v>0.64583333333333337</v>
      </c>
      <c r="F13" s="55">
        <f>E13-D13</f>
        <v>6.25E-2</v>
      </c>
      <c r="G13" s="55"/>
    </row>
    <row r="14" spans="1:11" x14ac:dyDescent="0.3">
      <c r="A14" s="71">
        <v>44115</v>
      </c>
      <c r="B14" s="19" t="s">
        <v>61</v>
      </c>
      <c r="C14" s="19" t="s">
        <v>94</v>
      </c>
      <c r="D14" s="55"/>
      <c r="E14" s="55"/>
      <c r="F14" s="55">
        <v>3.125E-2</v>
      </c>
      <c r="G14" s="55"/>
    </row>
    <row r="15" spans="1:11" x14ac:dyDescent="0.3">
      <c r="A15" s="71">
        <v>44116</v>
      </c>
      <c r="B15" s="19" t="s">
        <v>95</v>
      </c>
      <c r="C15" s="19" t="s">
        <v>96</v>
      </c>
      <c r="D15" s="55"/>
      <c r="E15" s="55"/>
      <c r="F15" s="55">
        <v>2.7777777777777776E-2</v>
      </c>
      <c r="G15" s="55"/>
    </row>
    <row r="16" spans="1:11" x14ac:dyDescent="0.3">
      <c r="A16" s="71">
        <v>44116</v>
      </c>
      <c r="B16" s="19" t="s">
        <v>63</v>
      </c>
      <c r="D16" s="55">
        <v>0.53472222222222221</v>
      </c>
      <c r="E16" s="55">
        <v>0.57638888888888895</v>
      </c>
      <c r="F16" s="55">
        <f>E16-D16</f>
        <v>4.1666666666666741E-2</v>
      </c>
      <c r="G16" s="55"/>
    </row>
    <row r="17" spans="1:9" x14ac:dyDescent="0.3">
      <c r="A17" s="71">
        <v>44123</v>
      </c>
      <c r="B17" s="19" t="s">
        <v>64</v>
      </c>
      <c r="D17" s="55">
        <v>0.72916666666666663</v>
      </c>
      <c r="E17" s="55">
        <v>0.73958333333333337</v>
      </c>
      <c r="F17" s="55">
        <f>E17-D17</f>
        <v>1.0416666666666741E-2</v>
      </c>
      <c r="G17" s="55"/>
    </row>
    <row r="18" spans="1:9" x14ac:dyDescent="0.3">
      <c r="A18" s="71">
        <v>44123</v>
      </c>
      <c r="B18" s="19" t="s">
        <v>95</v>
      </c>
      <c r="C18" s="19" t="s">
        <v>97</v>
      </c>
      <c r="D18" s="55"/>
      <c r="E18" s="55"/>
      <c r="F18" s="55">
        <v>3.4722222222222224E-2</v>
      </c>
      <c r="G18" s="55"/>
    </row>
    <row r="19" spans="1:9" x14ac:dyDescent="0.3">
      <c r="A19" s="71">
        <v>44124</v>
      </c>
      <c r="B19" s="19" t="s">
        <v>61</v>
      </c>
      <c r="C19" s="19" t="s">
        <v>94</v>
      </c>
      <c r="D19" s="55"/>
      <c r="E19" s="55"/>
      <c r="F19" s="55">
        <v>3.125E-2</v>
      </c>
      <c r="G19" s="55"/>
    </row>
    <row r="20" spans="1:9" x14ac:dyDescent="0.3">
      <c r="A20" s="64">
        <v>44124</v>
      </c>
      <c r="B20" s="19" t="s">
        <v>74</v>
      </c>
      <c r="D20" s="55"/>
      <c r="E20" s="55"/>
      <c r="F20" s="55">
        <v>7.2916666666666671E-2</v>
      </c>
      <c r="G20" s="55"/>
    </row>
    <row r="21" spans="1:9" x14ac:dyDescent="0.3">
      <c r="A21" s="71">
        <v>44125</v>
      </c>
      <c r="B21" s="19" t="s">
        <v>63</v>
      </c>
      <c r="D21" s="55">
        <v>0.58333333333333337</v>
      </c>
      <c r="E21" s="55">
        <v>0.625</v>
      </c>
      <c r="F21" s="55">
        <f t="shared" ref="F21:F22" si="1">E21-D21</f>
        <v>4.166666666666663E-2</v>
      </c>
      <c r="G21" s="55"/>
    </row>
    <row r="22" spans="1:9" x14ac:dyDescent="0.3">
      <c r="A22" s="64">
        <v>44127</v>
      </c>
      <c r="B22" s="19" t="s">
        <v>64</v>
      </c>
      <c r="D22" s="55">
        <v>0.46527777777777773</v>
      </c>
      <c r="E22" s="55">
        <v>0.5</v>
      </c>
      <c r="F22" s="55">
        <f t="shared" si="1"/>
        <v>3.4722222222222265E-2</v>
      </c>
      <c r="G22" s="55"/>
    </row>
    <row r="23" spans="1:9" x14ac:dyDescent="0.3">
      <c r="A23" s="64">
        <v>44130</v>
      </c>
      <c r="B23" s="19" t="s">
        <v>88</v>
      </c>
      <c r="C23" s="19" t="s">
        <v>160</v>
      </c>
      <c r="D23" s="55"/>
      <c r="E23" s="55"/>
      <c r="F23" s="55">
        <v>0.20833333333333334</v>
      </c>
      <c r="G23" s="55"/>
    </row>
    <row r="24" spans="1:9" x14ac:dyDescent="0.3">
      <c r="A24" s="64">
        <v>44131</v>
      </c>
      <c r="B24" s="19" t="s">
        <v>88</v>
      </c>
      <c r="C24" s="19" t="s">
        <v>161</v>
      </c>
      <c r="D24" s="55"/>
      <c r="E24" s="55"/>
      <c r="F24" s="55">
        <v>0.25</v>
      </c>
      <c r="G24" s="55"/>
    </row>
    <row r="25" spans="1:9" x14ac:dyDescent="0.3">
      <c r="A25" s="64">
        <v>44139</v>
      </c>
      <c r="B25" s="19" t="s">
        <v>63</v>
      </c>
      <c r="D25" s="55"/>
      <c r="E25" s="55"/>
      <c r="F25" s="55">
        <v>4.1666666666666664E-2</v>
      </c>
      <c r="G25" s="55"/>
    </row>
    <row r="26" spans="1:9" x14ac:dyDescent="0.3">
      <c r="A26" s="64">
        <v>44139</v>
      </c>
      <c r="B26" s="19" t="s">
        <v>64</v>
      </c>
      <c r="D26" s="55"/>
      <c r="E26" s="55"/>
      <c r="F26" s="55">
        <v>2.0833333333333332E-2</v>
      </c>
      <c r="G26" s="55"/>
    </row>
    <row r="27" spans="1:9" x14ac:dyDescent="0.3">
      <c r="A27" s="64">
        <v>44144</v>
      </c>
      <c r="B27" s="19" t="s">
        <v>64</v>
      </c>
      <c r="D27" s="55"/>
      <c r="E27" s="55"/>
      <c r="F27" s="55">
        <v>4.1666666666666664E-2</v>
      </c>
      <c r="G27" s="55"/>
      <c r="I27" s="67"/>
    </row>
    <row r="28" spans="1:9" x14ac:dyDescent="0.3">
      <c r="A28" s="64">
        <v>44149</v>
      </c>
      <c r="B28" s="19" t="s">
        <v>51</v>
      </c>
      <c r="C28" s="19" t="s">
        <v>163</v>
      </c>
      <c r="D28" s="55"/>
      <c r="E28" s="55"/>
      <c r="F28" s="55">
        <v>0.41666666666666669</v>
      </c>
      <c r="G28" s="55"/>
    </row>
    <row r="29" spans="1:9" x14ac:dyDescent="0.3">
      <c r="A29" s="64">
        <v>44150</v>
      </c>
      <c r="B29" s="19" t="s">
        <v>64</v>
      </c>
      <c r="D29" s="55"/>
      <c r="E29" s="55"/>
      <c r="F29" s="55">
        <v>5.9027777777777783E-2</v>
      </c>
      <c r="G29" s="55"/>
    </row>
    <row r="30" spans="1:9" x14ac:dyDescent="0.3">
      <c r="A30" s="64">
        <v>44150</v>
      </c>
      <c r="B30" s="19" t="s">
        <v>74</v>
      </c>
      <c r="C30" s="19" t="s">
        <v>135</v>
      </c>
      <c r="D30" s="55"/>
      <c r="E30" s="55"/>
      <c r="F30" s="55">
        <v>0.125</v>
      </c>
      <c r="G30" s="55"/>
    </row>
    <row r="31" spans="1:9" x14ac:dyDescent="0.3">
      <c r="A31" s="64">
        <v>44151</v>
      </c>
      <c r="B31" s="19" t="s">
        <v>63</v>
      </c>
      <c r="C31" s="19" t="s">
        <v>162</v>
      </c>
      <c r="D31" s="55"/>
      <c r="E31" s="55"/>
      <c r="F31" s="55">
        <v>4.1666666666666664E-2</v>
      </c>
      <c r="G31" s="55"/>
    </row>
    <row r="32" spans="1:9" x14ac:dyDescent="0.3">
      <c r="A32" s="64">
        <v>44157</v>
      </c>
      <c r="B32" s="19" t="s">
        <v>88</v>
      </c>
      <c r="C32" s="19" t="s">
        <v>164</v>
      </c>
      <c r="D32" s="55"/>
      <c r="E32" s="55"/>
      <c r="F32" s="55">
        <v>0.10416666666666667</v>
      </c>
      <c r="G32" s="55"/>
    </row>
    <row r="33" spans="1:7" x14ac:dyDescent="0.3">
      <c r="A33" s="64">
        <v>44157</v>
      </c>
      <c r="B33" s="19" t="s">
        <v>64</v>
      </c>
      <c r="D33" s="55"/>
      <c r="E33" s="55"/>
      <c r="F33" s="55">
        <v>2.0833333333333332E-2</v>
      </c>
      <c r="G33" s="55"/>
    </row>
    <row r="34" spans="1:7" x14ac:dyDescent="0.3">
      <c r="A34" s="64">
        <v>44159</v>
      </c>
      <c r="B34" s="19" t="s">
        <v>66</v>
      </c>
      <c r="C34" s="19" t="s">
        <v>165</v>
      </c>
      <c r="D34" s="55"/>
      <c r="E34" s="55"/>
      <c r="F34" s="55">
        <v>0.29166666666666669</v>
      </c>
      <c r="G34" s="55"/>
    </row>
    <row r="35" spans="1:7" x14ac:dyDescent="0.3">
      <c r="A35" s="64">
        <v>44164</v>
      </c>
      <c r="B35" s="19" t="s">
        <v>64</v>
      </c>
      <c r="D35" s="55"/>
      <c r="E35" s="55"/>
      <c r="F35" s="55">
        <v>4.1666666666666664E-2</v>
      </c>
      <c r="G35" s="55"/>
    </row>
    <row r="36" spans="1:7" x14ac:dyDescent="0.3">
      <c r="A36" s="64">
        <v>44169</v>
      </c>
      <c r="B36" s="19" t="s">
        <v>49</v>
      </c>
      <c r="C36" s="19" t="s">
        <v>166</v>
      </c>
      <c r="D36" s="55"/>
      <c r="E36" s="55"/>
      <c r="F36" s="55">
        <v>0.25</v>
      </c>
      <c r="G36" s="55"/>
    </row>
    <row r="37" spans="1:7" x14ac:dyDescent="0.3">
      <c r="A37" s="64">
        <v>44177</v>
      </c>
      <c r="B37" s="19" t="s">
        <v>64</v>
      </c>
      <c r="D37" s="55"/>
      <c r="E37" s="55"/>
      <c r="F37" s="55">
        <v>2.0833333333333332E-2</v>
      </c>
      <c r="G37" s="55"/>
    </row>
    <row r="38" spans="1:7" x14ac:dyDescent="0.3">
      <c r="A38" s="64">
        <v>44178</v>
      </c>
      <c r="B38" s="19" t="s">
        <v>49</v>
      </c>
      <c r="C38" s="19" t="s">
        <v>167</v>
      </c>
      <c r="D38" s="55"/>
      <c r="E38" s="55"/>
      <c r="F38" s="55">
        <v>0.3125</v>
      </c>
      <c r="G38" s="55"/>
    </row>
    <row r="39" spans="1:7" x14ac:dyDescent="0.3">
      <c r="A39" s="64">
        <v>44179</v>
      </c>
      <c r="B39" s="19" t="s">
        <v>63</v>
      </c>
      <c r="F39" s="55">
        <v>4.1666666666666664E-2</v>
      </c>
      <c r="G39" s="55"/>
    </row>
    <row r="40" spans="1:7" x14ac:dyDescent="0.3">
      <c r="A40" s="64">
        <v>44179</v>
      </c>
      <c r="B40" s="19" t="s">
        <v>64</v>
      </c>
      <c r="F40" s="55">
        <v>2.0833333333333332E-2</v>
      </c>
      <c r="G40" s="55"/>
    </row>
    <row r="41" spans="1:7" x14ac:dyDescent="0.3">
      <c r="A41" s="64">
        <v>44183</v>
      </c>
      <c r="B41" s="19" t="s">
        <v>49</v>
      </c>
      <c r="C41" s="19" t="s">
        <v>168</v>
      </c>
      <c r="F41" s="55">
        <v>8.3333333333333329E-2</v>
      </c>
      <c r="G41" s="55"/>
    </row>
    <row r="42" spans="1:7" x14ac:dyDescent="0.3">
      <c r="A42" s="64">
        <v>44186</v>
      </c>
      <c r="B42" s="19" t="s">
        <v>64</v>
      </c>
      <c r="F42" s="55">
        <v>2.0833333333333332E-2</v>
      </c>
      <c r="G42" s="55"/>
    </row>
    <row r="43" spans="1:7" x14ac:dyDescent="0.3">
      <c r="A43" s="64">
        <v>44187</v>
      </c>
      <c r="B43" s="19" t="s">
        <v>64</v>
      </c>
      <c r="F43" s="55">
        <v>2.0833333333333332E-2</v>
      </c>
      <c r="G43" s="55"/>
    </row>
    <row r="44" spans="1:7" x14ac:dyDescent="0.3">
      <c r="A44" s="64">
        <v>44187</v>
      </c>
      <c r="B44" s="19" t="s">
        <v>88</v>
      </c>
      <c r="C44" s="19" t="s">
        <v>169</v>
      </c>
      <c r="F44" s="55">
        <v>0.1875</v>
      </c>
      <c r="G44" s="55"/>
    </row>
    <row r="45" spans="1:7" x14ac:dyDescent="0.3">
      <c r="A45" s="64">
        <v>44193</v>
      </c>
      <c r="B45" s="19" t="s">
        <v>64</v>
      </c>
      <c r="F45" s="55">
        <v>1.0416666666666666E-2</v>
      </c>
      <c r="G45" s="55"/>
    </row>
    <row r="46" spans="1:7" x14ac:dyDescent="0.3">
      <c r="A46" s="64">
        <v>44194</v>
      </c>
      <c r="B46" s="19" t="s">
        <v>88</v>
      </c>
      <c r="C46" s="19" t="s">
        <v>170</v>
      </c>
      <c r="F46" s="55">
        <v>0.13541666666666666</v>
      </c>
      <c r="G46" s="55"/>
    </row>
    <row r="47" spans="1:7" x14ac:dyDescent="0.3">
      <c r="A47" s="64">
        <v>44194</v>
      </c>
      <c r="B47" s="19" t="s">
        <v>64</v>
      </c>
      <c r="C47" s="19" t="s">
        <v>151</v>
      </c>
      <c r="F47" s="55">
        <v>4.1666666666666664E-2</v>
      </c>
      <c r="G47" s="55"/>
    </row>
    <row r="48" spans="1:7" x14ac:dyDescent="0.3">
      <c r="A48" s="64">
        <v>44196</v>
      </c>
      <c r="B48" s="19" t="s">
        <v>74</v>
      </c>
      <c r="C48" s="19" t="s">
        <v>171</v>
      </c>
      <c r="F48" s="55">
        <v>8.3333333333333329E-2</v>
      </c>
      <c r="G48" s="55"/>
    </row>
    <row r="49" spans="1:7" x14ac:dyDescent="0.3">
      <c r="A49" s="64">
        <v>44199</v>
      </c>
      <c r="B49" s="19" t="s">
        <v>64</v>
      </c>
      <c r="F49" s="55">
        <v>3.125E-2</v>
      </c>
      <c r="G49" s="55"/>
    </row>
    <row r="50" spans="1:7" x14ac:dyDescent="0.3">
      <c r="A50" s="64">
        <v>44200</v>
      </c>
      <c r="B50" s="19" t="s">
        <v>74</v>
      </c>
      <c r="C50" s="19" t="s">
        <v>172</v>
      </c>
      <c r="F50" s="55">
        <v>8.3333333333333329E-2</v>
      </c>
      <c r="G50" s="55"/>
    </row>
    <row r="51" spans="1:7" x14ac:dyDescent="0.3">
      <c r="A51" s="64">
        <v>44202</v>
      </c>
      <c r="B51" s="19" t="s">
        <v>64</v>
      </c>
      <c r="F51" s="55">
        <v>6.25E-2</v>
      </c>
      <c r="G51" s="55"/>
    </row>
    <row r="52" spans="1:7" x14ac:dyDescent="0.3">
      <c r="A52" s="64">
        <v>44202</v>
      </c>
      <c r="B52" s="19" t="s">
        <v>173</v>
      </c>
      <c r="C52" s="19" t="s">
        <v>174</v>
      </c>
      <c r="F52" s="55">
        <v>0.25</v>
      </c>
      <c r="G52" s="55"/>
    </row>
    <row r="53" spans="1:7" x14ac:dyDescent="0.3">
      <c r="A53" s="64">
        <v>44203</v>
      </c>
      <c r="B53" s="19" t="s">
        <v>63</v>
      </c>
      <c r="F53" s="55">
        <v>4.1666666666666664E-2</v>
      </c>
      <c r="G53" s="55"/>
    </row>
    <row r="54" spans="1:7" x14ac:dyDescent="0.3">
      <c r="A54" s="64">
        <v>44203</v>
      </c>
      <c r="B54" s="19" t="s">
        <v>64</v>
      </c>
      <c r="F54" s="55">
        <v>1.0416666666666666E-2</v>
      </c>
      <c r="G54" s="55"/>
    </row>
    <row r="55" spans="1:7" x14ac:dyDescent="0.3">
      <c r="A55" s="64">
        <v>44212</v>
      </c>
      <c r="B55" s="19" t="s">
        <v>64</v>
      </c>
      <c r="F55" s="55">
        <v>2.0833333333333332E-2</v>
      </c>
      <c r="G55" s="55"/>
    </row>
    <row r="56" spans="1:7" x14ac:dyDescent="0.3">
      <c r="A56" s="64">
        <v>44213</v>
      </c>
      <c r="B56" s="19" t="s">
        <v>173</v>
      </c>
      <c r="C56" s="19" t="s">
        <v>167</v>
      </c>
      <c r="F56" s="55">
        <v>0.125</v>
      </c>
      <c r="G56" s="55"/>
    </row>
    <row r="57" spans="1:7" x14ac:dyDescent="0.3">
      <c r="A57" s="64">
        <v>44214</v>
      </c>
      <c r="B57" s="19" t="s">
        <v>63</v>
      </c>
      <c r="F57" s="55">
        <v>4.1666666666666664E-2</v>
      </c>
      <c r="G57" s="55"/>
    </row>
    <row r="58" spans="1:7" x14ac:dyDescent="0.3">
      <c r="A58" s="64">
        <v>44214</v>
      </c>
      <c r="B58" s="19" t="s">
        <v>64</v>
      </c>
      <c r="F58" s="55">
        <v>1.7361111111111112E-2</v>
      </c>
      <c r="G58" s="55"/>
    </row>
    <row r="59" spans="1:7" x14ac:dyDescent="0.3">
      <c r="F59" s="55">
        <f t="shared" ref="F59:F89" si="2">E59-D59</f>
        <v>0</v>
      </c>
      <c r="G59" s="55"/>
    </row>
    <row r="60" spans="1:7" x14ac:dyDescent="0.3">
      <c r="F60" s="55">
        <f t="shared" si="2"/>
        <v>0</v>
      </c>
      <c r="G60" s="55"/>
    </row>
    <row r="61" spans="1:7" x14ac:dyDescent="0.3">
      <c r="F61" s="55">
        <f t="shared" si="2"/>
        <v>0</v>
      </c>
      <c r="G61" s="55"/>
    </row>
    <row r="62" spans="1:7" x14ac:dyDescent="0.3">
      <c r="F62" s="55">
        <f t="shared" si="2"/>
        <v>0</v>
      </c>
      <c r="G62" s="55"/>
    </row>
    <row r="63" spans="1:7" x14ac:dyDescent="0.3">
      <c r="F63" s="55">
        <f t="shared" si="2"/>
        <v>0</v>
      </c>
      <c r="G63" s="55"/>
    </row>
    <row r="64" spans="1:7" x14ac:dyDescent="0.3">
      <c r="F64" s="55">
        <f t="shared" si="2"/>
        <v>0</v>
      </c>
      <c r="G64" s="55"/>
    </row>
    <row r="65" spans="6:7" x14ac:dyDescent="0.3">
      <c r="F65" s="55">
        <f t="shared" si="2"/>
        <v>0</v>
      </c>
      <c r="G65" s="55"/>
    </row>
    <row r="66" spans="6:7" x14ac:dyDescent="0.3">
      <c r="F66" s="55">
        <f t="shared" si="2"/>
        <v>0</v>
      </c>
      <c r="G66" s="55"/>
    </row>
    <row r="67" spans="6:7" x14ac:dyDescent="0.3">
      <c r="F67" s="55">
        <f t="shared" si="2"/>
        <v>0</v>
      </c>
      <c r="G67" s="55"/>
    </row>
    <row r="68" spans="6:7" x14ac:dyDescent="0.3">
      <c r="F68" s="55">
        <f t="shared" si="2"/>
        <v>0</v>
      </c>
      <c r="G68" s="55"/>
    </row>
    <row r="69" spans="6:7" x14ac:dyDescent="0.3">
      <c r="F69" s="55">
        <f t="shared" si="2"/>
        <v>0</v>
      </c>
      <c r="G69" s="55"/>
    </row>
    <row r="70" spans="6:7" x14ac:dyDescent="0.3">
      <c r="F70" s="55">
        <f t="shared" si="2"/>
        <v>0</v>
      </c>
      <c r="G70" s="55"/>
    </row>
    <row r="71" spans="6:7" x14ac:dyDescent="0.3">
      <c r="F71" s="55">
        <f t="shared" si="2"/>
        <v>0</v>
      </c>
      <c r="G71" s="55"/>
    </row>
    <row r="72" spans="6:7" x14ac:dyDescent="0.3">
      <c r="F72" s="55">
        <f t="shared" si="2"/>
        <v>0</v>
      </c>
      <c r="G72" s="55"/>
    </row>
    <row r="73" spans="6:7" x14ac:dyDescent="0.3">
      <c r="F73" s="55">
        <f t="shared" si="2"/>
        <v>0</v>
      </c>
      <c r="G73" s="55"/>
    </row>
    <row r="74" spans="6:7" x14ac:dyDescent="0.3">
      <c r="F74" s="55">
        <f t="shared" si="2"/>
        <v>0</v>
      </c>
      <c r="G74" s="55"/>
    </row>
    <row r="75" spans="6:7" x14ac:dyDescent="0.3">
      <c r="F75" s="55">
        <f t="shared" si="2"/>
        <v>0</v>
      </c>
      <c r="G75" s="55"/>
    </row>
    <row r="76" spans="6:7" x14ac:dyDescent="0.3">
      <c r="F76" s="55">
        <f t="shared" si="2"/>
        <v>0</v>
      </c>
      <c r="G76" s="55"/>
    </row>
    <row r="77" spans="6:7" x14ac:dyDescent="0.3">
      <c r="F77" s="55">
        <f t="shared" si="2"/>
        <v>0</v>
      </c>
      <c r="G77" s="55"/>
    </row>
    <row r="78" spans="6:7" x14ac:dyDescent="0.3">
      <c r="F78" s="55">
        <f t="shared" si="2"/>
        <v>0</v>
      </c>
      <c r="G78" s="55"/>
    </row>
    <row r="79" spans="6:7" x14ac:dyDescent="0.3">
      <c r="F79" s="55">
        <f t="shared" si="2"/>
        <v>0</v>
      </c>
      <c r="G79" s="55"/>
    </row>
    <row r="80" spans="6:7" x14ac:dyDescent="0.3">
      <c r="F80" s="55">
        <f t="shared" si="2"/>
        <v>0</v>
      </c>
      <c r="G80" s="55"/>
    </row>
    <row r="81" spans="6:7" x14ac:dyDescent="0.3">
      <c r="F81" s="55">
        <f t="shared" si="2"/>
        <v>0</v>
      </c>
      <c r="G81" s="55"/>
    </row>
    <row r="82" spans="6:7" x14ac:dyDescent="0.3">
      <c r="F82" s="55">
        <f t="shared" si="2"/>
        <v>0</v>
      </c>
      <c r="G82" s="55"/>
    </row>
    <row r="83" spans="6:7" x14ac:dyDescent="0.3">
      <c r="F83" s="55">
        <f t="shared" si="2"/>
        <v>0</v>
      </c>
      <c r="G83" s="55"/>
    </row>
    <row r="84" spans="6:7" x14ac:dyDescent="0.3">
      <c r="F84" s="55">
        <f t="shared" si="2"/>
        <v>0</v>
      </c>
      <c r="G84" s="55"/>
    </row>
    <row r="85" spans="6:7" x14ac:dyDescent="0.3">
      <c r="F85" s="55">
        <f t="shared" si="2"/>
        <v>0</v>
      </c>
      <c r="G85" s="55"/>
    </row>
    <row r="86" spans="6:7" x14ac:dyDescent="0.3">
      <c r="F86" s="55">
        <f t="shared" si="2"/>
        <v>0</v>
      </c>
      <c r="G86" s="55"/>
    </row>
    <row r="87" spans="6:7" x14ac:dyDescent="0.3">
      <c r="F87" s="55">
        <f t="shared" si="2"/>
        <v>0</v>
      </c>
      <c r="G87" s="55"/>
    </row>
    <row r="88" spans="6:7" x14ac:dyDescent="0.3">
      <c r="F88" s="55">
        <f t="shared" si="2"/>
        <v>0</v>
      </c>
      <c r="G88" s="55"/>
    </row>
    <row r="89" spans="6:7" x14ac:dyDescent="0.3">
      <c r="F89" s="55">
        <f t="shared" si="2"/>
        <v>0</v>
      </c>
      <c r="G89" s="55"/>
    </row>
    <row r="90" spans="6:7" x14ac:dyDescent="0.3">
      <c r="F90" s="55">
        <f t="shared" ref="F90:F93" si="3">E90-D90</f>
        <v>0</v>
      </c>
      <c r="G90" s="55"/>
    </row>
    <row r="91" spans="6:7" x14ac:dyDescent="0.3">
      <c r="F91" s="55">
        <f t="shared" si="3"/>
        <v>0</v>
      </c>
      <c r="G91" s="55"/>
    </row>
    <row r="92" spans="6:7" x14ac:dyDescent="0.3">
      <c r="F92" s="55">
        <f t="shared" si="3"/>
        <v>0</v>
      </c>
      <c r="G92" s="55"/>
    </row>
    <row r="93" spans="6:7" x14ac:dyDescent="0.3">
      <c r="F93" s="55">
        <f t="shared" si="3"/>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04"/>
  <sheetViews>
    <sheetView topLeftCell="A43" zoomScale="94" workbookViewId="0">
      <selection activeCell="A68" sqref="A68:XFD69"/>
    </sheetView>
  </sheetViews>
  <sheetFormatPr defaultColWidth="9.109375" defaultRowHeight="14.4" x14ac:dyDescent="0.3"/>
  <cols>
    <col min="1" max="1" width="11.33203125" style="19" bestFit="1" customWidth="1"/>
    <col min="2" max="2" width="26.88671875" style="19" customWidth="1"/>
    <col min="3" max="3" width="35.88671875" style="19" bestFit="1" customWidth="1"/>
    <col min="4" max="5" width="9.109375" style="19"/>
    <col min="6" max="6" width="10.5546875" style="19" bestFit="1" customWidth="1"/>
    <col min="7" max="16384" width="9.109375" style="19"/>
  </cols>
  <sheetData>
    <row r="1" spans="1:11" x14ac:dyDescent="0.3">
      <c r="A1" s="54" t="s">
        <v>27</v>
      </c>
      <c r="B1" s="54" t="s">
        <v>39</v>
      </c>
      <c r="C1" s="54" t="s">
        <v>33</v>
      </c>
      <c r="D1" s="54" t="s">
        <v>28</v>
      </c>
      <c r="E1" s="54" t="s">
        <v>29</v>
      </c>
      <c r="F1" s="54" t="s">
        <v>30</v>
      </c>
      <c r="G1" s="75"/>
    </row>
    <row r="2" spans="1:11" x14ac:dyDescent="0.3">
      <c r="A2" s="64">
        <v>44100</v>
      </c>
      <c r="B2" s="19" t="s">
        <v>64</v>
      </c>
      <c r="D2" s="55">
        <v>0.70138888888888884</v>
      </c>
      <c r="E2" s="55">
        <v>0.77083333333333337</v>
      </c>
      <c r="F2" s="55">
        <f>E2-D2</f>
        <v>6.9444444444444531E-2</v>
      </c>
      <c r="G2" s="55"/>
      <c r="H2" s="67">
        <f>SUM(F:F)</f>
        <v>4.041666666666667</v>
      </c>
      <c r="J2" s="74"/>
      <c r="K2" s="67"/>
    </row>
    <row r="3" spans="1:11" x14ac:dyDescent="0.3">
      <c r="A3" s="64">
        <v>44101</v>
      </c>
      <c r="B3" s="19" t="s">
        <v>58</v>
      </c>
      <c r="C3" s="19" t="s">
        <v>91</v>
      </c>
      <c r="D3" s="55"/>
      <c r="E3" s="55"/>
      <c r="F3" s="55">
        <v>5.5555555555555552E-2</v>
      </c>
      <c r="G3" s="55"/>
      <c r="H3" s="55"/>
    </row>
    <row r="4" spans="1:11" ht="14.4" customHeight="1" x14ac:dyDescent="0.35">
      <c r="A4" s="64">
        <v>44101</v>
      </c>
      <c r="B4" s="19" t="s">
        <v>59</v>
      </c>
      <c r="C4" s="19" t="s">
        <v>91</v>
      </c>
      <c r="D4" s="55"/>
      <c r="E4" s="55"/>
      <c r="F4" s="55">
        <v>6.9444444444444441E-3</v>
      </c>
      <c r="G4" s="55"/>
      <c r="J4" s="57" t="s">
        <v>35</v>
      </c>
    </row>
    <row r="5" spans="1:11" x14ac:dyDescent="0.3">
      <c r="A5" s="64">
        <v>44101</v>
      </c>
      <c r="B5" s="19" t="s">
        <v>64</v>
      </c>
      <c r="D5" s="55">
        <v>0.66666666666666663</v>
      </c>
      <c r="E5" s="55">
        <v>0.72916666666666663</v>
      </c>
      <c r="F5" s="55">
        <f t="shared" ref="F5:F16" si="0">E5-D5</f>
        <v>6.25E-2</v>
      </c>
      <c r="G5" s="55"/>
    </row>
    <row r="6" spans="1:11" x14ac:dyDescent="0.3">
      <c r="A6" s="64">
        <v>43948</v>
      </c>
      <c r="B6" s="19" t="s">
        <v>58</v>
      </c>
      <c r="C6" s="19" t="s">
        <v>90</v>
      </c>
      <c r="D6" s="55"/>
      <c r="E6" s="55"/>
      <c r="F6" s="55">
        <v>2.0833333333333332E-2</v>
      </c>
      <c r="G6" s="55"/>
    </row>
    <row r="7" spans="1:11" x14ac:dyDescent="0.3">
      <c r="A7" s="64">
        <v>44101</v>
      </c>
      <c r="B7" s="19" t="s">
        <v>59</v>
      </c>
      <c r="C7" s="19" t="s">
        <v>90</v>
      </c>
      <c r="D7" s="55"/>
      <c r="E7" s="55"/>
      <c r="F7" s="55">
        <f t="shared" si="0"/>
        <v>0</v>
      </c>
      <c r="G7" s="55"/>
    </row>
    <row r="8" spans="1:11" x14ac:dyDescent="0.3">
      <c r="A8" s="64">
        <v>44103</v>
      </c>
      <c r="B8" s="19" t="s">
        <v>63</v>
      </c>
      <c r="D8" s="55">
        <v>0.39583333333333331</v>
      </c>
      <c r="E8" s="55">
        <v>0.4375</v>
      </c>
      <c r="F8" s="55">
        <f t="shared" si="0"/>
        <v>4.1666666666666685E-2</v>
      </c>
      <c r="G8" s="55"/>
    </row>
    <row r="9" spans="1:11" x14ac:dyDescent="0.3">
      <c r="A9" s="64">
        <v>44110</v>
      </c>
      <c r="B9" s="19" t="s">
        <v>64</v>
      </c>
      <c r="C9" s="19" t="s">
        <v>92</v>
      </c>
      <c r="D9" s="55">
        <v>0.67708333333333337</v>
      </c>
      <c r="E9" s="55">
        <v>0.79166666666666663</v>
      </c>
      <c r="F9" s="55">
        <f t="shared" si="0"/>
        <v>0.11458333333333326</v>
      </c>
      <c r="G9" s="55"/>
    </row>
    <row r="10" spans="1:11" x14ac:dyDescent="0.3">
      <c r="A10" s="64">
        <v>44112</v>
      </c>
      <c r="B10" s="19" t="s">
        <v>63</v>
      </c>
      <c r="D10" s="55">
        <v>0.58333333333333337</v>
      </c>
      <c r="E10" s="55">
        <v>0.625</v>
      </c>
      <c r="F10" s="55">
        <f t="shared" si="0"/>
        <v>4.166666666666663E-2</v>
      </c>
      <c r="G10" s="55"/>
    </row>
    <row r="11" spans="1:11" x14ac:dyDescent="0.3">
      <c r="A11" s="64">
        <v>44115</v>
      </c>
      <c r="B11" s="19" t="s">
        <v>64</v>
      </c>
      <c r="D11" s="55">
        <v>0.58333333333333337</v>
      </c>
      <c r="E11" s="55">
        <v>0.64583333333333337</v>
      </c>
      <c r="F11" s="55">
        <f t="shared" si="0"/>
        <v>6.25E-2</v>
      </c>
      <c r="G11" s="55"/>
    </row>
    <row r="12" spans="1:11" x14ac:dyDescent="0.3">
      <c r="A12" s="64">
        <v>44116</v>
      </c>
      <c r="B12" s="19" t="s">
        <v>63</v>
      </c>
      <c r="D12" s="55">
        <v>0.53472222222222221</v>
      </c>
      <c r="E12" s="55">
        <v>0.57638888888888895</v>
      </c>
      <c r="F12" s="55">
        <f t="shared" si="0"/>
        <v>4.1666666666666741E-2</v>
      </c>
      <c r="G12" s="55"/>
    </row>
    <row r="13" spans="1:11" x14ac:dyDescent="0.3">
      <c r="A13" s="64">
        <v>44123</v>
      </c>
      <c r="B13" s="19" t="s">
        <v>64</v>
      </c>
      <c r="D13" s="55">
        <v>0.72916666666666663</v>
      </c>
      <c r="E13" s="55">
        <v>0.73958333333333337</v>
      </c>
      <c r="F13" s="55">
        <f t="shared" si="0"/>
        <v>1.0416666666666741E-2</v>
      </c>
      <c r="G13" s="55"/>
    </row>
    <row r="14" spans="1:11" x14ac:dyDescent="0.3">
      <c r="A14" s="64">
        <v>44124</v>
      </c>
      <c r="B14" s="19" t="s">
        <v>58</v>
      </c>
      <c r="C14" s="19" t="s">
        <v>93</v>
      </c>
      <c r="D14" s="55"/>
      <c r="E14" s="55"/>
      <c r="F14" s="55">
        <v>2.4305555555555556E-2</v>
      </c>
      <c r="G14" s="55"/>
    </row>
    <row r="15" spans="1:11" x14ac:dyDescent="0.3">
      <c r="A15" s="64">
        <v>44125</v>
      </c>
      <c r="B15" s="19" t="s">
        <v>63</v>
      </c>
      <c r="D15" s="55">
        <v>0.58333333333333337</v>
      </c>
      <c r="E15" s="55">
        <v>0.625</v>
      </c>
      <c r="F15" s="55">
        <f t="shared" si="0"/>
        <v>4.166666666666663E-2</v>
      </c>
      <c r="G15" s="55"/>
    </row>
    <row r="16" spans="1:11" x14ac:dyDescent="0.3">
      <c r="A16" s="64">
        <v>44127</v>
      </c>
      <c r="B16" s="19" t="s">
        <v>64</v>
      </c>
      <c r="D16" s="55">
        <v>0.46527777777777773</v>
      </c>
      <c r="E16" s="55">
        <v>0.5</v>
      </c>
      <c r="F16" s="55">
        <f t="shared" si="0"/>
        <v>3.4722222222222265E-2</v>
      </c>
      <c r="G16" s="55"/>
    </row>
    <row r="17" spans="1:9" x14ac:dyDescent="0.3">
      <c r="A17" s="64">
        <v>44130</v>
      </c>
      <c r="B17" s="19" t="s">
        <v>54</v>
      </c>
      <c r="C17" s="19" t="s">
        <v>101</v>
      </c>
      <c r="D17" s="55"/>
      <c r="E17" s="55"/>
      <c r="F17" s="55">
        <v>0.1388888888888889</v>
      </c>
      <c r="G17" s="55"/>
    </row>
    <row r="18" spans="1:9" x14ac:dyDescent="0.3">
      <c r="A18" s="64">
        <v>44139</v>
      </c>
      <c r="B18" s="19" t="s">
        <v>83</v>
      </c>
      <c r="C18" s="19" t="s">
        <v>130</v>
      </c>
      <c r="D18" s="55"/>
      <c r="E18" s="55"/>
      <c r="F18" s="55">
        <v>8.3333333333333329E-2</v>
      </c>
      <c r="G18" s="55"/>
    </row>
    <row r="19" spans="1:9" x14ac:dyDescent="0.3">
      <c r="A19" s="64">
        <v>44139</v>
      </c>
      <c r="B19" s="19" t="s">
        <v>63</v>
      </c>
      <c r="D19" s="55"/>
      <c r="E19" s="55"/>
      <c r="F19" s="55">
        <v>4.1666666666666664E-2</v>
      </c>
      <c r="G19" s="55"/>
    </row>
    <row r="20" spans="1:9" x14ac:dyDescent="0.3">
      <c r="A20" s="64">
        <v>44139</v>
      </c>
      <c r="B20" s="19" t="s">
        <v>64</v>
      </c>
      <c r="D20" s="55"/>
      <c r="E20" s="55"/>
      <c r="F20" s="55">
        <v>2.0833333333333332E-2</v>
      </c>
      <c r="G20" s="55"/>
    </row>
    <row r="21" spans="1:9" x14ac:dyDescent="0.3">
      <c r="A21" s="64">
        <v>44143</v>
      </c>
      <c r="B21" s="19" t="s">
        <v>83</v>
      </c>
      <c r="C21" s="19" t="s">
        <v>131</v>
      </c>
      <c r="D21" s="55"/>
      <c r="E21" s="55"/>
      <c r="F21" s="55">
        <v>5.2083333333333336E-2</v>
      </c>
      <c r="G21" s="55"/>
    </row>
    <row r="22" spans="1:9" x14ac:dyDescent="0.3">
      <c r="A22" s="64">
        <v>44144</v>
      </c>
      <c r="B22" s="19" t="s">
        <v>64</v>
      </c>
      <c r="D22" s="55"/>
      <c r="E22" s="55"/>
      <c r="F22" s="55">
        <v>4.1666666666666664E-2</v>
      </c>
      <c r="G22" s="55"/>
    </row>
    <row r="23" spans="1:9" x14ac:dyDescent="0.3">
      <c r="A23" s="64">
        <v>44145</v>
      </c>
      <c r="B23" s="19" t="s">
        <v>83</v>
      </c>
      <c r="C23" s="19" t="s">
        <v>132</v>
      </c>
      <c r="D23" s="55"/>
      <c r="E23" s="55"/>
      <c r="F23" s="55">
        <v>8.3333333333333329E-2</v>
      </c>
      <c r="G23" s="55"/>
      <c r="I23" s="67"/>
    </row>
    <row r="24" spans="1:9" x14ac:dyDescent="0.3">
      <c r="A24" s="64">
        <v>44148</v>
      </c>
      <c r="B24" s="19" t="s">
        <v>83</v>
      </c>
      <c r="C24" s="19" t="s">
        <v>133</v>
      </c>
      <c r="D24" s="55"/>
      <c r="E24" s="55"/>
      <c r="F24" s="55">
        <v>8.3333333333333329E-2</v>
      </c>
      <c r="G24" s="55"/>
    </row>
    <row r="25" spans="1:9" x14ac:dyDescent="0.3">
      <c r="A25" s="64">
        <v>44149</v>
      </c>
      <c r="B25" s="19" t="s">
        <v>83</v>
      </c>
      <c r="C25" s="19" t="s">
        <v>134</v>
      </c>
      <c r="D25" s="55"/>
      <c r="E25" s="55"/>
      <c r="F25" s="55">
        <v>6.25E-2</v>
      </c>
      <c r="G25" s="55"/>
    </row>
    <row r="26" spans="1:9" x14ac:dyDescent="0.3">
      <c r="A26" s="64">
        <v>44150</v>
      </c>
      <c r="B26" s="19" t="s">
        <v>64</v>
      </c>
      <c r="D26" s="55"/>
      <c r="E26" s="55"/>
      <c r="F26" s="55">
        <v>5.9027777777777783E-2</v>
      </c>
      <c r="G26" s="55"/>
    </row>
    <row r="27" spans="1:9" x14ac:dyDescent="0.3">
      <c r="A27" s="64">
        <v>44150</v>
      </c>
      <c r="B27" s="19" t="s">
        <v>83</v>
      </c>
      <c r="C27" s="19" t="s">
        <v>135</v>
      </c>
      <c r="D27" s="55"/>
      <c r="E27" s="55"/>
      <c r="F27" s="55">
        <v>2.0833333333333332E-2</v>
      </c>
      <c r="G27" s="55"/>
    </row>
    <row r="28" spans="1:9" x14ac:dyDescent="0.3">
      <c r="A28" s="64">
        <v>44151</v>
      </c>
      <c r="B28" s="19" t="s">
        <v>83</v>
      </c>
      <c r="C28" s="19" t="s">
        <v>136</v>
      </c>
      <c r="D28" s="55"/>
      <c r="E28" s="55"/>
      <c r="F28" s="55">
        <v>4.1666666666666664E-2</v>
      </c>
      <c r="G28" s="55"/>
    </row>
    <row r="29" spans="1:9" x14ac:dyDescent="0.3">
      <c r="A29" s="64">
        <v>44151</v>
      </c>
      <c r="B29" s="19" t="s">
        <v>63</v>
      </c>
      <c r="D29" s="55"/>
      <c r="E29" s="55"/>
      <c r="F29" s="55">
        <v>4.1666666666666664E-2</v>
      </c>
      <c r="G29" s="55"/>
    </row>
    <row r="30" spans="1:9" x14ac:dyDescent="0.3">
      <c r="A30" s="64">
        <v>44157</v>
      </c>
      <c r="B30" s="19" t="s">
        <v>56</v>
      </c>
      <c r="C30" s="19" t="s">
        <v>137</v>
      </c>
      <c r="D30" s="55"/>
      <c r="E30" s="55"/>
      <c r="F30" s="55">
        <v>0.14583333333333334</v>
      </c>
      <c r="G30" s="55"/>
    </row>
    <row r="31" spans="1:9" x14ac:dyDescent="0.3">
      <c r="A31" s="64">
        <v>44157</v>
      </c>
      <c r="B31" s="19" t="s">
        <v>64</v>
      </c>
      <c r="D31" s="55"/>
      <c r="E31" s="55"/>
      <c r="F31" s="55">
        <v>2.0833333333333332E-2</v>
      </c>
      <c r="G31" s="55"/>
    </row>
    <row r="32" spans="1:9" x14ac:dyDescent="0.3">
      <c r="A32" s="64">
        <v>44158</v>
      </c>
      <c r="B32" s="19" t="s">
        <v>89</v>
      </c>
      <c r="C32" s="19" t="s">
        <v>138</v>
      </c>
      <c r="D32" s="55"/>
      <c r="E32" s="55"/>
      <c r="F32" s="55">
        <v>0.14583333333333334</v>
      </c>
      <c r="G32" s="55"/>
    </row>
    <row r="33" spans="1:7" x14ac:dyDescent="0.3">
      <c r="A33" s="64">
        <v>44159</v>
      </c>
      <c r="B33" s="19" t="s">
        <v>54</v>
      </c>
      <c r="C33" s="19" t="s">
        <v>139</v>
      </c>
      <c r="D33" s="55"/>
      <c r="E33" s="55"/>
      <c r="F33" s="55">
        <v>4.1666666666666664E-2</v>
      </c>
      <c r="G33" s="55"/>
    </row>
    <row r="34" spans="1:7" x14ac:dyDescent="0.3">
      <c r="A34" s="64">
        <v>44164</v>
      </c>
      <c r="B34" s="19" t="s">
        <v>83</v>
      </c>
      <c r="C34" s="19" t="s">
        <v>140</v>
      </c>
      <c r="D34" s="55"/>
      <c r="E34" s="55"/>
      <c r="F34" s="55">
        <v>0.17708333333333334</v>
      </c>
      <c r="G34" s="55"/>
    </row>
    <row r="35" spans="1:7" x14ac:dyDescent="0.3">
      <c r="A35" s="64">
        <v>44164</v>
      </c>
      <c r="B35" s="19" t="s">
        <v>64</v>
      </c>
      <c r="D35" s="55"/>
      <c r="E35" s="55"/>
      <c r="F35" s="55">
        <v>4.1666666666666664E-2</v>
      </c>
      <c r="G35" s="55"/>
    </row>
    <row r="36" spans="1:7" x14ac:dyDescent="0.3">
      <c r="A36" s="64">
        <v>44169</v>
      </c>
      <c r="B36" s="19" t="s">
        <v>83</v>
      </c>
      <c r="C36" s="19" t="s">
        <v>140</v>
      </c>
      <c r="D36" s="55"/>
      <c r="E36" s="55"/>
      <c r="F36" s="55">
        <v>0.125</v>
      </c>
      <c r="G36" s="55"/>
    </row>
    <row r="37" spans="1:7" x14ac:dyDescent="0.3">
      <c r="A37" s="64">
        <v>44176</v>
      </c>
      <c r="B37" s="19" t="s">
        <v>83</v>
      </c>
      <c r="C37" s="19" t="s">
        <v>140</v>
      </c>
      <c r="D37" s="55"/>
      <c r="E37" s="55"/>
      <c r="F37" s="55">
        <v>0.10416666666666667</v>
      </c>
      <c r="G37" s="55"/>
    </row>
    <row r="38" spans="1:7" x14ac:dyDescent="0.3">
      <c r="A38" s="64">
        <v>44177</v>
      </c>
      <c r="B38" s="19" t="s">
        <v>89</v>
      </c>
      <c r="C38" s="19" t="s">
        <v>141</v>
      </c>
      <c r="D38" s="55"/>
      <c r="E38" s="55"/>
      <c r="F38" s="55">
        <v>2.0833333333333332E-2</v>
      </c>
      <c r="G38" s="55"/>
    </row>
    <row r="39" spans="1:7" x14ac:dyDescent="0.3">
      <c r="A39" s="64">
        <v>44177</v>
      </c>
      <c r="B39" s="19" t="s">
        <v>64</v>
      </c>
      <c r="D39" s="55"/>
      <c r="E39" s="55"/>
      <c r="F39" s="55">
        <v>2.0833333333333332E-2</v>
      </c>
      <c r="G39" s="55"/>
    </row>
    <row r="40" spans="1:7" x14ac:dyDescent="0.3">
      <c r="A40" s="64">
        <v>44178</v>
      </c>
      <c r="B40" s="19" t="s">
        <v>83</v>
      </c>
      <c r="C40" s="19" t="s">
        <v>142</v>
      </c>
      <c r="D40" s="55"/>
      <c r="E40" s="55"/>
      <c r="F40" s="55">
        <v>6.25E-2</v>
      </c>
      <c r="G40" s="55"/>
    </row>
    <row r="41" spans="1:7" x14ac:dyDescent="0.3">
      <c r="A41" s="64">
        <v>44178</v>
      </c>
      <c r="B41" s="19" t="s">
        <v>83</v>
      </c>
      <c r="C41" s="19" t="s">
        <v>143</v>
      </c>
      <c r="D41" s="55"/>
      <c r="E41" s="55"/>
      <c r="F41" s="55">
        <v>6.25E-2</v>
      </c>
      <c r="G41" s="55"/>
    </row>
    <row r="42" spans="1:7" x14ac:dyDescent="0.3">
      <c r="A42" s="64">
        <v>44179</v>
      </c>
      <c r="B42" s="19" t="s">
        <v>63</v>
      </c>
      <c r="F42" s="55">
        <v>4.1666666666666664E-2</v>
      </c>
      <c r="G42" s="55"/>
    </row>
    <row r="43" spans="1:7" x14ac:dyDescent="0.3">
      <c r="A43" s="64">
        <v>44179</v>
      </c>
      <c r="B43" s="19" t="s">
        <v>64</v>
      </c>
      <c r="F43" s="55">
        <v>2.0833333333333332E-2</v>
      </c>
      <c r="G43" s="55"/>
    </row>
    <row r="44" spans="1:7" x14ac:dyDescent="0.3">
      <c r="A44" s="64">
        <v>44182</v>
      </c>
      <c r="B44" s="19" t="s">
        <v>83</v>
      </c>
      <c r="C44" s="19" t="s">
        <v>144</v>
      </c>
      <c r="F44" s="55">
        <v>0.10416666666666667</v>
      </c>
      <c r="G44" s="55"/>
    </row>
    <row r="45" spans="1:7" x14ac:dyDescent="0.3">
      <c r="A45" s="64">
        <v>44183</v>
      </c>
      <c r="B45" s="19" t="s">
        <v>83</v>
      </c>
      <c r="C45" s="19" t="s">
        <v>145</v>
      </c>
      <c r="F45" s="55">
        <v>8.3333333333333329E-2</v>
      </c>
      <c r="G45" s="55"/>
    </row>
    <row r="46" spans="1:7" x14ac:dyDescent="0.3">
      <c r="A46" s="64">
        <v>44186</v>
      </c>
      <c r="B46" s="19" t="s">
        <v>64</v>
      </c>
      <c r="F46" s="55">
        <v>2.0833333333333332E-2</v>
      </c>
      <c r="G46" s="55"/>
    </row>
    <row r="47" spans="1:7" x14ac:dyDescent="0.3">
      <c r="A47" s="64">
        <v>44187</v>
      </c>
      <c r="B47" s="19" t="s">
        <v>64</v>
      </c>
      <c r="F47" s="55">
        <v>2.0833333333333332E-2</v>
      </c>
      <c r="G47" s="55"/>
    </row>
    <row r="48" spans="1:7" x14ac:dyDescent="0.3">
      <c r="A48" s="64">
        <v>44187</v>
      </c>
      <c r="B48" s="19" t="s">
        <v>56</v>
      </c>
      <c r="C48" s="19" t="s">
        <v>146</v>
      </c>
      <c r="F48" s="55">
        <v>4.1666666666666664E-2</v>
      </c>
      <c r="G48" s="55"/>
    </row>
    <row r="49" spans="1:7" x14ac:dyDescent="0.3">
      <c r="A49" s="64">
        <v>44187</v>
      </c>
      <c r="B49" s="19" t="s">
        <v>83</v>
      </c>
      <c r="C49" s="19" t="s">
        <v>147</v>
      </c>
      <c r="F49" s="55">
        <v>3.125E-2</v>
      </c>
      <c r="G49" s="55"/>
    </row>
    <row r="50" spans="1:7" x14ac:dyDescent="0.3">
      <c r="A50" s="64">
        <v>44187</v>
      </c>
      <c r="B50" s="19" t="s">
        <v>83</v>
      </c>
      <c r="C50" s="19" t="s">
        <v>148</v>
      </c>
      <c r="F50" s="55">
        <v>0.125</v>
      </c>
      <c r="G50" s="55"/>
    </row>
    <row r="51" spans="1:7" x14ac:dyDescent="0.3">
      <c r="A51" s="64">
        <v>44193</v>
      </c>
      <c r="B51" s="19" t="s">
        <v>64</v>
      </c>
      <c r="F51" s="55">
        <v>1.0416666666666666E-2</v>
      </c>
      <c r="G51" s="55"/>
    </row>
    <row r="52" spans="1:7" x14ac:dyDescent="0.3">
      <c r="A52" s="64">
        <v>44194</v>
      </c>
      <c r="B52" s="19" t="s">
        <v>54</v>
      </c>
      <c r="C52" s="19" t="s">
        <v>149</v>
      </c>
      <c r="F52" s="55">
        <v>9.375E-2</v>
      </c>
      <c r="G52" s="55"/>
    </row>
    <row r="53" spans="1:7" x14ac:dyDescent="0.3">
      <c r="A53" s="64">
        <v>44194</v>
      </c>
      <c r="B53" s="19" t="s">
        <v>54</v>
      </c>
      <c r="C53" s="19" t="s">
        <v>150</v>
      </c>
      <c r="F53" s="55">
        <v>5.2083333333333336E-2</v>
      </c>
      <c r="G53" s="55"/>
    </row>
    <row r="54" spans="1:7" x14ac:dyDescent="0.3">
      <c r="A54" s="64">
        <v>44194</v>
      </c>
      <c r="B54" s="19" t="s">
        <v>64</v>
      </c>
      <c r="C54" s="19" t="s">
        <v>151</v>
      </c>
      <c r="F54" s="55">
        <v>4.1666666666666664E-2</v>
      </c>
      <c r="G54" s="55"/>
    </row>
    <row r="55" spans="1:7" x14ac:dyDescent="0.3">
      <c r="A55" s="64">
        <v>44196</v>
      </c>
      <c r="B55" s="19" t="s">
        <v>83</v>
      </c>
      <c r="C55" s="19" t="s">
        <v>152</v>
      </c>
      <c r="F55" s="55">
        <v>0.125</v>
      </c>
      <c r="G55" s="55"/>
    </row>
    <row r="56" spans="1:7" x14ac:dyDescent="0.3">
      <c r="A56" s="64">
        <v>44198</v>
      </c>
      <c r="B56" s="19" t="s">
        <v>83</v>
      </c>
      <c r="C56" s="19" t="s">
        <v>153</v>
      </c>
      <c r="F56" s="55">
        <v>0.125</v>
      </c>
      <c r="G56" s="55"/>
    </row>
    <row r="57" spans="1:7" x14ac:dyDescent="0.3">
      <c r="A57" s="64">
        <v>44199</v>
      </c>
      <c r="B57" s="19" t="s">
        <v>64</v>
      </c>
      <c r="F57" s="55">
        <v>3.125E-2</v>
      </c>
      <c r="G57" s="55"/>
    </row>
    <row r="58" spans="1:7" x14ac:dyDescent="0.3">
      <c r="A58" s="64">
        <v>44200</v>
      </c>
      <c r="B58" s="19" t="s">
        <v>84</v>
      </c>
      <c r="C58" s="19" t="s">
        <v>154</v>
      </c>
      <c r="F58" s="55">
        <v>8.3333333333333329E-2</v>
      </c>
      <c r="G58" s="55"/>
    </row>
    <row r="59" spans="1:7" x14ac:dyDescent="0.3">
      <c r="A59" s="64">
        <v>44200</v>
      </c>
      <c r="B59" s="19" t="s">
        <v>83</v>
      </c>
      <c r="C59" s="19" t="s">
        <v>155</v>
      </c>
      <c r="F59" s="55">
        <v>5.2083333333333336E-2</v>
      </c>
      <c r="G59" s="55"/>
    </row>
    <row r="60" spans="1:7" x14ac:dyDescent="0.3">
      <c r="A60" s="64">
        <v>44200</v>
      </c>
      <c r="B60" s="19" t="s">
        <v>83</v>
      </c>
      <c r="C60" s="19" t="s">
        <v>156</v>
      </c>
      <c r="F60" s="55">
        <v>8.3333333333333329E-2</v>
      </c>
      <c r="G60" s="55"/>
    </row>
    <row r="61" spans="1:7" x14ac:dyDescent="0.3">
      <c r="A61" s="64">
        <v>44202</v>
      </c>
      <c r="B61" s="19" t="s">
        <v>64</v>
      </c>
      <c r="F61" s="55">
        <v>6.25E-2</v>
      </c>
      <c r="G61" s="55"/>
    </row>
    <row r="62" spans="1:7" x14ac:dyDescent="0.3">
      <c r="A62" s="64">
        <v>44202</v>
      </c>
      <c r="B62" s="19" t="s">
        <v>83</v>
      </c>
      <c r="C62" s="19" t="s">
        <v>157</v>
      </c>
      <c r="F62" s="55">
        <v>8.3333333333333329E-2</v>
      </c>
      <c r="G62" s="55"/>
    </row>
    <row r="63" spans="1:7" x14ac:dyDescent="0.3">
      <c r="A63" s="64">
        <v>44203</v>
      </c>
      <c r="B63" s="19" t="s">
        <v>54</v>
      </c>
      <c r="C63" s="19" t="s">
        <v>158</v>
      </c>
      <c r="F63" s="55">
        <v>8.3333333333333329E-2</v>
      </c>
      <c r="G63" s="55"/>
    </row>
    <row r="64" spans="1:7" x14ac:dyDescent="0.3">
      <c r="A64" s="64">
        <v>44203</v>
      </c>
      <c r="B64" s="19" t="s">
        <v>63</v>
      </c>
      <c r="F64" s="55">
        <v>4.1666666666666664E-2</v>
      </c>
      <c r="G64" s="55"/>
    </row>
    <row r="65" spans="1:7" x14ac:dyDescent="0.3">
      <c r="A65" s="64">
        <v>44203</v>
      </c>
      <c r="B65" s="19" t="s">
        <v>64</v>
      </c>
      <c r="F65" s="55">
        <v>1.0416666666666666E-2</v>
      </c>
      <c r="G65" s="55"/>
    </row>
    <row r="66" spans="1:7" x14ac:dyDescent="0.3">
      <c r="A66" s="64">
        <v>44212</v>
      </c>
      <c r="B66" s="19" t="s">
        <v>64</v>
      </c>
      <c r="F66" s="55">
        <v>2.0833333333333332E-2</v>
      </c>
      <c r="G66" s="55"/>
    </row>
    <row r="67" spans="1:7" x14ac:dyDescent="0.3">
      <c r="A67" s="64">
        <v>44213</v>
      </c>
      <c r="B67" s="19" t="s">
        <v>86</v>
      </c>
      <c r="C67" s="19" t="s">
        <v>159</v>
      </c>
      <c r="F67" s="55">
        <v>0.125</v>
      </c>
      <c r="G67" s="55"/>
    </row>
    <row r="68" spans="1:7" x14ac:dyDescent="0.3">
      <c r="A68" s="64">
        <v>44214</v>
      </c>
      <c r="B68" s="19" t="s">
        <v>63</v>
      </c>
      <c r="F68" s="55">
        <v>4.1666666666666664E-2</v>
      </c>
      <c r="G68" s="55"/>
    </row>
    <row r="69" spans="1:7" x14ac:dyDescent="0.3">
      <c r="A69" s="64">
        <v>44214</v>
      </c>
      <c r="B69" s="19" t="s">
        <v>64</v>
      </c>
      <c r="F69" s="55">
        <v>1.7361111111111112E-2</v>
      </c>
      <c r="G69" s="55"/>
    </row>
    <row r="70" spans="1:7" x14ac:dyDescent="0.3">
      <c r="F70" s="55">
        <f t="shared" ref="F70" si="1">E70-D70</f>
        <v>0</v>
      </c>
      <c r="G70" s="55"/>
    </row>
    <row r="71" spans="1:7" x14ac:dyDescent="0.3">
      <c r="F71" s="55">
        <f t="shared" ref="F71:F104" si="2">E71-D71</f>
        <v>0</v>
      </c>
      <c r="G71" s="55"/>
    </row>
    <row r="72" spans="1:7" x14ac:dyDescent="0.3">
      <c r="F72" s="55">
        <f t="shared" si="2"/>
        <v>0</v>
      </c>
      <c r="G72" s="55"/>
    </row>
    <row r="73" spans="1:7" x14ac:dyDescent="0.3">
      <c r="F73" s="55">
        <f t="shared" si="2"/>
        <v>0</v>
      </c>
      <c r="G73" s="55"/>
    </row>
    <row r="74" spans="1:7" x14ac:dyDescent="0.3">
      <c r="F74" s="55">
        <f t="shared" si="2"/>
        <v>0</v>
      </c>
      <c r="G74" s="55"/>
    </row>
    <row r="75" spans="1:7" x14ac:dyDescent="0.3">
      <c r="F75" s="55">
        <f t="shared" si="2"/>
        <v>0</v>
      </c>
      <c r="G75" s="55"/>
    </row>
    <row r="76" spans="1:7" x14ac:dyDescent="0.3">
      <c r="F76" s="55">
        <f t="shared" si="2"/>
        <v>0</v>
      </c>
      <c r="G76" s="55"/>
    </row>
    <row r="77" spans="1:7" x14ac:dyDescent="0.3">
      <c r="F77" s="55">
        <f t="shared" si="2"/>
        <v>0</v>
      </c>
      <c r="G77" s="55"/>
    </row>
    <row r="78" spans="1:7" x14ac:dyDescent="0.3">
      <c r="F78" s="55">
        <f t="shared" si="2"/>
        <v>0</v>
      </c>
      <c r="G78" s="55"/>
    </row>
    <row r="79" spans="1:7" x14ac:dyDescent="0.3">
      <c r="F79" s="55">
        <f t="shared" si="2"/>
        <v>0</v>
      </c>
      <c r="G79" s="55"/>
    </row>
    <row r="80" spans="1:7" x14ac:dyDescent="0.3">
      <c r="F80" s="55">
        <f t="shared" si="2"/>
        <v>0</v>
      </c>
      <c r="G80" s="55"/>
    </row>
    <row r="81" spans="6:7" x14ac:dyDescent="0.3">
      <c r="F81" s="55">
        <f t="shared" si="2"/>
        <v>0</v>
      </c>
      <c r="G81" s="55"/>
    </row>
    <row r="82" spans="6:7" x14ac:dyDescent="0.3">
      <c r="F82" s="55">
        <f t="shared" si="2"/>
        <v>0</v>
      </c>
      <c r="G82" s="55"/>
    </row>
    <row r="83" spans="6:7" x14ac:dyDescent="0.3">
      <c r="F83" s="55">
        <f t="shared" si="2"/>
        <v>0</v>
      </c>
      <c r="G83" s="55"/>
    </row>
    <row r="84" spans="6:7" x14ac:dyDescent="0.3">
      <c r="F84" s="55">
        <f t="shared" si="2"/>
        <v>0</v>
      </c>
      <c r="G84" s="55"/>
    </row>
    <row r="85" spans="6:7" x14ac:dyDescent="0.3">
      <c r="F85" s="55">
        <f t="shared" si="2"/>
        <v>0</v>
      </c>
      <c r="G85" s="55"/>
    </row>
    <row r="86" spans="6:7" x14ac:dyDescent="0.3">
      <c r="F86" s="55">
        <f t="shared" si="2"/>
        <v>0</v>
      </c>
      <c r="G86" s="55"/>
    </row>
    <row r="87" spans="6:7" x14ac:dyDescent="0.3">
      <c r="F87" s="55">
        <f t="shared" si="2"/>
        <v>0</v>
      </c>
      <c r="G87" s="55"/>
    </row>
    <row r="88" spans="6:7" x14ac:dyDescent="0.3">
      <c r="F88" s="55">
        <f t="shared" si="2"/>
        <v>0</v>
      </c>
      <c r="G88" s="55"/>
    </row>
    <row r="89" spans="6:7" x14ac:dyDescent="0.3">
      <c r="F89" s="55">
        <f t="shared" si="2"/>
        <v>0</v>
      </c>
      <c r="G89" s="55"/>
    </row>
    <row r="90" spans="6:7" x14ac:dyDescent="0.3">
      <c r="F90" s="55">
        <f t="shared" si="2"/>
        <v>0</v>
      </c>
      <c r="G90" s="55"/>
    </row>
    <row r="91" spans="6:7" x14ac:dyDescent="0.3">
      <c r="F91" s="55">
        <f t="shared" si="2"/>
        <v>0</v>
      </c>
      <c r="G91" s="55"/>
    </row>
    <row r="92" spans="6:7" x14ac:dyDescent="0.3">
      <c r="F92" s="55">
        <f t="shared" si="2"/>
        <v>0</v>
      </c>
      <c r="G92" s="55"/>
    </row>
    <row r="93" spans="6:7" x14ac:dyDescent="0.3">
      <c r="F93" s="55">
        <f t="shared" si="2"/>
        <v>0</v>
      </c>
      <c r="G93" s="55"/>
    </row>
    <row r="94" spans="6:7" x14ac:dyDescent="0.3">
      <c r="F94" s="55">
        <f t="shared" si="2"/>
        <v>0</v>
      </c>
      <c r="G94" s="55"/>
    </row>
    <row r="95" spans="6:7" x14ac:dyDescent="0.3">
      <c r="F95" s="55">
        <f t="shared" si="2"/>
        <v>0</v>
      </c>
      <c r="G95" s="55"/>
    </row>
    <row r="96" spans="6:7" x14ac:dyDescent="0.3">
      <c r="F96" s="55">
        <f t="shared" si="2"/>
        <v>0</v>
      </c>
      <c r="G96" s="55"/>
    </row>
    <row r="97" spans="6:7" x14ac:dyDescent="0.3">
      <c r="F97" s="55">
        <f t="shared" si="2"/>
        <v>0</v>
      </c>
      <c r="G97" s="55"/>
    </row>
    <row r="98" spans="6:7" x14ac:dyDescent="0.3">
      <c r="F98" s="55">
        <f t="shared" si="2"/>
        <v>0</v>
      </c>
      <c r="G98" s="55"/>
    </row>
    <row r="99" spans="6:7" x14ac:dyDescent="0.3">
      <c r="F99" s="55">
        <f t="shared" si="2"/>
        <v>0</v>
      </c>
      <c r="G99" s="55"/>
    </row>
    <row r="100" spans="6:7" x14ac:dyDescent="0.3">
      <c r="F100" s="55">
        <f t="shared" si="2"/>
        <v>0</v>
      </c>
      <c r="G100" s="55"/>
    </row>
    <row r="101" spans="6:7" x14ac:dyDescent="0.3">
      <c r="F101" s="55">
        <f t="shared" si="2"/>
        <v>0</v>
      </c>
      <c r="G101" s="55"/>
    </row>
    <row r="102" spans="6:7" x14ac:dyDescent="0.3">
      <c r="F102" s="55">
        <f t="shared" si="2"/>
        <v>0</v>
      </c>
      <c r="G102" s="55"/>
    </row>
    <row r="103" spans="6:7" x14ac:dyDescent="0.3">
      <c r="F103" s="55">
        <f t="shared" si="2"/>
        <v>0</v>
      </c>
      <c r="G103" s="55"/>
    </row>
    <row r="104" spans="6:7" x14ac:dyDescent="0.3">
      <c r="F104" s="55">
        <f t="shared" si="2"/>
        <v>0</v>
      </c>
      <c r="G104" s="5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5"/>
  <sheetViews>
    <sheetView showGridLines="0" workbookViewId="0">
      <selection activeCell="A7" sqref="A7"/>
    </sheetView>
  </sheetViews>
  <sheetFormatPr defaultColWidth="9.109375" defaultRowHeight="13.8" x14ac:dyDescent="0.3"/>
  <cols>
    <col min="1" max="1" width="87.109375" style="10" customWidth="1"/>
    <col min="2" max="16384" width="9.109375" style="8"/>
  </cols>
  <sheetData>
    <row r="1" spans="1:1" s="9" customFormat="1" ht="25.8" x14ac:dyDescent="0.5">
      <c r="A1" s="11" t="s">
        <v>18</v>
      </c>
    </row>
    <row r="2" spans="1:1" ht="100.8" x14ac:dyDescent="0.3">
      <c r="A2" s="12" t="s">
        <v>22</v>
      </c>
    </row>
    <row r="3" spans="1:1" ht="26.25" customHeight="1" x14ac:dyDescent="0.3">
      <c r="A3" s="11" t="s">
        <v>19</v>
      </c>
    </row>
    <row r="4" spans="1:1" s="10" customFormat="1" ht="222" customHeight="1" x14ac:dyDescent="0.3">
      <c r="A4" s="13" t="s">
        <v>20</v>
      </c>
    </row>
    <row r="5" spans="1:1" ht="14.4" x14ac:dyDescent="0.3">
      <c r="A5" s="45" t="s">
        <v>21</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Gantt</vt:lpstr>
      <vt:lpstr>Übersicht</vt:lpstr>
      <vt:lpstr>Jacob</vt:lpstr>
      <vt:lpstr>Roman</vt:lpstr>
      <vt:lpstr>Michi</vt:lpstr>
      <vt:lpstr>Sabrina</vt:lpstr>
      <vt:lpstr>Gantt Info</vt:lpstr>
      <vt:lpstr>Gantt!Print_Titles</vt:lpstr>
      <vt:lpstr>Projekt_Start</vt:lpstr>
      <vt:lpstr>Scroll_Schrittweite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2018-08-15T08:55:11Z</dcterms:created>
  <dcterms:modified xsi:type="dcterms:W3CDTF">2021-01-20T19:43:30Z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8741f406-abe2-4e31-8b02-80f02a5f6942</vt:lpwstr>
  </property>
</Properties>
</file>