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60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Wstepnewyjsciowy" sheetId="2" state="visible" r:id="rId2"/>
    <sheet xmlns:r="http://schemas.openxmlformats.org/officeDocument/2006/relationships" name="Wstepneaktualny" sheetId="3" state="visible" r:id="rId3"/>
    <sheet xmlns:r="http://schemas.openxmlformats.org/officeDocument/2006/relationships" name="IdentyfikacjaBazy" sheetId="4" state="visible" r:id="rId4"/>
    <sheet xmlns:r="http://schemas.openxmlformats.org/officeDocument/2006/relationships" name="Baza_wyj" sheetId="5" state="visible" r:id="rId5"/>
    <sheet xmlns:r="http://schemas.openxmlformats.org/officeDocument/2006/relationships" name="Baza_akt" sheetId="6" state="visible" r:id="rId6"/>
    <sheet xmlns:r="http://schemas.openxmlformats.org/officeDocument/2006/relationships" name="Przemieszczenia" sheetId="7" state="visible" r:id="rId7"/>
    <sheet xmlns:r="http://schemas.openxmlformats.org/officeDocument/2006/relationships" name="_calc_Dane" sheetId="8" state="hidden" r:id="rId8"/>
    <sheet xmlns:r="http://schemas.openxmlformats.org/officeDocument/2006/relationships" name="_calc_Przemieszczenia" sheetId="9" state="hidden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00"/>
    <numFmt numFmtId="167" formatCode="0.000000"/>
    <numFmt numFmtId="168" formatCode="0.0"/>
    <numFmt numFmtId="169" formatCode="0.0000000"/>
  </numFmts>
  <fonts count="52">
    <font>
      <name val="Aptos Narrow"/>
      <color theme="1"/>
      <sz val="11"/>
    </font>
    <font>
      <name val="Aptos Narrow"/>
      <color theme="1"/>
      <sz val="11"/>
    </font>
    <font>
      <name val="Arial"/>
      <family val="2"/>
      <color rgb="FF000000"/>
      <sz val="10"/>
    </font>
    <font>
      <name val="Arial"/>
      <family val="2"/>
      <color rgb="FF000000"/>
      <sz val="6"/>
    </font>
    <font>
      <name val="Czcionka tekstu podstawowego"/>
      <color theme="1"/>
      <sz val="9"/>
    </font>
    <font>
      <name val="Aptos Narrow"/>
      <color rgb="FF006100"/>
      <sz val="11"/>
    </font>
    <font>
      <name val="Aptos Narrow"/>
      <b val="1"/>
      <color theme="1"/>
      <sz val="11"/>
    </font>
    <font>
      <name val="Symbol"/>
      <charset val="2"/>
      <color theme="1"/>
      <sz val="11"/>
    </font>
    <font>
      <name val="Aptos Narrow"/>
      <b val="1"/>
      <color theme="1"/>
      <sz val="11"/>
    </font>
    <font>
      <name val="Aptos Narrow"/>
      <b val="1"/>
      <color theme="1"/>
      <sz val="11"/>
    </font>
    <font>
      <name val="Aptos Narrow"/>
      <b val="1"/>
      <color theme="1"/>
      <sz val="11"/>
    </font>
    <font>
      <name val="Czcionka tekstu podstawowego"/>
      <color indexed="8"/>
      <sz val="11"/>
    </font>
    <font>
      <name val="Czcionka tekstu podstawowego"/>
      <color theme="1"/>
      <sz val="11"/>
    </font>
    <font>
      <name val="Czcionka tekstu podstawowego"/>
      <b val="1"/>
      <color theme="1"/>
      <sz val="11"/>
    </font>
    <font>
      <name val="Czcionka tekstu podstawowego"/>
      <i val="1"/>
      <color theme="0" tint="-0.3499862666707358"/>
      <sz val="11"/>
    </font>
    <font>
      <name val="Czcionka tekstu podstawowego"/>
      <color theme="1"/>
      <sz val="11"/>
    </font>
    <font>
      <name val="Czcionka tekstu podstawowego"/>
      <i val="1"/>
      <color theme="1"/>
      <sz val="11"/>
    </font>
    <font>
      <name val="Aptos Narrow"/>
      <b val="1"/>
      <color theme="1"/>
      <sz val="8"/>
    </font>
    <font>
      <name val="Czcionka tekstu podstawowego"/>
      <color theme="1"/>
      <sz val="8"/>
    </font>
    <font>
      <name val="Aptos Narrow"/>
      <b val="1"/>
      <color rgb="FF9C0006"/>
      <sz val="11"/>
    </font>
    <font>
      <name val="Aptos Narrow"/>
      <b val="1"/>
      <color rgb="FF006100"/>
      <sz val="11"/>
    </font>
    <font>
      <name val="Symbol"/>
      <family val="1"/>
      <b val="1"/>
      <color theme="1"/>
      <sz val="11"/>
    </font>
    <font>
      <name val="Calibri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Calibri"/>
      <family val="2"/>
      <color rgb="FFFFFFFF"/>
      <sz val="11"/>
    </font>
    <font>
      <name val="Czcionka tekstu podstawowego"/>
      <b val="1"/>
      <i val="1"/>
      <color theme="1"/>
      <sz val="11"/>
    </font>
    <font>
      <name val="Czcionka tekstu podstawowego"/>
      <color theme="1"/>
      <sz val="10"/>
    </font>
    <font>
      <name val="Czcionka tekstu podstawowego"/>
      <b val="1"/>
      <color theme="1"/>
      <sz val="10"/>
    </font>
    <font>
      <name val="Czcionka tekstu podstawowego"/>
      <sz val="11"/>
    </font>
    <font>
      <name val="Czcionka tekstu podstawowego"/>
      <b val="1"/>
      <sz val="11"/>
    </font>
    <font>
      <name val="Czcionka tekstu podstawowego"/>
      <b val="1"/>
      <color rgb="FFFFFFFF"/>
      <sz val="11"/>
    </font>
    <font>
      <name val="Czcionka tekstu podstawowego"/>
      <b val="1"/>
      <color rgb="FF000000"/>
      <sz val="11"/>
    </font>
    <font>
      <name val="Czcionka tekstu podstawowego"/>
      <b val="1"/>
      <color rgb="FF006100"/>
      <sz val="11"/>
    </font>
    <font>
      <name val="Czcionka tekstu podstawowego"/>
      <i val="1"/>
      <color theme="0" tint="-0.249977111117893"/>
      <sz val="11"/>
    </font>
    <font>
      <name val="Czcionka tekstu podstawowego"/>
      <b val="1"/>
      <i val="1"/>
      <color rgb="FFFFFFFF"/>
      <sz val="11"/>
    </font>
    <font>
      <name val="Calibri"/>
      <family val="2"/>
      <b val="1"/>
      <color theme="1"/>
      <sz val="8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Czcionka tekstu podstawowego"/>
      <b val="1"/>
      <i val="1"/>
      <color rgb="FF000000"/>
      <sz val="11"/>
    </font>
    <font>
      <name val="Arial"/>
      <family val="2"/>
      <b val="1"/>
      <color rgb="FF000000"/>
      <sz val="11"/>
    </font>
    <font>
      <name val="Czcionka tekstu podstawowego"/>
      <b val="1"/>
      <color rgb="FFFFFFFF"/>
      <sz val="8"/>
    </font>
    <font>
      <name val="Czcionka tekstu podstawowego"/>
      <b val="1"/>
      <color rgb="FF9C0006"/>
      <sz val="11"/>
    </font>
    <font>
      <b val="1"/>
      <color rgb="009C0006"/>
    </font>
    <font>
      <b val="1"/>
      <color rgb="00006100"/>
    </font>
  </fonts>
  <fills count="31">
    <fill>
      <patternFill/>
    </fill>
    <fill>
      <patternFill patternType="gray125"/>
    </fill>
    <fill>
      <patternFill patternType="solid">
        <fgColor theme="8" tint="0.7999206518753624"/>
        <bgColor indexed="65"/>
      </patternFill>
    </fill>
    <fill>
      <patternFill patternType="solid">
        <fgColor theme="8" tint="0.5999328592791529"/>
        <bgColor indexed="65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3" tint="0.8999298074282052"/>
        <bgColor indexed="65"/>
      </patternFill>
    </fill>
    <fill>
      <patternFill patternType="solid">
        <fgColor rgb="FFD9EAD3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theme="8"/>
      </patternFill>
    </fill>
    <fill>
      <patternFill patternType="solid">
        <fgColor rgb="FFD9EAF7"/>
        <bgColor indexed="64"/>
      </patternFill>
    </fill>
    <fill>
      <patternFill patternType="solid">
        <fgColor rgb="FF3B0E0E"/>
        <bgColor indexed="64"/>
      </patternFill>
    </fill>
    <fill>
      <patternFill patternType="solid">
        <fgColor rgb="FFD99A99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5999633777886288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6" tint="0.5999633777886288"/>
        <bgColor indexed="65"/>
      </patternFill>
    </fill>
    <fill>
      <patternFill patternType="solid">
        <fgColor theme="3" tint="0.7999511703848384"/>
        <bgColor indexed="65"/>
      </patternFill>
    </fill>
    <fill>
      <patternFill patternType="solid">
        <fgColor rgb="FF92D050"/>
      </patternFill>
    </fill>
    <fill>
      <patternFill patternType="solid">
        <fgColor theme="0" tint="-0.3499862666707358"/>
        <bgColor indexed="65"/>
      </patternFill>
    </fill>
    <fill>
      <patternFill patternType="solid">
        <fgColor rgb="00F4B6C2"/>
      </patternFill>
    </fill>
    <fill>
      <patternFill patternType="solid">
        <fgColor rgb="00C6EFCE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" fillId="0" borderId="0"/>
    <xf numFmtId="0" fontId="1" fillId="0" borderId="0"/>
    <xf numFmtId="0" fontId="5" fillId="9" borderId="0"/>
    <xf numFmtId="0" fontId="1" fillId="0" borderId="0"/>
  </cellStyleXfs>
  <cellXfs count="856">
    <xf numFmtId="0" fontId="0" fillId="0" borderId="0" pivotButton="0" quotePrefix="0" xfId="0"/>
    <xf numFmtId="0" fontId="0" fillId="0" borderId="1" applyAlignment="1" pivotButton="0" quotePrefix="0" xfId="3">
      <alignment horizontal="center" vertical="center"/>
    </xf>
    <xf numFmtId="0" fontId="0" fillId="0" borderId="10" applyAlignment="1" pivotButton="0" quotePrefix="0" xfId="3">
      <alignment horizontal="center" vertical="center"/>
    </xf>
    <xf numFmtId="0" fontId="0" fillId="0" borderId="11" applyAlignment="1" pivotButton="0" quotePrefix="0" xfId="3">
      <alignment horizontal="center" vertical="center"/>
    </xf>
    <xf numFmtId="0" fontId="0" fillId="0" borderId="12" applyAlignment="1" pivotButton="0" quotePrefix="0" xfId="3">
      <alignment horizontal="center" vertical="center"/>
    </xf>
    <xf numFmtId="0" fontId="0" fillId="2" borderId="15" applyAlignment="1" pivotButton="0" quotePrefix="0" xfId="3">
      <alignment horizontal="center" vertical="center"/>
    </xf>
    <xf numFmtId="0" fontId="0" fillId="2" borderId="16" applyAlignment="1" pivotButton="0" quotePrefix="0" xfId="3">
      <alignment horizontal="center" vertical="center"/>
    </xf>
    <xf numFmtId="0" fontId="0" fillId="2" borderId="17" applyAlignment="1" pivotButton="0" quotePrefix="0" xfId="3">
      <alignment horizontal="center" vertical="center"/>
    </xf>
    <xf numFmtId="0" fontId="0" fillId="0" borderId="2" applyAlignment="1" pivotButton="0" quotePrefix="0" xfId="3">
      <alignment horizontal="center" vertical="center"/>
    </xf>
    <xf numFmtId="0" fontId="0" fillId="0" borderId="3" applyAlignment="1" pivotButton="0" quotePrefix="0" xfId="3">
      <alignment horizontal="center" vertical="center"/>
    </xf>
    <xf numFmtId="0" fontId="0" fillId="0" borderId="4" applyAlignment="1" pivotButton="0" quotePrefix="0" xfId="3">
      <alignment horizontal="center" vertical="center"/>
    </xf>
    <xf numFmtId="0" fontId="0" fillId="0" borderId="5" applyAlignment="1" pivotButton="0" quotePrefix="0" xfId="3">
      <alignment horizontal="center" vertical="center"/>
    </xf>
    <xf numFmtId="0" fontId="0" fillId="0" borderId="6" applyAlignment="1" pivotButton="0" quotePrefix="0" xfId="3">
      <alignment horizontal="center" vertical="center"/>
    </xf>
    <xf numFmtId="0" fontId="0" fillId="0" borderId="7" applyAlignment="1" pivotButton="0" quotePrefix="0" xfId="3">
      <alignment horizontal="center" vertical="center"/>
    </xf>
    <xf numFmtId="0" fontId="0" fillId="0" borderId="8" applyAlignment="1" pivotButton="0" quotePrefix="0" xfId="3">
      <alignment horizontal="center" vertical="center"/>
    </xf>
    <xf numFmtId="0" fontId="0" fillId="0" borderId="9" applyAlignment="1" pivotButton="0" quotePrefix="0" xfId="3">
      <alignment horizontal="center" vertical="center"/>
    </xf>
    <xf numFmtId="0" fontId="0" fillId="2" borderId="10" applyAlignment="1" pivotButton="0" quotePrefix="0" xfId="3">
      <alignment horizontal="center" vertical="center"/>
    </xf>
    <xf numFmtId="0" fontId="0" fillId="2" borderId="1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0" fillId="0" borderId="14" pivotButton="0" quotePrefix="0" xfId="3"/>
    <xf numFmtId="0" fontId="0" fillId="2" borderId="18" pivotButton="0" quotePrefix="0" xfId="3"/>
    <xf numFmtId="0" fontId="0" fillId="2" borderId="18" applyAlignment="1" pivotButton="0" quotePrefix="0" xfId="3">
      <alignment horizontal="center" vertical="center"/>
    </xf>
    <xf numFmtId="0" fontId="2" fillId="2" borderId="18" applyAlignment="1" pivotButton="0" quotePrefix="0" xfId="1">
      <alignment horizontal="center" vertical="center" wrapText="1"/>
    </xf>
    <xf numFmtId="0" fontId="0" fillId="0" borderId="0" applyAlignment="1" pivotButton="0" quotePrefix="0" xfId="3">
      <alignment horizontal="center" vertical="center"/>
    </xf>
    <xf numFmtId="164" fontId="0" fillId="0" borderId="1" applyAlignment="1" pivotButton="0" quotePrefix="0" xfId="3">
      <alignment horizontal="center" vertical="center"/>
    </xf>
    <xf numFmtId="0" fontId="0" fillId="0" borderId="1" pivotButton="0" quotePrefix="0" xfId="3"/>
    <xf numFmtId="165" fontId="0" fillId="0" borderId="1" applyAlignment="1" pivotButton="0" quotePrefix="0" xfId="3">
      <alignment horizontal="center" vertical="center"/>
    </xf>
    <xf numFmtId="0" fontId="0" fillId="2" borderId="2" applyAlignment="1" pivotButton="0" quotePrefix="0" xfId="3">
      <alignment horizontal="center" vertical="center"/>
    </xf>
    <xf numFmtId="0" fontId="0" fillId="2" borderId="3" applyAlignment="1" pivotButton="0" quotePrefix="0" xfId="3">
      <alignment horizontal="center" vertical="center"/>
    </xf>
    <xf numFmtId="0" fontId="0" fillId="2" borderId="4" applyAlignment="1" pivotButton="0" quotePrefix="0" xfId="3">
      <alignment horizontal="center" vertical="center"/>
    </xf>
    <xf numFmtId="165" fontId="0" fillId="0" borderId="6" applyAlignment="1" pivotButton="0" quotePrefix="0" xfId="3">
      <alignment horizontal="center" vertical="center"/>
    </xf>
    <xf numFmtId="164" fontId="0" fillId="0" borderId="8" applyAlignment="1" pivotButton="0" quotePrefix="0" xfId="3">
      <alignment horizontal="center" vertical="center"/>
    </xf>
    <xf numFmtId="0" fontId="0" fillId="0" borderId="8" pivotButton="0" quotePrefix="0" xfId="3"/>
    <xf numFmtId="165" fontId="0" fillId="0" borderId="9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0" fillId="0" borderId="25" applyAlignment="1" pivotButton="0" quotePrefix="0" xfId="3">
      <alignment horizontal="center" vertical="center"/>
    </xf>
    <xf numFmtId="164" fontId="0" fillId="0" borderId="25" applyAlignment="1" pivotButton="0" quotePrefix="0" xfId="3">
      <alignment horizontal="center" vertical="center"/>
    </xf>
    <xf numFmtId="0" fontId="0" fillId="0" borderId="25" pivotButton="0" quotePrefix="0" xfId="3"/>
    <xf numFmtId="165" fontId="0" fillId="0" borderId="26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0" fillId="5" borderId="1" applyAlignment="1" pivotButton="0" quotePrefix="0" xfId="3">
      <alignment horizontal="center" vertical="center"/>
    </xf>
    <xf numFmtId="166" fontId="0" fillId="0" borderId="1" pivotButton="0" quotePrefix="0" xfId="3"/>
    <xf numFmtId="0" fontId="0" fillId="5" borderId="5" applyAlignment="1" pivotButton="0" quotePrefix="0" xfId="3">
      <alignment horizontal="center" vertical="center"/>
    </xf>
    <xf numFmtId="0" fontId="0" fillId="0" borderId="6" pivotButton="0" quotePrefix="0" xfId="3"/>
    <xf numFmtId="0" fontId="0" fillId="5" borderId="7" applyAlignment="1" pivotButton="0" quotePrefix="0" xfId="3">
      <alignment horizontal="center" vertical="center"/>
    </xf>
    <xf numFmtId="0" fontId="0" fillId="5" borderId="8" applyAlignment="1" pivotButton="0" quotePrefix="0" xfId="3">
      <alignment horizontal="center" vertical="center"/>
    </xf>
    <xf numFmtId="166" fontId="0" fillId="0" borderId="8" pivotButton="0" quotePrefix="0" xfId="3"/>
    <xf numFmtId="0" fontId="0" fillId="0" borderId="9" pivotButton="0" quotePrefix="0" xfId="3"/>
    <xf numFmtId="0" fontId="0" fillId="5" borderId="24" applyAlignment="1" pivotButton="0" quotePrefix="0" xfId="3">
      <alignment horizontal="center" vertical="center"/>
    </xf>
    <xf numFmtId="0" fontId="0" fillId="5" borderId="25" applyAlignment="1" pivotButton="0" quotePrefix="0" xfId="3">
      <alignment horizontal="center" vertical="center"/>
    </xf>
    <xf numFmtId="166" fontId="0" fillId="0" borderId="25" pivotButton="0" quotePrefix="0" xfId="3"/>
    <xf numFmtId="0" fontId="0" fillId="0" borderId="26" pivotButton="0" quotePrefix="0" xfId="3"/>
    <xf numFmtId="0" fontId="6" fillId="2" borderId="21" applyAlignment="1" pivotButton="0" quotePrefix="0" xfId="3">
      <alignment horizontal="center" vertical="center"/>
    </xf>
    <xf numFmtId="0" fontId="6" fillId="2" borderId="22" applyAlignment="1" pivotButton="0" quotePrefix="0" xfId="3">
      <alignment horizontal="center" vertical="center"/>
    </xf>
    <xf numFmtId="0" fontId="9" fillId="2" borderId="22" applyAlignment="1" pivotButton="0" quotePrefix="0" xfId="3">
      <alignment horizontal="center" vertical="center"/>
    </xf>
    <xf numFmtId="0" fontId="10" fillId="2" borderId="22" applyAlignment="1" pivotButton="0" quotePrefix="0" xfId="3">
      <alignment horizontal="center" vertical="center"/>
    </xf>
    <xf numFmtId="49" fontId="6" fillId="2" borderId="22" applyAlignment="1" pivotButton="0" quotePrefix="0" xfId="3">
      <alignment horizontal="center" vertical="center"/>
    </xf>
    <xf numFmtId="0" fontId="6" fillId="2" borderId="23" applyAlignment="1" pivotButton="0" quotePrefix="0" xfId="3">
      <alignment horizontal="center" vertical="center"/>
    </xf>
    <xf numFmtId="166" fontId="0" fillId="0" borderId="25" applyAlignment="1" pivotButton="0" quotePrefix="0" xfId="3">
      <alignment horizontal="center" vertical="center"/>
    </xf>
    <xf numFmtId="0" fontId="0" fillId="0" borderId="26" applyAlignment="1" pivotButton="0" quotePrefix="0" xfId="3">
      <alignment horizontal="center" vertical="center"/>
    </xf>
    <xf numFmtId="166" fontId="0" fillId="0" borderId="1" applyAlignment="1" pivotButton="0" quotePrefix="0" xfId="3">
      <alignment horizontal="center" vertical="center"/>
    </xf>
    <xf numFmtId="166" fontId="0" fillId="0" borderId="8" applyAlignment="1" pivotButton="0" quotePrefix="0" xfId="3">
      <alignment horizontal="center" vertical="center"/>
    </xf>
    <xf numFmtId="0" fontId="0" fillId="0" borderId="2" pivotButton="0" quotePrefix="0" xfId="3"/>
    <xf numFmtId="0" fontId="0" fillId="0" borderId="3" pivotButton="0" quotePrefix="0" xfId="3"/>
    <xf numFmtId="0" fontId="0" fillId="0" borderId="4" pivotButton="0" quotePrefix="0" xfId="3"/>
    <xf numFmtId="0" fontId="0" fillId="0" borderId="5" pivotButton="0" quotePrefix="0" xfId="3"/>
    <xf numFmtId="0" fontId="0" fillId="0" borderId="7" pivotButton="0" quotePrefix="0" xfId="3"/>
    <xf numFmtId="0" fontId="0" fillId="2" borderId="29" applyAlignment="1" pivotButton="0" quotePrefix="0" xfId="3">
      <alignment horizontal="center" vertical="center"/>
    </xf>
    <xf numFmtId="0" fontId="0" fillId="2" borderId="7" applyAlignment="1" pivotButton="0" quotePrefix="0" xfId="3">
      <alignment horizontal="center" vertical="center"/>
    </xf>
    <xf numFmtId="0" fontId="0" fillId="2" borderId="8" applyAlignment="1" pivotButton="0" quotePrefix="0" xfId="3">
      <alignment horizontal="center" vertical="center"/>
    </xf>
    <xf numFmtId="165" fontId="0" fillId="0" borderId="30" applyAlignment="1" pivotButton="0" quotePrefix="0" xfId="3">
      <alignment horizontal="center" vertical="center"/>
    </xf>
    <xf numFmtId="2" fontId="0" fillId="0" borderId="2" applyAlignment="1" pivotButton="0" quotePrefix="0" xfId="3">
      <alignment horizontal="center" vertical="center"/>
    </xf>
    <xf numFmtId="2" fontId="0" fillId="0" borderId="3" applyAlignment="1" pivotButton="0" quotePrefix="0" xfId="3">
      <alignment horizontal="center" vertical="center"/>
    </xf>
    <xf numFmtId="2" fontId="0" fillId="0" borderId="10" applyAlignment="1" pivotButton="0" quotePrefix="0" xfId="3">
      <alignment horizontal="center" vertical="center"/>
    </xf>
    <xf numFmtId="2" fontId="0" fillId="0" borderId="5" applyAlignment="1" pivotButton="0" quotePrefix="0" xfId="3">
      <alignment horizontal="center" vertical="center"/>
    </xf>
    <xf numFmtId="2" fontId="0" fillId="0" borderId="1" applyAlignment="1" pivotButton="0" quotePrefix="0" xfId="3">
      <alignment horizontal="center" vertical="center"/>
    </xf>
    <xf numFmtId="2" fontId="0" fillId="0" borderId="11" applyAlignment="1" pivotButton="0" quotePrefix="0" xfId="3">
      <alignment horizontal="center" vertical="center"/>
    </xf>
    <xf numFmtId="2" fontId="0" fillId="0" borderId="7" applyAlignment="1" pivotButton="0" quotePrefix="0" xfId="3">
      <alignment horizontal="center" vertical="center"/>
    </xf>
    <xf numFmtId="2" fontId="0" fillId="0" borderId="8" applyAlignment="1" pivotButton="0" quotePrefix="0" xfId="3">
      <alignment horizontal="center" vertical="center"/>
    </xf>
    <xf numFmtId="2" fontId="0" fillId="0" borderId="12" applyAlignment="1" pivotButton="0" quotePrefix="0" xfId="3">
      <alignment horizontal="center" vertical="center"/>
    </xf>
    <xf numFmtId="2" fontId="0" fillId="0" borderId="24" applyAlignment="1" pivotButton="0" quotePrefix="0" xfId="3">
      <alignment horizontal="center" vertical="center"/>
    </xf>
    <xf numFmtId="2" fontId="0" fillId="0" borderId="25" applyAlignment="1" pivotButton="0" quotePrefix="0" xfId="3">
      <alignment horizontal="center" vertical="center"/>
    </xf>
    <xf numFmtId="2" fontId="0" fillId="0" borderId="32" applyAlignment="1" pivotButton="0" quotePrefix="0" xfId="3">
      <alignment horizontal="center" vertical="center"/>
    </xf>
    <xf numFmtId="2" fontId="0" fillId="0" borderId="31" applyAlignment="1" pivotButton="0" quotePrefix="0" xfId="3">
      <alignment horizontal="center" vertical="center"/>
    </xf>
    <xf numFmtId="0" fontId="0" fillId="2" borderId="13" applyAlignment="1" pivotButton="0" quotePrefix="0" xfId="3">
      <alignment horizontal="center" vertical="center"/>
    </xf>
    <xf numFmtId="0" fontId="0" fillId="0" borderId="18" applyAlignment="1" pivotButton="0" quotePrefix="0" xfId="3">
      <alignment horizontal="center" vertical="center"/>
    </xf>
    <xf numFmtId="0" fontId="0" fillId="0" borderId="14" applyAlignment="1" pivotButton="0" quotePrefix="0" xfId="3">
      <alignment horizontal="center" vertical="center"/>
    </xf>
    <xf numFmtId="165" fontId="0" fillId="0" borderId="10" applyAlignment="1" pivotButton="0" quotePrefix="0" xfId="3">
      <alignment horizontal="center" vertical="center"/>
    </xf>
    <xf numFmtId="165" fontId="0" fillId="0" borderId="11" applyAlignment="1" pivotButton="0" quotePrefix="0" xfId="3">
      <alignment horizontal="center" vertical="center"/>
    </xf>
    <xf numFmtId="165" fontId="0" fillId="0" borderId="12" applyAlignment="1" pivotButton="0" quotePrefix="0" xfId="3">
      <alignment horizontal="center" vertical="center"/>
    </xf>
    <xf numFmtId="165" fontId="0" fillId="0" borderId="33" applyAlignment="1" pivotButton="0" quotePrefix="0" xfId="3">
      <alignment horizontal="center" vertical="center"/>
    </xf>
    <xf numFmtId="165" fontId="0" fillId="0" borderId="34" applyAlignment="1" pivotButton="0" quotePrefix="0" xfId="3">
      <alignment horizontal="center" vertical="center"/>
    </xf>
    <xf numFmtId="165" fontId="0" fillId="0" borderId="35" applyAlignment="1" pivotButton="0" quotePrefix="0" xfId="3">
      <alignment horizontal="center" vertical="center"/>
    </xf>
    <xf numFmtId="2" fontId="0" fillId="0" borderId="4" applyAlignment="1" pivotButton="0" quotePrefix="0" xfId="3">
      <alignment horizontal="center" vertical="center"/>
    </xf>
    <xf numFmtId="2" fontId="0" fillId="0" borderId="6" applyAlignment="1" pivotButton="0" quotePrefix="0" xfId="3">
      <alignment horizontal="center" vertical="center"/>
    </xf>
    <xf numFmtId="2" fontId="0" fillId="0" borderId="9" applyAlignment="1" pivotButton="0" quotePrefix="0" xfId="3">
      <alignment horizontal="center" vertical="center"/>
    </xf>
    <xf numFmtId="166" fontId="0" fillId="0" borderId="24" pivotButton="0" quotePrefix="0" xfId="3"/>
    <xf numFmtId="166" fontId="0" fillId="0" borderId="5" pivotButton="0" quotePrefix="0" xfId="3"/>
    <xf numFmtId="166" fontId="0" fillId="0" borderId="7" pivotButton="0" quotePrefix="0" xfId="3"/>
    <xf numFmtId="0" fontId="0" fillId="0" borderId="31" applyAlignment="1" pivotButton="0" quotePrefix="0" xfId="3">
      <alignment horizontal="center" vertical="center"/>
    </xf>
    <xf numFmtId="2" fontId="0" fillId="0" borderId="18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0" fontId="0" fillId="0" borderId="36" applyAlignment="1" pivotButton="0" quotePrefix="0" xfId="3">
      <alignment horizontal="center" vertical="center"/>
    </xf>
    <xf numFmtId="0" fontId="0" fillId="0" borderId="37" applyAlignment="1" pivotButton="0" quotePrefix="0" xfId="3">
      <alignment horizontal="center" vertical="center"/>
    </xf>
    <xf numFmtId="0" fontId="0" fillId="0" borderId="38" applyAlignment="1" pivotButton="0" quotePrefix="0" xfId="3">
      <alignment horizontal="center" vertical="center"/>
    </xf>
    <xf numFmtId="0" fontId="0" fillId="3" borderId="10" applyAlignment="1" pivotButton="0" quotePrefix="0" xfId="3">
      <alignment horizontal="center" vertical="center"/>
    </xf>
    <xf numFmtId="0" fontId="0" fillId="3" borderId="11" applyAlignment="1" pivotButton="0" quotePrefix="0" xfId="3">
      <alignment horizontal="center" vertical="center"/>
    </xf>
    <xf numFmtId="0" fontId="0" fillId="3" borderId="12" applyAlignment="1" pivotButton="0" quotePrefix="0" xfId="3">
      <alignment horizontal="center" vertical="center"/>
    </xf>
    <xf numFmtId="0" fontId="0" fillId="6" borderId="11" applyAlignment="1" pivotButton="0" quotePrefix="0" xfId="3">
      <alignment horizontal="center" vertical="center"/>
    </xf>
    <xf numFmtId="165" fontId="0" fillId="0" borderId="25" applyAlignment="1" pivotButton="0" quotePrefix="0" xfId="3">
      <alignment horizontal="center" vertical="center"/>
    </xf>
    <xf numFmtId="0" fontId="0" fillId="0" borderId="39" applyAlignment="1" pivotButton="0" quotePrefix="0" xfId="3">
      <alignment horizontal="center" vertical="center"/>
    </xf>
    <xf numFmtId="0" fontId="0" fillId="6" borderId="10" applyAlignment="1" pivotButton="0" quotePrefix="0" xfId="3">
      <alignment horizontal="center" vertical="center"/>
    </xf>
    <xf numFmtId="0" fontId="0" fillId="5" borderId="40" applyAlignment="1" pivotButton="0" quotePrefix="0" xfId="3">
      <alignment horizontal="center" vertical="center"/>
    </xf>
    <xf numFmtId="0" fontId="0" fillId="5" borderId="41" applyAlignment="1" pivotButton="0" quotePrefix="0" xfId="3">
      <alignment horizontal="center" vertical="center"/>
    </xf>
    <xf numFmtId="0" fontId="0" fillId="0" borderId="41" applyAlignment="1" pivotButton="0" quotePrefix="0" xfId="3">
      <alignment horizontal="center" vertical="center"/>
    </xf>
    <xf numFmtId="0" fontId="0" fillId="0" borderId="40" applyAlignment="1" pivotButton="0" quotePrefix="0" xfId="3">
      <alignment horizontal="center" vertical="center"/>
    </xf>
    <xf numFmtId="165" fontId="0" fillId="0" borderId="8" applyAlignment="1" pivotButton="0" quotePrefix="0" xfId="3">
      <alignment horizontal="center" vertical="center"/>
    </xf>
    <xf numFmtId="0" fontId="0" fillId="2" borderId="9" applyAlignment="1" pivotButton="0" quotePrefix="0" xfId="3">
      <alignment horizontal="center" vertical="center"/>
    </xf>
    <xf numFmtId="2" fontId="0" fillId="0" borderId="26" applyAlignment="1" pivotButton="0" quotePrefix="0" xfId="3">
      <alignment horizontal="center" vertical="center"/>
    </xf>
    <xf numFmtId="2" fontId="0" fillId="0" borderId="19" applyAlignment="1" pivotButton="0" quotePrefix="0" xfId="3">
      <alignment horizontal="center" vertical="center"/>
    </xf>
    <xf numFmtId="0" fontId="0" fillId="0" borderId="20" applyAlignment="1" pivotButton="0" quotePrefix="0" xfId="3">
      <alignment horizontal="center" vertical="center"/>
    </xf>
    <xf numFmtId="0" fontId="0" fillId="0" borderId="13" applyAlignment="1" pivotButton="0" quotePrefix="0" xfId="3">
      <alignment horizontal="center" vertical="center"/>
    </xf>
    <xf numFmtId="0" fontId="0" fillId="0" borderId="19" applyAlignment="1" pivotButton="0" quotePrefix="0" xfId="3">
      <alignment horizontal="center" vertical="center"/>
    </xf>
    <xf numFmtId="0" fontId="0" fillId="0" borderId="42" applyAlignment="1" pivotButton="0" quotePrefix="0" xfId="3">
      <alignment horizontal="center" vertical="center"/>
    </xf>
    <xf numFmtId="0" fontId="0" fillId="0" borderId="43" applyAlignment="1" pivotButton="0" quotePrefix="0" xfId="3">
      <alignment horizontal="center" vertical="center"/>
    </xf>
    <xf numFmtId="0" fontId="0" fillId="0" borderId="44" applyAlignment="1" pivotButton="0" quotePrefix="0" xfId="3">
      <alignment horizontal="center" vertical="center"/>
    </xf>
    <xf numFmtId="0" fontId="0" fillId="0" borderId="45" applyAlignment="1" pivotButton="0" quotePrefix="0" xfId="3">
      <alignment horizontal="center" vertical="center"/>
    </xf>
    <xf numFmtId="0" fontId="0" fillId="0" borderId="46" applyAlignment="1" pivotButton="0" quotePrefix="0" xfId="3">
      <alignment horizontal="center" vertical="center"/>
    </xf>
    <xf numFmtId="0" fontId="0" fillId="2" borderId="19" applyAlignment="1" pivotButton="0" quotePrefix="0" xfId="3">
      <alignment horizontal="center" vertical="center"/>
    </xf>
    <xf numFmtId="165" fontId="0" fillId="0" borderId="13" applyAlignment="1" pivotButton="0" quotePrefix="0" xfId="3">
      <alignment horizontal="center" vertical="center"/>
    </xf>
    <xf numFmtId="165" fontId="0" fillId="0" borderId="43" applyAlignment="1" pivotButton="0" quotePrefix="0" xfId="3">
      <alignment horizontal="center" vertical="center"/>
    </xf>
    <xf numFmtId="165" fontId="0" fillId="0" borderId="46" applyAlignment="1" pivotButton="0" quotePrefix="0" xfId="3">
      <alignment horizontal="center" vertical="center"/>
    </xf>
    <xf numFmtId="2" fontId="0" fillId="0" borderId="20" applyAlignment="1" pivotButton="0" quotePrefix="0" xfId="3">
      <alignment horizontal="center" vertical="center"/>
    </xf>
    <xf numFmtId="2" fontId="0" fillId="0" borderId="13" applyAlignment="1" pivotButton="0" quotePrefix="0" xfId="3">
      <alignment horizontal="center" vertical="center"/>
    </xf>
    <xf numFmtId="2" fontId="0" fillId="0" borderId="42" applyAlignment="1" pivotButton="0" quotePrefix="0" xfId="3">
      <alignment horizontal="center" vertical="center"/>
    </xf>
    <xf numFmtId="2" fontId="0" fillId="0" borderId="0" applyAlignment="1" pivotButton="0" quotePrefix="0" xfId="3">
      <alignment horizontal="center" vertical="center"/>
    </xf>
    <xf numFmtId="2" fontId="0" fillId="0" borderId="43" applyAlignment="1" pivotButton="0" quotePrefix="0" xfId="3">
      <alignment horizontal="center" vertical="center"/>
    </xf>
    <xf numFmtId="2" fontId="0" fillId="0" borderId="44" applyAlignment="1" pivotButton="0" quotePrefix="0" xfId="3">
      <alignment horizontal="center" vertical="center"/>
    </xf>
    <xf numFmtId="2" fontId="0" fillId="0" borderId="45" applyAlignment="1" pivotButton="0" quotePrefix="0" xfId="3">
      <alignment horizontal="center" vertical="center"/>
    </xf>
    <xf numFmtId="2" fontId="0" fillId="0" borderId="46" applyAlignment="1" pivotButton="0" quotePrefix="0" xfId="3">
      <alignment horizontal="center" vertical="center"/>
    </xf>
    <xf numFmtId="165" fontId="0" fillId="0" borderId="19" applyAlignment="1" pivotButton="0" quotePrefix="0" xfId="3">
      <alignment horizontal="center" vertical="center"/>
    </xf>
    <xf numFmtId="165" fontId="0" fillId="0" borderId="20" applyAlignment="1" pivotButton="0" quotePrefix="0" xfId="3">
      <alignment horizontal="center" vertical="center"/>
    </xf>
    <xf numFmtId="165" fontId="0" fillId="0" borderId="42" applyAlignment="1" pivotButton="0" quotePrefix="0" xfId="3">
      <alignment horizontal="center" vertical="center"/>
    </xf>
    <xf numFmtId="165" fontId="0" fillId="0" borderId="0" applyAlignment="1" pivotButton="0" quotePrefix="0" xfId="3">
      <alignment horizontal="center" vertical="center"/>
    </xf>
    <xf numFmtId="165" fontId="0" fillId="0" borderId="44" applyAlignment="1" pivotButton="0" quotePrefix="0" xfId="3">
      <alignment horizontal="center" vertical="center"/>
    </xf>
    <xf numFmtId="165" fontId="0" fillId="0" borderId="45" applyAlignment="1" pivotButton="0" quotePrefix="0" xfId="3">
      <alignment horizontal="center" vertical="center"/>
    </xf>
    <xf numFmtId="0" fontId="12" fillId="0" borderId="49" applyAlignment="1" pivotButton="0" quotePrefix="0" xfId="3">
      <alignment horizontal="center" vertical="center"/>
    </xf>
    <xf numFmtId="0" fontId="0" fillId="2" borderId="10" applyAlignment="1" pivotButton="0" quotePrefix="0" xfId="2">
      <alignment horizontal="center" vertical="center"/>
    </xf>
    <xf numFmtId="0" fontId="12" fillId="2" borderId="31" applyAlignment="1" pivotButton="0" quotePrefix="0" xfId="2">
      <alignment horizontal="center" vertical="center"/>
    </xf>
    <xf numFmtId="0" fontId="0" fillId="0" borderId="49" applyAlignment="1" pivotButton="0" quotePrefix="0" xfId="3">
      <alignment horizontal="center" vertical="center"/>
    </xf>
    <xf numFmtId="0" fontId="0" fillId="2" borderId="21" applyAlignment="1" pivotButton="0" quotePrefix="0" xfId="2">
      <alignment horizontal="center"/>
    </xf>
    <xf numFmtId="0" fontId="0" fillId="2" borderId="22" applyAlignment="1" pivotButton="0" quotePrefix="0" xfId="2">
      <alignment horizontal="center"/>
    </xf>
    <xf numFmtId="0" fontId="12" fillId="2" borderId="22" applyAlignment="1" pivotButton="0" quotePrefix="0" xfId="2">
      <alignment horizontal="center" vertical="center"/>
    </xf>
    <xf numFmtId="0" fontId="0" fillId="2" borderId="23" applyAlignment="1" pivotButton="0" quotePrefix="0" xfId="2">
      <alignment horizontal="center"/>
    </xf>
    <xf numFmtId="0" fontId="14" fillId="0" borderId="0" applyAlignment="1" pivotButton="0" quotePrefix="0" xfId="3">
      <alignment horizontal="center"/>
    </xf>
    <xf numFmtId="0" fontId="0" fillId="0" borderId="50" pivotButton="0" quotePrefix="0" xfId="3"/>
    <xf numFmtId="0" fontId="0" fillId="0" borderId="51" pivotButton="0" quotePrefix="0" xfId="3"/>
    <xf numFmtId="0" fontId="0" fillId="0" borderId="52" pivotButton="0" quotePrefix="0" xfId="3"/>
    <xf numFmtId="0" fontId="0" fillId="0" borderId="53" pivotButton="0" quotePrefix="0" xfId="3"/>
    <xf numFmtId="0" fontId="0" fillId="0" borderId="54" pivotButton="0" quotePrefix="0" xfId="3"/>
    <xf numFmtId="0" fontId="0" fillId="0" borderId="47" pivotButton="0" quotePrefix="0" xfId="3"/>
    <xf numFmtId="0" fontId="0" fillId="0" borderId="55" pivotButton="0" quotePrefix="0" xfId="3"/>
    <xf numFmtId="0" fontId="0" fillId="0" borderId="49" pivotButton="0" quotePrefix="0" xfId="3"/>
    <xf numFmtId="165" fontId="0" fillId="0" borderId="50" applyAlignment="1" pivotButton="0" quotePrefix="0" xfId="3">
      <alignment horizontal="center" vertical="center"/>
    </xf>
    <xf numFmtId="165" fontId="0" fillId="0" borderId="56" applyAlignment="1" pivotButton="0" quotePrefix="0" xfId="3">
      <alignment horizontal="center" vertical="center"/>
    </xf>
    <xf numFmtId="165" fontId="0" fillId="0" borderId="47" applyAlignment="1" pivotButton="0" quotePrefix="0" xfId="3">
      <alignment horizontal="center" vertical="center"/>
    </xf>
    <xf numFmtId="165" fontId="0" fillId="0" borderId="53" applyAlignment="1" pivotButton="0" quotePrefix="0" xfId="3">
      <alignment horizontal="center" vertical="center"/>
    </xf>
    <xf numFmtId="165" fontId="0" fillId="0" borderId="57" applyAlignment="1" pivotButton="0" quotePrefix="0" xfId="3">
      <alignment horizontal="center" vertical="center"/>
    </xf>
    <xf numFmtId="0" fontId="16" fillId="0" borderId="0" applyAlignment="1" pivotButton="0" quotePrefix="0" xfId="3">
      <alignment vertical="center"/>
    </xf>
    <xf numFmtId="0" fontId="13" fillId="0" borderId="1" applyAlignment="1" pivotButton="0" quotePrefix="0" xfId="3">
      <alignment horizontal="center" vertical="center"/>
    </xf>
    <xf numFmtId="0" fontId="16" fillId="0" borderId="0" applyAlignment="1" pivotButton="0" quotePrefix="0" xfId="3">
      <alignment horizontal="center" vertical="center"/>
    </xf>
    <xf numFmtId="0" fontId="0" fillId="0" borderId="1" applyAlignment="1" pivotButton="0" quotePrefix="0" xfId="3">
      <alignment horizontal="center"/>
    </xf>
    <xf numFmtId="0" fontId="0" fillId="0" borderId="25" applyAlignment="1" pivotButton="0" quotePrefix="0" xfId="3">
      <alignment horizontal="center"/>
    </xf>
    <xf numFmtId="0" fontId="0" fillId="2" borderId="21" applyAlignment="1" pivotButton="0" quotePrefix="0" xfId="2">
      <alignment horizontal="center" vertical="center"/>
    </xf>
    <xf numFmtId="0" fontId="15" fillId="2" borderId="22" applyAlignment="1" pivotButton="0" quotePrefix="0" xfId="2">
      <alignment horizontal="center" vertical="center"/>
    </xf>
    <xf numFmtId="0" fontId="17" fillId="2" borderId="22" applyAlignment="1" pivotButton="0" quotePrefix="0" xfId="3">
      <alignment horizontal="center" vertical="center" wrapText="1"/>
    </xf>
    <xf numFmtId="0" fontId="0" fillId="2" borderId="23" applyAlignment="1" pivotButton="0" quotePrefix="0" xfId="2">
      <alignment horizontal="center" vertical="center"/>
    </xf>
    <xf numFmtId="165" fontId="0" fillId="0" borderId="49" applyAlignment="1" pivotButton="0" quotePrefix="0" xfId="3">
      <alignment horizontal="center" vertical="center"/>
    </xf>
    <xf numFmtId="165" fontId="0" fillId="0" borderId="48" applyAlignment="1" pivotButton="0" quotePrefix="0" xfId="3">
      <alignment horizontal="center" vertical="center"/>
    </xf>
    <xf numFmtId="0" fontId="0" fillId="2" borderId="11" applyAlignment="1" pivotButton="0" quotePrefix="0" xfId="2">
      <alignment horizontal="center" vertical="center"/>
    </xf>
    <xf numFmtId="0" fontId="0" fillId="2" borderId="12" applyAlignment="1" pivotButton="0" quotePrefix="0" xfId="2">
      <alignment horizontal="center" vertical="center"/>
    </xf>
    <xf numFmtId="165" fontId="0" fillId="0" borderId="51" applyAlignment="1" pivotButton="0" quotePrefix="0" xfId="3">
      <alignment horizontal="center" vertical="center"/>
    </xf>
    <xf numFmtId="165" fontId="0" fillId="0" borderId="55" applyAlignment="1" pivotButton="0" quotePrefix="0" xfId="3">
      <alignment horizontal="center" vertical="center"/>
    </xf>
    <xf numFmtId="0" fontId="13" fillId="0" borderId="48" applyAlignment="1" pivotButton="0" quotePrefix="0" xfId="3">
      <alignment horizontal="center" vertical="center"/>
    </xf>
    <xf numFmtId="0" fontId="0" fillId="2" borderId="22" applyAlignment="1" pivotButton="0" quotePrefix="0" xfId="2">
      <alignment horizontal="center" vertical="center"/>
    </xf>
    <xf numFmtId="0" fontId="0" fillId="2" borderId="27" applyAlignment="1" pivotButton="0" quotePrefix="0" xfId="2">
      <alignment horizontal="center" vertical="center"/>
    </xf>
    <xf numFmtId="0" fontId="0" fillId="2" borderId="18" applyAlignment="1" pivotButton="0" quotePrefix="0" xfId="2">
      <alignment horizontal="center" vertical="center"/>
    </xf>
    <xf numFmtId="2" fontId="0" fillId="0" borderId="28" applyAlignment="1" pivotButton="0" quotePrefix="0" xfId="3">
      <alignment horizontal="center" vertical="center"/>
    </xf>
    <xf numFmtId="166" fontId="0" fillId="0" borderId="10" applyAlignment="1" pivotButton="0" quotePrefix="0" xfId="3">
      <alignment horizontal="center" vertical="center"/>
    </xf>
    <xf numFmtId="166" fontId="0" fillId="0" borderId="11" applyAlignment="1" pivotButton="0" quotePrefix="0" xfId="3">
      <alignment horizontal="center" vertical="center"/>
    </xf>
    <xf numFmtId="0" fontId="0" fillId="2" borderId="15" applyAlignment="1" pivotButton="0" quotePrefix="0" xfId="2">
      <alignment horizontal="center"/>
    </xf>
    <xf numFmtId="0" fontId="0" fillId="2" borderId="16" applyAlignment="1" pivotButton="0" quotePrefix="0" xfId="2">
      <alignment horizontal="center"/>
    </xf>
    <xf numFmtId="0" fontId="12" fillId="0" borderId="5" applyAlignment="1" pivotButton="0" quotePrefix="0" xfId="3">
      <alignment horizontal="center" vertical="center"/>
    </xf>
    <xf numFmtId="0" fontId="12" fillId="0" borderId="7" applyAlignment="1" pivotButton="0" quotePrefix="0" xfId="3">
      <alignment horizontal="center" vertical="center"/>
    </xf>
    <xf numFmtId="0" fontId="0" fillId="0" borderId="43" applyAlignment="1" pivotButton="0" quotePrefix="0" xfId="3">
      <alignment horizontal="center"/>
    </xf>
    <xf numFmtId="165" fontId="0" fillId="0" borderId="2" applyAlignment="1" pivotButton="0" quotePrefix="0" xfId="3">
      <alignment horizontal="center" vertical="center"/>
    </xf>
    <xf numFmtId="165" fontId="0" fillId="0" borderId="3" applyAlignment="1" pivotButton="0" quotePrefix="0" xfId="3">
      <alignment horizontal="center" vertical="center"/>
    </xf>
    <xf numFmtId="165" fontId="0" fillId="0" borderId="4" applyAlignment="1" pivotButton="0" quotePrefix="0" xfId="3">
      <alignment horizontal="center" vertical="center"/>
    </xf>
    <xf numFmtId="165" fontId="0" fillId="0" borderId="7" applyAlignment="1" pivotButton="0" quotePrefix="0" xfId="3">
      <alignment horizontal="center" vertical="center"/>
    </xf>
    <xf numFmtId="0" fontId="0" fillId="2" borderId="11" applyAlignment="1" pivotButton="0" quotePrefix="0" xfId="3">
      <alignment horizontal="center" vertical="center"/>
    </xf>
    <xf numFmtId="0" fontId="0" fillId="2" borderId="60" applyAlignment="1" pivotButton="0" quotePrefix="0" xfId="2">
      <alignment horizontal="center" vertical="center"/>
    </xf>
    <xf numFmtId="0" fontId="0" fillId="2" borderId="57" applyAlignment="1" pivotButton="0" quotePrefix="0" xfId="2">
      <alignment horizontal="center" vertical="center"/>
    </xf>
    <xf numFmtId="0" fontId="0" fillId="2" borderId="61" applyAlignment="1" pivotButton="0" quotePrefix="0" xfId="2">
      <alignment horizontal="center" vertical="center"/>
    </xf>
    <xf numFmtId="0" fontId="0" fillId="2" borderId="32" applyAlignment="1" pivotButton="0" quotePrefix="0" xfId="3">
      <alignment horizontal="center" vertical="center"/>
    </xf>
    <xf numFmtId="165" fontId="0" fillId="0" borderId="0" pivotButton="0" quotePrefix="0" xfId="3"/>
    <xf numFmtId="0" fontId="0" fillId="0" borderId="19" pivotButton="0" quotePrefix="0" xfId="3"/>
    <xf numFmtId="0" fontId="0" fillId="0" borderId="20" pivotButton="0" quotePrefix="0" xfId="3"/>
    <xf numFmtId="0" fontId="0" fillId="0" borderId="13" pivotButton="0" quotePrefix="0" xfId="3"/>
    <xf numFmtId="0" fontId="0" fillId="0" borderId="42" pivotButton="0" quotePrefix="0" xfId="3"/>
    <xf numFmtId="0" fontId="0" fillId="0" borderId="43" pivotButton="0" quotePrefix="0" xfId="3"/>
    <xf numFmtId="0" fontId="0" fillId="0" borderId="44" pivotButton="0" quotePrefix="0" xfId="3"/>
    <xf numFmtId="0" fontId="0" fillId="0" borderId="45" pivotButton="0" quotePrefix="0" xfId="3"/>
    <xf numFmtId="0" fontId="0" fillId="0" borderId="46" pivotButton="0" quotePrefix="0" xfId="3"/>
    <xf numFmtId="0" fontId="17" fillId="7" borderId="22" applyAlignment="1" pivotButton="0" quotePrefix="0" xfId="3">
      <alignment horizontal="center" vertical="center" wrapText="1"/>
    </xf>
    <xf numFmtId="0" fontId="6" fillId="7" borderId="15" applyAlignment="1" pivotButton="0" quotePrefix="0" xfId="3">
      <alignment horizontal="center" vertical="center"/>
    </xf>
    <xf numFmtId="0" fontId="13" fillId="7" borderId="22" applyAlignment="1" pivotButton="0" quotePrefix="0" xfId="3">
      <alignment horizontal="center" vertical="center"/>
    </xf>
    <xf numFmtId="0" fontId="6" fillId="7" borderId="23" applyAlignment="1" pivotButton="0" quotePrefix="0" xfId="3">
      <alignment horizontal="center" vertical="center"/>
    </xf>
    <xf numFmtId="167" fontId="0" fillId="0" borderId="58" applyAlignment="1" pivotButton="0" quotePrefix="0" xfId="3">
      <alignment horizontal="center" vertical="center"/>
    </xf>
    <xf numFmtId="167" fontId="0" fillId="0" borderId="3" applyAlignment="1" pivotButton="0" quotePrefix="0" xfId="3">
      <alignment horizontal="center" vertical="center"/>
    </xf>
    <xf numFmtId="167" fontId="0" fillId="0" borderId="48" applyAlignment="1" pivotButton="0" quotePrefix="0" xfId="3">
      <alignment horizontal="center" vertical="center"/>
    </xf>
    <xf numFmtId="167" fontId="0" fillId="0" borderId="1" applyAlignment="1" pivotButton="0" quotePrefix="0" xfId="3">
      <alignment horizontal="center" vertical="center"/>
    </xf>
    <xf numFmtId="167" fontId="0" fillId="3" borderId="48" applyAlignment="1" pivotButton="0" quotePrefix="0" xfId="3">
      <alignment horizontal="center" vertical="center"/>
    </xf>
    <xf numFmtId="167" fontId="0" fillId="3" borderId="1" applyAlignment="1" pivotButton="0" quotePrefix="0" xfId="3">
      <alignment horizontal="center" vertical="center"/>
    </xf>
    <xf numFmtId="167" fontId="0" fillId="0" borderId="19" applyAlignment="1" pivotButton="0" quotePrefix="0" xfId="3">
      <alignment horizontal="center" vertical="center"/>
    </xf>
    <xf numFmtId="167" fontId="0" fillId="0" borderId="13" applyAlignment="1" pivotButton="0" quotePrefix="0" xfId="3">
      <alignment horizontal="center" vertical="center"/>
    </xf>
    <xf numFmtId="167" fontId="0" fillId="0" borderId="42" applyAlignment="1" pivotButton="0" quotePrefix="0" xfId="3">
      <alignment horizontal="center" vertical="center"/>
    </xf>
    <xf numFmtId="167" fontId="0" fillId="0" borderId="43" applyAlignment="1" pivotButton="0" quotePrefix="0" xfId="3">
      <alignment horizontal="center" vertical="center"/>
    </xf>
    <xf numFmtId="167" fontId="0" fillId="0" borderId="44" applyAlignment="1" pivotButton="0" quotePrefix="0" xfId="3">
      <alignment horizontal="center" vertical="center"/>
    </xf>
    <xf numFmtId="167" fontId="0" fillId="0" borderId="46" applyAlignment="1" pivotButton="0" quotePrefix="0" xfId="3">
      <alignment horizontal="center" vertical="center"/>
    </xf>
    <xf numFmtId="0" fontId="19" fillId="8" borderId="3" applyAlignment="1" pivotButton="0" quotePrefix="0" xfId="3">
      <alignment horizontal="center"/>
    </xf>
    <xf numFmtId="0" fontId="19" fillId="8" borderId="4" applyAlignment="1" pivotButton="0" quotePrefix="0" xfId="3">
      <alignment horizontal="center" vertical="center"/>
    </xf>
    <xf numFmtId="0" fontId="19" fillId="8" borderId="1" applyAlignment="1" pivotButton="0" quotePrefix="0" xfId="3">
      <alignment horizontal="center"/>
    </xf>
    <xf numFmtId="0" fontId="19" fillId="8" borderId="6" applyAlignment="1" pivotButton="0" quotePrefix="0" xfId="3">
      <alignment horizontal="center" vertical="center"/>
    </xf>
    <xf numFmtId="0" fontId="20" fillId="9" borderId="1" applyAlignment="1" pivotButton="0" quotePrefix="0" xfId="3">
      <alignment horizontal="center"/>
    </xf>
    <xf numFmtId="0" fontId="20" fillId="9" borderId="6" applyAlignment="1" pivotButton="0" quotePrefix="0" xfId="3">
      <alignment horizontal="center" vertical="center"/>
    </xf>
    <xf numFmtId="0" fontId="20" fillId="9" borderId="8" applyAlignment="1" pivotButton="0" quotePrefix="0" xfId="3">
      <alignment horizontal="center"/>
    </xf>
    <xf numFmtId="0" fontId="20" fillId="9" borderId="9" applyAlignment="1" pivotButton="0" quotePrefix="0" xfId="3">
      <alignment horizontal="center" vertical="center"/>
    </xf>
    <xf numFmtId="0" fontId="6" fillId="10" borderId="0" applyAlignment="1" pivotButton="0" quotePrefix="0" xfId="3">
      <alignment horizontal="center"/>
    </xf>
    <xf numFmtId="167" fontId="0" fillId="11" borderId="48" applyAlignment="1" pivotButton="0" quotePrefix="0" xfId="3">
      <alignment horizontal="center" vertical="center"/>
    </xf>
    <xf numFmtId="167" fontId="0" fillId="11" borderId="1" applyAlignment="1" pivotButton="0" quotePrefix="0" xfId="3">
      <alignment horizontal="center" vertical="center"/>
    </xf>
    <xf numFmtId="167" fontId="1" fillId="12" borderId="48" applyAlignment="1" pivotButton="0" quotePrefix="0" xfId="3">
      <alignment horizontal="center" vertical="center"/>
    </xf>
    <xf numFmtId="167" fontId="1" fillId="12" borderId="1" applyAlignment="1" pivotButton="0" quotePrefix="0" xfId="3">
      <alignment horizontal="center" vertical="center"/>
    </xf>
    <xf numFmtId="167" fontId="0" fillId="12" borderId="1" applyAlignment="1" pivotButton="0" quotePrefix="0" xfId="3">
      <alignment horizontal="center" vertical="center"/>
    </xf>
    <xf numFmtId="167" fontId="0" fillId="12" borderId="59" applyAlignment="1" pivotButton="0" quotePrefix="0" xfId="3">
      <alignment horizontal="center" vertical="center"/>
    </xf>
    <xf numFmtId="167" fontId="0" fillId="12" borderId="8" applyAlignment="1" pivotButton="0" quotePrefix="0" xfId="3">
      <alignment horizontal="center" vertical="center"/>
    </xf>
    <xf numFmtId="165" fontId="0" fillId="0" borderId="49" applyAlignment="1" pivotButton="0" quotePrefix="0" xfId="0">
      <alignment horizontal="center" vertical="center"/>
    </xf>
    <xf numFmtId="165" fontId="0" fillId="0" borderId="48" applyAlignment="1" pivotButton="0" quotePrefix="0" xfId="0">
      <alignment horizontal="center" vertical="center"/>
    </xf>
    <xf numFmtId="165" fontId="0" fillId="0" borderId="25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21" applyAlignment="1" pivotButton="0" quotePrefix="0" xfId="3">
      <alignment horizontal="center"/>
    </xf>
    <xf numFmtId="0" fontId="0" fillId="3" borderId="22" applyAlignment="1" pivotButton="0" quotePrefix="0" xfId="3">
      <alignment horizontal="center"/>
    </xf>
    <xf numFmtId="0" fontId="0" fillId="3" borderId="23" applyAlignment="1" pivotButton="0" quotePrefix="0" xfId="3">
      <alignment horizontal="center"/>
    </xf>
    <xf numFmtId="0" fontId="0" fillId="3" borderId="19" applyAlignment="1" pivotButton="0" quotePrefix="0" xfId="3">
      <alignment horizontal="center" vertical="center"/>
    </xf>
    <xf numFmtId="0" fontId="0" fillId="3" borderId="20" applyAlignment="1" pivotButton="0" quotePrefix="0" xfId="3">
      <alignment horizontal="center" vertical="center"/>
    </xf>
    <xf numFmtId="0" fontId="0" fillId="3" borderId="13" applyAlignment="1" pivotButton="0" quotePrefix="0" xfId="3">
      <alignment horizontal="center" vertical="center"/>
    </xf>
    <xf numFmtId="0" fontId="0" fillId="2" borderId="27" applyAlignment="1" pivotButton="0" quotePrefix="0" xfId="3">
      <alignment horizontal="center" vertical="center"/>
    </xf>
    <xf numFmtId="0" fontId="0" fillId="2" borderId="28" applyAlignment="1" pivotButton="0" quotePrefix="0" xfId="3">
      <alignment horizontal="center" vertical="center"/>
    </xf>
    <xf numFmtId="0" fontId="0" fillId="2" borderId="14" applyAlignment="1" pivotButton="0" quotePrefix="0" xfId="3">
      <alignment horizontal="center" vertical="center"/>
    </xf>
    <xf numFmtId="0" fontId="0" fillId="2" borderId="29" applyAlignment="1" pivotButton="0" quotePrefix="0" xfId="3">
      <alignment horizontal="center" vertical="center"/>
    </xf>
    <xf numFmtId="0" fontId="0" fillId="2" borderId="30" applyAlignment="1" pivotButton="0" quotePrefix="0" xfId="3">
      <alignment horizontal="center" vertical="center"/>
    </xf>
    <xf numFmtId="0" fontId="0" fillId="2" borderId="31" applyAlignment="1" pivotButton="0" quotePrefix="0" xfId="3">
      <alignment horizontal="center" vertical="center"/>
    </xf>
    <xf numFmtId="0" fontId="0" fillId="2" borderId="15" applyAlignment="1" pivotButton="0" quotePrefix="0" xfId="3">
      <alignment horizontal="center" vertical="center"/>
    </xf>
    <xf numFmtId="0" fontId="0" fillId="2" borderId="16" applyAlignment="1" pivotButton="0" quotePrefix="0" xfId="3">
      <alignment horizontal="center" vertical="center"/>
    </xf>
    <xf numFmtId="0" fontId="0" fillId="2" borderId="17" applyAlignment="1" pivotButton="0" quotePrefix="0" xfId="3">
      <alignment horizontal="center" vertical="center"/>
    </xf>
    <xf numFmtId="0" fontId="0" fillId="2" borderId="2" applyAlignment="1" pivotButton="0" quotePrefix="0" xfId="3">
      <alignment horizontal="center" vertical="center"/>
    </xf>
    <xf numFmtId="0" fontId="0" fillId="2" borderId="3" applyAlignment="1" pivotButton="0" quotePrefix="0" xfId="3">
      <alignment horizontal="center" vertical="center"/>
    </xf>
    <xf numFmtId="0" fontId="0" fillId="2" borderId="4" applyAlignment="1" pivotButton="0" quotePrefix="0" xfId="3">
      <alignment horizontal="center" vertical="center"/>
    </xf>
    <xf numFmtId="0" fontId="0" fillId="2" borderId="27" applyAlignment="1" pivotButton="0" quotePrefix="0" xfId="3">
      <alignment horizontal="center"/>
    </xf>
    <xf numFmtId="0" fontId="0" fillId="2" borderId="28" applyAlignment="1" pivotButton="0" quotePrefix="0" xfId="3">
      <alignment horizontal="center"/>
    </xf>
    <xf numFmtId="0" fontId="0" fillId="2" borderId="14" applyAlignment="1" pivotButton="0" quotePrefix="0" xfId="3">
      <alignment horizontal="center"/>
    </xf>
    <xf numFmtId="0" fontId="0" fillId="2" borderId="19" applyAlignment="1" pivotButton="0" quotePrefix="0" xfId="3">
      <alignment horizontal="center"/>
    </xf>
    <xf numFmtId="0" fontId="0" fillId="2" borderId="20" applyAlignment="1" pivotButton="0" quotePrefix="0" xfId="3">
      <alignment horizontal="center"/>
    </xf>
    <xf numFmtId="0" fontId="0" fillId="2" borderId="13" applyAlignment="1" pivotButton="0" quotePrefix="0" xfId="3">
      <alignment horizontal="center"/>
    </xf>
    <xf numFmtId="0" fontId="0" fillId="2" borderId="19" applyAlignment="1" pivotButton="0" quotePrefix="0" xfId="3">
      <alignment horizontal="center" vertical="center"/>
    </xf>
    <xf numFmtId="0" fontId="0" fillId="2" borderId="20" applyAlignment="1" pivotButton="0" quotePrefix="0" xfId="3">
      <alignment horizontal="center" vertical="center"/>
    </xf>
    <xf numFmtId="0" fontId="0" fillId="2" borderId="13" applyAlignment="1" pivotButton="0" quotePrefix="0" xfId="3">
      <alignment horizontal="center" vertical="center"/>
    </xf>
    <xf numFmtId="0" fontId="0" fillId="3" borderId="27" applyAlignment="1" pivotButton="0" quotePrefix="0" xfId="2">
      <alignment horizontal="center" vertical="center"/>
    </xf>
    <xf numFmtId="0" fontId="0" fillId="3" borderId="14" applyAlignment="1" pivotButton="0" quotePrefix="0" xfId="2">
      <alignment horizontal="center" vertical="center"/>
    </xf>
    <xf numFmtId="0" fontId="0" fillId="3" borderId="27" applyAlignment="1" pivotButton="0" quotePrefix="0" xfId="3">
      <alignment horizontal="center" vertical="center"/>
    </xf>
    <xf numFmtId="0" fontId="0" fillId="3" borderId="14" applyAlignment="1" pivotButton="0" quotePrefix="0" xfId="3">
      <alignment horizontal="center" vertical="center"/>
    </xf>
    <xf numFmtId="0" fontId="0" fillId="3" borderId="28" applyAlignment="1" pivotButton="0" quotePrefix="0" xfId="3">
      <alignment horizontal="center" vertical="center"/>
    </xf>
    <xf numFmtId="0" fontId="0" fillId="2" borderId="21" applyAlignment="1" pivotButton="0" quotePrefix="0" xfId="2">
      <alignment horizontal="center" vertical="center"/>
    </xf>
    <xf numFmtId="0" fontId="0" fillId="2" borderId="22" applyAlignment="1" pivotButton="0" quotePrefix="0" xfId="2">
      <alignment horizontal="center" vertical="center"/>
    </xf>
    <xf numFmtId="0" fontId="0" fillId="2" borderId="23" applyAlignment="1" pivotButton="0" quotePrefix="0" xfId="2">
      <alignment horizontal="center" vertical="center"/>
    </xf>
    <xf numFmtId="0" fontId="0" fillId="2" borderId="11" applyAlignment="1" pivotButton="0" quotePrefix="0" xfId="2">
      <alignment horizontal="center" vertical="center"/>
    </xf>
    <xf numFmtId="0" fontId="0" fillId="2" borderId="12" applyAlignment="1" pivotButton="0" quotePrefix="0" xfId="2">
      <alignment horizontal="center" vertical="center"/>
    </xf>
    <xf numFmtId="0" fontId="0" fillId="2" borderId="10" applyAlignment="1" pivotButton="0" quotePrefix="0" xfId="2">
      <alignment horizontal="center" vertical="center"/>
    </xf>
    <xf numFmtId="0" fontId="0" fillId="2" borderId="19" applyAlignment="1" pivotButton="0" quotePrefix="0" xfId="2">
      <alignment horizontal="center" vertical="center"/>
    </xf>
    <xf numFmtId="0" fontId="0" fillId="2" borderId="42" applyAlignment="1" pivotButton="0" quotePrefix="0" xfId="2">
      <alignment horizontal="center" vertical="center"/>
    </xf>
    <xf numFmtId="0" fontId="0" fillId="2" borderId="44" applyAlignment="1" pivotButton="0" quotePrefix="0" xfId="2">
      <alignment horizontal="center" vertical="center"/>
    </xf>
    <xf numFmtId="0" fontId="18" fillId="3" borderId="62" applyAlignment="1" pivotButton="0" quotePrefix="0" xfId="2">
      <alignment horizontal="center" vertical="center"/>
    </xf>
    <xf numFmtId="0" fontId="18" fillId="3" borderId="14" applyAlignment="1" pivotButton="0" quotePrefix="0" xfId="2">
      <alignment horizontal="center" vertical="center"/>
    </xf>
    <xf numFmtId="0" fontId="0" fillId="2" borderId="32" applyAlignment="1" pivotButton="0" quotePrefix="0" xfId="2">
      <alignment horizontal="center" vertical="center"/>
    </xf>
    <xf numFmtId="0" fontId="18" fillId="3" borderId="27" applyAlignment="1" pivotButton="0" quotePrefix="0" xfId="2">
      <alignment horizontal="center" vertical="center"/>
    </xf>
    <xf numFmtId="0" fontId="18" fillId="3" borderId="28" applyAlignment="1" pivotButton="0" quotePrefix="0" xfId="2">
      <alignment horizontal="center" vertical="center"/>
    </xf>
    <xf numFmtId="0" fontId="8" fillId="3" borderId="21" applyAlignment="1" pivotButton="0" quotePrefix="0" xfId="2">
      <alignment horizontal="center" vertical="center"/>
    </xf>
    <xf numFmtId="0" fontId="8" fillId="3" borderId="22" applyAlignment="1" pivotButton="0" quotePrefix="0" xfId="2">
      <alignment horizontal="center" vertical="center"/>
    </xf>
    <xf numFmtId="0" fontId="8" fillId="3" borderId="62" applyAlignment="1" pivotButton="0" quotePrefix="0" xfId="2">
      <alignment horizontal="center" vertical="center"/>
    </xf>
    <xf numFmtId="0" fontId="8" fillId="3" borderId="14" applyAlignment="1" pivotButton="0" quotePrefix="0" xfId="2">
      <alignment horizontal="center" vertical="center"/>
    </xf>
    <xf numFmtId="0" fontId="25" fillId="13" borderId="18" applyAlignment="1" pivotButton="0" quotePrefix="0" xfId="3">
      <alignment horizontal="center" vertical="center"/>
    </xf>
    <xf numFmtId="0" fontId="25" fillId="13" borderId="14" applyAlignment="1" pivotButton="0" quotePrefix="0" xfId="3">
      <alignment horizontal="center" vertical="center"/>
    </xf>
    <xf numFmtId="0" fontId="26" fillId="14" borderId="21" applyAlignment="1" pivotButton="0" quotePrefix="0" xfId="3">
      <alignment horizontal="center" vertical="center"/>
    </xf>
    <xf numFmtId="0" fontId="26" fillId="14" borderId="22" applyAlignment="1" pivotButton="0" quotePrefix="0" xfId="3">
      <alignment horizontal="center" vertical="center"/>
    </xf>
    <xf numFmtId="0" fontId="26" fillId="14" borderId="23" applyAlignment="1" pivotButton="0" quotePrefix="0" xfId="3">
      <alignment horizontal="center" vertical="center"/>
    </xf>
    <xf numFmtId="0" fontId="25" fillId="15" borderId="18" applyAlignment="1" pivotButton="0" quotePrefix="0" xfId="3">
      <alignment horizontal="center" vertical="center"/>
    </xf>
    <xf numFmtId="0" fontId="25" fillId="15" borderId="18" applyAlignment="1" pivotButton="0" quotePrefix="0" xfId="1">
      <alignment horizontal="center" vertical="center"/>
    </xf>
    <xf numFmtId="0" fontId="26" fillId="14" borderId="19" applyAlignment="1" pivotButton="0" quotePrefix="0" xfId="3">
      <alignment horizontal="center" vertical="center"/>
    </xf>
    <xf numFmtId="0" fontId="26" fillId="14" borderId="20" applyAlignment="1" pivotButton="0" quotePrefix="0" xfId="3">
      <alignment horizontal="center" vertical="center"/>
    </xf>
    <xf numFmtId="0" fontId="26" fillId="14" borderId="13" applyAlignment="1" pivotButton="0" quotePrefix="0" xfId="3">
      <alignment horizontal="center" vertical="center"/>
    </xf>
    <xf numFmtId="0" fontId="26" fillId="14" borderId="15" applyAlignment="1" pivotButton="0" quotePrefix="0" xfId="3">
      <alignment horizontal="center" vertical="center"/>
    </xf>
    <xf numFmtId="0" fontId="26" fillId="14" borderId="16" applyAlignment="1" pivotButton="0" quotePrefix="0" xfId="3">
      <alignment horizontal="center" vertical="center"/>
    </xf>
    <xf numFmtId="0" fontId="26" fillId="14" borderId="17" applyAlignment="1" pivotButton="0" quotePrefix="0" xfId="3">
      <alignment horizontal="center" vertical="center"/>
    </xf>
    <xf numFmtId="0" fontId="27" fillId="15" borderId="2" applyAlignment="1" pivotButton="0" quotePrefix="0" xfId="3">
      <alignment horizontal="center" vertical="center"/>
    </xf>
    <xf numFmtId="0" fontId="27" fillId="15" borderId="5" applyAlignment="1" pivotButton="0" quotePrefix="0" xfId="3">
      <alignment horizontal="center" vertical="center"/>
    </xf>
    <xf numFmtId="0" fontId="27" fillId="15" borderId="7" applyAlignment="1" pivotButton="0" quotePrefix="0" xfId="3">
      <alignment horizontal="center" vertical="center"/>
    </xf>
    <xf numFmtId="0" fontId="27" fillId="15" borderId="10" applyAlignment="1" pivotButton="0" quotePrefix="0" xfId="3">
      <alignment horizontal="center" vertical="center"/>
    </xf>
    <xf numFmtId="0" fontId="27" fillId="15" borderId="12" applyAlignment="1" pivotButton="0" quotePrefix="0" xfId="3">
      <alignment horizontal="center" vertical="center"/>
    </xf>
    <xf numFmtId="0" fontId="27" fillId="0" borderId="2" applyAlignment="1" pivotButton="0" quotePrefix="0" xfId="3">
      <alignment horizontal="center" vertical="center"/>
    </xf>
    <xf numFmtId="0" fontId="27" fillId="0" borderId="4" applyAlignment="1" pivotButton="0" quotePrefix="0" xfId="3">
      <alignment horizontal="center" vertical="center"/>
    </xf>
    <xf numFmtId="0" fontId="27" fillId="0" borderId="7" applyAlignment="1" pivotButton="0" quotePrefix="0" xfId="3">
      <alignment horizontal="center" vertical="center"/>
    </xf>
    <xf numFmtId="0" fontId="27" fillId="0" borderId="9" applyAlignment="1" pivotButton="0" quotePrefix="0" xfId="3">
      <alignment horizontal="center" vertical="center"/>
    </xf>
    <xf numFmtId="0" fontId="26" fillId="16" borderId="21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3" applyAlignment="1" pivotButton="0" quotePrefix="0" xfId="3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6" fillId="16" borderId="19" applyAlignment="1" pivotButton="0" quotePrefix="0" xfId="3">
      <alignment horizontal="center" vertical="center"/>
    </xf>
    <xf numFmtId="0" fontId="25" fillId="15" borderId="0" applyAlignment="1" pivotButton="0" quotePrefix="0" xfId="0">
      <alignment horizontal="center" vertical="center"/>
    </xf>
    <xf numFmtId="0" fontId="25" fillId="15" borderId="15" applyAlignment="1" pivotButton="0" quotePrefix="0" xfId="3">
      <alignment horizontal="center" vertical="center"/>
    </xf>
    <xf numFmtId="0" fontId="26" fillId="16" borderId="21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0" fontId="26" fillId="16" borderId="22" applyAlignment="1" pivotButton="0" quotePrefix="0" xfId="3">
      <alignment horizontal="center" vertical="center"/>
    </xf>
    <xf numFmtId="49" fontId="26" fillId="16" borderId="22" applyAlignment="1" pivotButton="0" quotePrefix="0" xfId="3">
      <alignment horizontal="center" vertical="center"/>
    </xf>
    <xf numFmtId="0" fontId="26" fillId="16" borderId="23" applyAlignment="1" pivotButton="0" quotePrefix="0" xfId="3">
      <alignment horizontal="center" vertical="center"/>
    </xf>
    <xf numFmtId="0" fontId="28" fillId="16" borderId="27" applyAlignment="1" pivotButton="0" quotePrefix="0" xfId="3">
      <alignment horizontal="center" vertical="center"/>
    </xf>
    <xf numFmtId="0" fontId="28" fillId="16" borderId="28" applyAlignment="1" pivotButton="0" quotePrefix="0" xfId="3">
      <alignment horizontal="center" vertical="center"/>
    </xf>
    <xf numFmtId="0" fontId="28" fillId="16" borderId="14" applyAlignment="1" pivotButton="0" quotePrefix="0" xfId="3">
      <alignment horizontal="center" vertical="center"/>
    </xf>
    <xf numFmtId="0" fontId="28" fillId="16" borderId="2" applyAlignment="1" pivotButton="0" quotePrefix="0" xfId="3">
      <alignment horizontal="center" vertical="center"/>
    </xf>
    <xf numFmtId="0" fontId="28" fillId="16" borderId="3" applyAlignment="1" pivotButton="0" quotePrefix="0" xfId="3">
      <alignment horizontal="center" vertical="center"/>
    </xf>
    <xf numFmtId="0" fontId="28" fillId="16" borderId="4" applyAlignment="1" pivotButton="0" quotePrefix="0" xfId="3">
      <alignment horizontal="center" vertical="center"/>
    </xf>
    <xf numFmtId="0" fontId="28" fillId="16" borderId="7" applyAlignment="1" pivotButton="0" quotePrefix="0" xfId="3">
      <alignment horizontal="center" vertical="center"/>
    </xf>
    <xf numFmtId="0" fontId="28" fillId="16" borderId="8" applyAlignment="1" pivotButton="0" quotePrefix="0" xfId="3">
      <alignment horizontal="center" vertical="center"/>
    </xf>
    <xf numFmtId="0" fontId="28" fillId="16" borderId="9" applyAlignment="1" pivotButton="0" quotePrefix="0" xfId="3">
      <alignment horizontal="center" vertical="center"/>
    </xf>
    <xf numFmtId="0" fontId="28" fillId="16" borderId="29" applyAlignment="1" pivotButton="0" quotePrefix="0" xfId="3">
      <alignment horizontal="center" vertical="center"/>
    </xf>
    <xf numFmtId="0" fontId="28" fillId="16" borderId="30" applyAlignment="1" pivotButton="0" quotePrefix="0" xfId="3">
      <alignment horizontal="center" vertical="center"/>
    </xf>
    <xf numFmtId="0" fontId="28" fillId="16" borderId="31" applyAlignment="1" pivotButton="0" quotePrefix="0" xfId="3">
      <alignment horizontal="center" vertical="center"/>
    </xf>
    <xf numFmtId="0" fontId="26" fillId="16" borderId="27" applyAlignment="1" pivotButton="0" quotePrefix="0" xfId="3">
      <alignment horizontal="center" vertical="center"/>
    </xf>
    <xf numFmtId="0" fontId="26" fillId="16" borderId="28" applyAlignment="1" pivotButton="0" quotePrefix="0" xfId="3">
      <alignment horizontal="center" vertical="center"/>
    </xf>
    <xf numFmtId="0" fontId="26" fillId="16" borderId="14" applyAlignment="1" pivotButton="0" quotePrefix="0" xfId="3">
      <alignment horizontal="center" vertical="center"/>
    </xf>
    <xf numFmtId="0" fontId="26" fillId="16" borderId="27" applyAlignment="1" pivotButton="0" quotePrefix="0" xfId="3">
      <alignment horizontal="center" vertical="center"/>
    </xf>
    <xf numFmtId="0" fontId="26" fillId="16" borderId="28" applyAlignment="1" pivotButton="0" quotePrefix="0" xfId="3">
      <alignment horizontal="center" vertical="center"/>
    </xf>
    <xf numFmtId="0" fontId="26" fillId="16" borderId="14" applyAlignment="1" pivotButton="0" quotePrefix="0" xfId="3">
      <alignment horizontal="center" vertical="center"/>
    </xf>
    <xf numFmtId="0" fontId="26" fillId="16" borderId="27" applyAlignment="1" pivotButton="0" quotePrefix="0" xfId="2">
      <alignment horizontal="center" vertical="center"/>
    </xf>
    <xf numFmtId="0" fontId="26" fillId="16" borderId="23" applyAlignment="1" pivotButton="0" quotePrefix="0" xfId="2">
      <alignment horizontal="center" vertical="center"/>
    </xf>
    <xf numFmtId="0" fontId="26" fillId="16" borderId="18" applyAlignment="1" pivotButton="0" quotePrefix="0" xfId="2">
      <alignment horizontal="center" vertical="center"/>
    </xf>
    <xf numFmtId="0" fontId="26" fillId="16" borderId="19" applyAlignment="1" pivotButton="0" quotePrefix="0" xfId="3">
      <alignment horizontal="center" vertical="center"/>
    </xf>
    <xf numFmtId="0" fontId="26" fillId="16" borderId="18" applyAlignment="1" pivotButton="0" quotePrefix="0" xfId="3">
      <alignment horizontal="center" vertical="center"/>
    </xf>
    <xf numFmtId="0" fontId="26" fillId="16" borderId="13" applyAlignment="1" pivotButton="0" quotePrefix="0" xfId="3">
      <alignment horizontal="center" vertical="center"/>
    </xf>
    <xf numFmtId="0" fontId="26" fillId="16" borderId="29" applyAlignment="1" pivotButton="0" quotePrefix="0" xfId="3">
      <alignment horizontal="center" vertical="center"/>
    </xf>
    <xf numFmtId="0" fontId="28" fillId="17" borderId="0" applyAlignment="1" pivotButton="0" quotePrefix="0" xfId="3">
      <alignment horizontal="center" vertical="center"/>
    </xf>
    <xf numFmtId="0" fontId="26" fillId="17" borderId="21" applyAlignment="1" pivotButton="0" quotePrefix="0" xfId="2">
      <alignment horizontal="center" vertical="center"/>
    </xf>
    <xf numFmtId="0" fontId="26" fillId="17" borderId="22" applyAlignment="1" pivotButton="0" quotePrefix="0" xfId="2">
      <alignment horizontal="center" vertical="center"/>
    </xf>
    <xf numFmtId="0" fontId="26" fillId="17" borderId="62" applyAlignment="1" pivotButton="0" quotePrefix="0" xfId="2">
      <alignment horizontal="center" vertical="center"/>
    </xf>
    <xf numFmtId="0" fontId="26" fillId="17" borderId="14" applyAlignment="1" pivotButton="0" quotePrefix="0" xfId="2">
      <alignment horizontal="center" vertical="center"/>
    </xf>
    <xf numFmtId="0" fontId="27" fillId="15" borderId="60" applyAlignment="1" pivotButton="0" quotePrefix="0" xfId="2">
      <alignment horizontal="center" vertical="center"/>
    </xf>
    <xf numFmtId="0" fontId="27" fillId="15" borderId="57" applyAlignment="1" pivotButton="0" quotePrefix="0" xfId="2">
      <alignment horizontal="center" vertical="center"/>
    </xf>
    <xf numFmtId="0" fontId="27" fillId="15" borderId="61" applyAlignment="1" pivotButton="0" quotePrefix="0" xfId="2">
      <alignment horizontal="center" vertical="center"/>
    </xf>
    <xf numFmtId="0" fontId="28" fillId="14" borderId="10" applyAlignment="1" pivotButton="0" quotePrefix="0" xfId="2">
      <alignment horizontal="center" vertical="center"/>
    </xf>
    <xf numFmtId="0" fontId="28" fillId="14" borderId="12" applyAlignment="1" pivotButton="0" quotePrefix="0" xfId="2">
      <alignment horizontal="center" vertical="center"/>
    </xf>
    <xf numFmtId="0" fontId="28" fillId="14" borderId="32" applyAlignment="1" pivotButton="0" quotePrefix="0" xfId="2">
      <alignment horizontal="center" vertical="center"/>
    </xf>
    <xf numFmtId="0" fontId="25" fillId="7" borderId="22" applyAlignment="1" pivotButton="0" quotePrefix="0" xfId="3">
      <alignment horizontal="center" vertical="center" wrapText="1"/>
    </xf>
    <xf numFmtId="0" fontId="25" fillId="7" borderId="22" applyAlignment="1" pivotButton="0" quotePrefix="0" xfId="3">
      <alignment horizontal="center" vertical="center" wrapText="1"/>
    </xf>
    <xf numFmtId="0" fontId="25" fillId="7" borderId="23" applyAlignment="1" pivotButton="0" quotePrefix="0" xfId="3">
      <alignment horizontal="center" vertical="center" wrapText="1"/>
    </xf>
    <xf numFmtId="167" fontId="25" fillId="7" borderId="58" applyAlignment="1" pivotButton="0" quotePrefix="0" xfId="3">
      <alignment horizontal="center" vertical="center" wrapText="1"/>
    </xf>
    <xf numFmtId="167" fontId="25" fillId="7" borderId="3" applyAlignment="1" pivotButton="0" quotePrefix="0" xfId="3">
      <alignment horizontal="center" vertical="center" wrapText="1"/>
    </xf>
    <xf numFmtId="0" fontId="25" fillId="7" borderId="3" applyAlignment="1" pivotButton="0" quotePrefix="0" xfId="3">
      <alignment horizontal="center" vertical="center" wrapText="1"/>
    </xf>
    <xf numFmtId="0" fontId="25" fillId="7" borderId="4" applyAlignment="1" pivotButton="0" quotePrefix="0" xfId="3">
      <alignment horizontal="center" vertical="center" wrapText="1"/>
    </xf>
    <xf numFmtId="0" fontId="26" fillId="17" borderId="27" applyAlignment="1" pivotButton="0" quotePrefix="0" xfId="2">
      <alignment horizontal="center" vertical="center"/>
    </xf>
    <xf numFmtId="0" fontId="26" fillId="17" borderId="28" applyAlignment="1" pivotButton="0" quotePrefix="0" xfId="2">
      <alignment horizontal="center" vertical="center"/>
    </xf>
    <xf numFmtId="0" fontId="26" fillId="17" borderId="62" applyAlignment="1" pivotButton="0" quotePrefix="0" xfId="2">
      <alignment horizontal="center" vertical="center"/>
    </xf>
    <xf numFmtId="0" fontId="26" fillId="17" borderId="14" applyAlignment="1" pivotButton="0" quotePrefix="0" xfId="2">
      <alignment horizontal="center" vertical="center"/>
    </xf>
    <xf numFmtId="0" fontId="27" fillId="15" borderId="22" applyAlignment="1" pivotButton="0" quotePrefix="0" xfId="2">
      <alignment horizontal="center" vertical="center"/>
    </xf>
    <xf numFmtId="0" fontId="27" fillId="15" borderId="23" applyAlignment="1" pivotButton="0" quotePrefix="0" xfId="2">
      <alignment horizontal="center" vertical="center"/>
    </xf>
    <xf numFmtId="0" fontId="25" fillId="10" borderId="0" applyAlignment="1" pivotButton="0" quotePrefix="0" xfId="3">
      <alignment horizontal="center" vertical="center"/>
    </xf>
    <xf numFmtId="0" fontId="29" fillId="13" borderId="18" applyAlignment="1" pivotButton="0" quotePrefix="0" xfId="3">
      <alignment horizontal="center" vertical="center"/>
    </xf>
    <xf numFmtId="0" fontId="29" fillId="13" borderId="14" applyAlignment="1" pivotButton="0" quotePrefix="0" xfId="3">
      <alignment horizontal="center" vertical="center"/>
    </xf>
    <xf numFmtId="0" fontId="30" fillId="14" borderId="21" applyAlignment="1" pivotButton="0" quotePrefix="0" xfId="3">
      <alignment horizontal="center" vertical="center"/>
    </xf>
    <xf numFmtId="0" fontId="30" fillId="14" borderId="22" applyAlignment="1" pivotButton="0" quotePrefix="0" xfId="3">
      <alignment horizontal="center" vertical="center"/>
    </xf>
    <xf numFmtId="0" fontId="30" fillId="14" borderId="23" applyAlignment="1" pivotButton="0" quotePrefix="0" xfId="3">
      <alignment horizontal="center" vertical="center"/>
    </xf>
    <xf numFmtId="0" fontId="29" fillId="15" borderId="18" applyAlignment="1" pivotButton="0" quotePrefix="0" xfId="3">
      <alignment horizontal="center" vertical="center"/>
    </xf>
    <xf numFmtId="0" fontId="29" fillId="15" borderId="18" applyAlignment="1" pivotButton="0" quotePrefix="0" xfId="1">
      <alignment horizontal="center" vertical="center"/>
    </xf>
    <xf numFmtId="0" fontId="30" fillId="14" borderId="19" applyAlignment="1" pivotButton="0" quotePrefix="0" xfId="3">
      <alignment horizontal="center" vertical="center"/>
    </xf>
    <xf numFmtId="0" fontId="30" fillId="14" borderId="20" applyAlignment="1" pivotButton="0" quotePrefix="0" xfId="3">
      <alignment horizontal="center" vertical="center"/>
    </xf>
    <xf numFmtId="0" fontId="30" fillId="14" borderId="13" applyAlignment="1" pivotButton="0" quotePrefix="0" xfId="3">
      <alignment horizontal="center" vertical="center"/>
    </xf>
    <xf numFmtId="0" fontId="30" fillId="14" borderId="15" applyAlignment="1" pivotButton="0" quotePrefix="0" xfId="3">
      <alignment horizontal="center" vertical="center"/>
    </xf>
    <xf numFmtId="0" fontId="30" fillId="14" borderId="16" applyAlignment="1" pivotButton="0" quotePrefix="0" xfId="3">
      <alignment horizontal="center" vertical="center"/>
    </xf>
    <xf numFmtId="0" fontId="30" fillId="14" borderId="17" applyAlignment="1" pivotButton="0" quotePrefix="0" xfId="3">
      <alignment horizontal="center" vertical="center"/>
    </xf>
    <xf numFmtId="0" fontId="31" fillId="15" borderId="2" applyAlignment="1" pivotButton="0" quotePrefix="0" xfId="3">
      <alignment horizontal="center" vertical="center"/>
    </xf>
    <xf numFmtId="0" fontId="31" fillId="15" borderId="5" applyAlignment="1" pivotButton="0" quotePrefix="0" xfId="3">
      <alignment horizontal="center" vertical="center"/>
    </xf>
    <xf numFmtId="0" fontId="31" fillId="15" borderId="7" applyAlignment="1" pivotButton="0" quotePrefix="0" xfId="3">
      <alignment horizontal="center" vertical="center"/>
    </xf>
    <xf numFmtId="0" fontId="31" fillId="15" borderId="10" applyAlignment="1" pivotButton="0" quotePrefix="0" xfId="3">
      <alignment horizontal="center" vertical="center"/>
    </xf>
    <xf numFmtId="0" fontId="31" fillId="15" borderId="12" applyAlignment="1" pivotButton="0" quotePrefix="0" xfId="3">
      <alignment horizontal="center" vertical="center"/>
    </xf>
    <xf numFmtId="0" fontId="31" fillId="0" borderId="2" applyAlignment="1" pivotButton="0" quotePrefix="0" xfId="3">
      <alignment horizontal="center" vertical="center"/>
    </xf>
    <xf numFmtId="0" fontId="31" fillId="0" borderId="4" applyAlignment="1" pivotButton="0" quotePrefix="0" xfId="3">
      <alignment horizontal="center" vertical="center"/>
    </xf>
    <xf numFmtId="0" fontId="31" fillId="0" borderId="7" applyAlignment="1" pivotButton="0" quotePrefix="0" xfId="3">
      <alignment horizontal="center" vertical="center"/>
    </xf>
    <xf numFmtId="0" fontId="31" fillId="0" borderId="9" applyAlignment="1" pivotButton="0" quotePrefix="0" xfId="3">
      <alignment horizontal="center" vertical="center"/>
    </xf>
    <xf numFmtId="0" fontId="30" fillId="16" borderId="21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3" applyAlignment="1" pivotButton="0" quotePrefix="0" xfId="3">
      <alignment horizontal="center" vertical="center"/>
    </xf>
    <xf numFmtId="0" fontId="30" fillId="16" borderId="0" applyAlignment="1" pivotButton="0" quotePrefix="0" xfId="0">
      <alignment horizontal="center" vertical="center"/>
    </xf>
    <xf numFmtId="0" fontId="30" fillId="16" borderId="19" applyAlignment="1" pivotButton="0" quotePrefix="0" xfId="3">
      <alignment horizontal="center" vertical="center"/>
    </xf>
    <xf numFmtId="0" fontId="29" fillId="15" borderId="0" applyAlignment="1" pivotButton="0" quotePrefix="0" xfId="0">
      <alignment horizontal="center" vertical="center"/>
    </xf>
    <xf numFmtId="0" fontId="29" fillId="15" borderId="15" applyAlignment="1" pivotButton="0" quotePrefix="0" xfId="3">
      <alignment horizontal="center" vertical="center"/>
    </xf>
    <xf numFmtId="0" fontId="30" fillId="16" borderId="21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0" fontId="30" fillId="16" borderId="22" applyAlignment="1" pivotButton="0" quotePrefix="0" xfId="3">
      <alignment horizontal="center" vertical="center"/>
    </xf>
    <xf numFmtId="49" fontId="30" fillId="16" borderId="22" applyAlignment="1" pivotButton="0" quotePrefix="0" xfId="3">
      <alignment horizontal="center" vertical="center"/>
    </xf>
    <xf numFmtId="0" fontId="30" fillId="16" borderId="23" applyAlignment="1" pivotButton="0" quotePrefix="0" xfId="3">
      <alignment horizontal="center" vertical="center"/>
    </xf>
    <xf numFmtId="0" fontId="32" fillId="16" borderId="27" applyAlignment="1" pivotButton="0" quotePrefix="0" xfId="3">
      <alignment horizontal="center" vertical="center"/>
    </xf>
    <xf numFmtId="0" fontId="32" fillId="16" borderId="28" applyAlignment="1" pivotButton="0" quotePrefix="0" xfId="3">
      <alignment horizontal="center" vertical="center"/>
    </xf>
    <xf numFmtId="0" fontId="32" fillId="16" borderId="14" applyAlignment="1" pivotButton="0" quotePrefix="0" xfId="3">
      <alignment horizontal="center" vertical="center"/>
    </xf>
    <xf numFmtId="0" fontId="32" fillId="16" borderId="2" applyAlignment="1" pivotButton="0" quotePrefix="0" xfId="3">
      <alignment horizontal="center" vertical="center"/>
    </xf>
    <xf numFmtId="0" fontId="32" fillId="16" borderId="3" applyAlignment="1" pivotButton="0" quotePrefix="0" xfId="3">
      <alignment horizontal="center" vertical="center"/>
    </xf>
    <xf numFmtId="0" fontId="32" fillId="16" borderId="4" applyAlignment="1" pivotButton="0" quotePrefix="0" xfId="3">
      <alignment horizontal="center" vertical="center"/>
    </xf>
    <xf numFmtId="0" fontId="32" fillId="16" borderId="7" applyAlignment="1" pivotButton="0" quotePrefix="0" xfId="3">
      <alignment horizontal="center" vertical="center"/>
    </xf>
    <xf numFmtId="0" fontId="32" fillId="16" borderId="8" applyAlignment="1" pivotButton="0" quotePrefix="0" xfId="3">
      <alignment horizontal="center" vertical="center"/>
    </xf>
    <xf numFmtId="0" fontId="32" fillId="16" borderId="9" applyAlignment="1" pivotButton="0" quotePrefix="0" xfId="3">
      <alignment horizontal="center" vertical="center"/>
    </xf>
    <xf numFmtId="0" fontId="32" fillId="16" borderId="29" applyAlignment="1" pivotButton="0" quotePrefix="0" xfId="3">
      <alignment horizontal="center" vertical="center"/>
    </xf>
    <xf numFmtId="0" fontId="32" fillId="16" borderId="30" applyAlignment="1" pivotButton="0" quotePrefix="0" xfId="3">
      <alignment horizontal="center" vertical="center"/>
    </xf>
    <xf numFmtId="0" fontId="32" fillId="16" borderId="31" applyAlignment="1" pivotButton="0" quotePrefix="0" xfId="3">
      <alignment horizontal="center" vertical="center"/>
    </xf>
    <xf numFmtId="0" fontId="30" fillId="16" borderId="27" applyAlignment="1" pivotButton="0" quotePrefix="0" xfId="3">
      <alignment horizontal="center" vertical="center"/>
    </xf>
    <xf numFmtId="0" fontId="30" fillId="16" borderId="28" applyAlignment="1" pivotButton="0" quotePrefix="0" xfId="3">
      <alignment horizontal="center" vertical="center"/>
    </xf>
    <xf numFmtId="0" fontId="30" fillId="16" borderId="14" applyAlignment="1" pivotButton="0" quotePrefix="0" xfId="3">
      <alignment horizontal="center" vertical="center"/>
    </xf>
    <xf numFmtId="0" fontId="30" fillId="16" borderId="27" applyAlignment="1" pivotButton="0" quotePrefix="0" xfId="3">
      <alignment horizontal="center" vertical="center"/>
    </xf>
    <xf numFmtId="0" fontId="30" fillId="16" borderId="28" applyAlignment="1" pivotButton="0" quotePrefix="0" xfId="3">
      <alignment horizontal="center" vertical="center"/>
    </xf>
    <xf numFmtId="0" fontId="30" fillId="16" borderId="14" applyAlignment="1" pivotButton="0" quotePrefix="0" xfId="3">
      <alignment horizontal="center" vertical="center"/>
    </xf>
    <xf numFmtId="0" fontId="30" fillId="16" borderId="27" applyAlignment="1" pivotButton="0" quotePrefix="0" xfId="2">
      <alignment horizontal="center" vertical="center"/>
    </xf>
    <xf numFmtId="0" fontId="30" fillId="16" borderId="23" applyAlignment="1" pivotButton="0" quotePrefix="0" xfId="2">
      <alignment horizontal="center" vertical="center"/>
    </xf>
    <xf numFmtId="0" fontId="30" fillId="16" borderId="18" applyAlignment="1" pivotButton="0" quotePrefix="0" xfId="2">
      <alignment horizontal="center" vertical="center"/>
    </xf>
    <xf numFmtId="0" fontId="30" fillId="16" borderId="19" applyAlignment="1" pivotButton="0" quotePrefix="0" xfId="3">
      <alignment horizontal="center" vertical="center"/>
    </xf>
    <xf numFmtId="0" fontId="30" fillId="16" borderId="18" applyAlignment="1" pivotButton="0" quotePrefix="0" xfId="3">
      <alignment horizontal="center" vertical="center"/>
    </xf>
    <xf numFmtId="0" fontId="30" fillId="16" borderId="13" applyAlignment="1" pivotButton="0" quotePrefix="0" xfId="3">
      <alignment horizontal="center" vertical="center"/>
    </xf>
    <xf numFmtId="0" fontId="30" fillId="16" borderId="29" applyAlignment="1" pivotButton="0" quotePrefix="0" xfId="3">
      <alignment horizontal="center" vertical="center"/>
    </xf>
    <xf numFmtId="0" fontId="32" fillId="17" borderId="0" applyAlignment="1" pivotButton="0" quotePrefix="0" xfId="3">
      <alignment horizontal="center" vertical="center"/>
    </xf>
    <xf numFmtId="0" fontId="30" fillId="17" borderId="21" applyAlignment="1" pivotButton="0" quotePrefix="0" xfId="2">
      <alignment horizontal="center" vertical="center"/>
    </xf>
    <xf numFmtId="0" fontId="30" fillId="17" borderId="22" applyAlignment="1" pivotButton="0" quotePrefix="0" xfId="2">
      <alignment horizontal="center" vertical="center"/>
    </xf>
    <xf numFmtId="0" fontId="30" fillId="17" borderId="62" applyAlignment="1" pivotButton="0" quotePrefix="0" xfId="2">
      <alignment horizontal="center" vertical="center"/>
    </xf>
    <xf numFmtId="0" fontId="30" fillId="17" borderId="14" applyAlignment="1" pivotButton="0" quotePrefix="0" xfId="2">
      <alignment horizontal="center" vertical="center"/>
    </xf>
    <xf numFmtId="0" fontId="31" fillId="15" borderId="60" applyAlignment="1" pivotButton="0" quotePrefix="0" xfId="2">
      <alignment horizontal="center" vertical="center"/>
    </xf>
    <xf numFmtId="0" fontId="31" fillId="15" borderId="57" applyAlignment="1" pivotButton="0" quotePrefix="0" xfId="2">
      <alignment horizontal="center" vertical="center"/>
    </xf>
    <xf numFmtId="0" fontId="31" fillId="15" borderId="61" applyAlignment="1" pivotButton="0" quotePrefix="0" xfId="2">
      <alignment horizontal="center" vertical="center"/>
    </xf>
    <xf numFmtId="0" fontId="32" fillId="14" borderId="10" applyAlignment="1" pivotButton="0" quotePrefix="0" xfId="2">
      <alignment horizontal="center" vertical="center"/>
    </xf>
    <xf numFmtId="0" fontId="32" fillId="14" borderId="12" applyAlignment="1" pivotButton="0" quotePrefix="0" xfId="2">
      <alignment horizontal="center" vertical="center"/>
    </xf>
    <xf numFmtId="0" fontId="32" fillId="14" borderId="32" applyAlignment="1" pivotButton="0" quotePrefix="0" xfId="2">
      <alignment horizontal="center" vertical="center"/>
    </xf>
    <xf numFmtId="0" fontId="29" fillId="7" borderId="22" applyAlignment="1" pivotButton="0" quotePrefix="0" xfId="3">
      <alignment horizontal="center" vertical="center" wrapText="1"/>
    </xf>
    <xf numFmtId="0" fontId="29" fillId="7" borderId="22" applyAlignment="1" pivotButton="0" quotePrefix="0" xfId="3">
      <alignment horizontal="center" vertical="center" wrapText="1"/>
    </xf>
    <xf numFmtId="0" fontId="29" fillId="7" borderId="23" applyAlignment="1" pivotButton="0" quotePrefix="0" xfId="3">
      <alignment horizontal="center" vertical="center" wrapText="1"/>
    </xf>
    <xf numFmtId="167" fontId="29" fillId="7" borderId="58" applyAlignment="1" pivotButton="0" quotePrefix="0" xfId="3">
      <alignment horizontal="center" vertical="center" wrapText="1"/>
    </xf>
    <xf numFmtId="167" fontId="29" fillId="7" borderId="3" applyAlignment="1" pivotButton="0" quotePrefix="0" xfId="3">
      <alignment horizontal="center" vertical="center" wrapText="1"/>
    </xf>
    <xf numFmtId="0" fontId="29" fillId="7" borderId="3" applyAlignment="1" pivotButton="0" quotePrefix="0" xfId="3">
      <alignment horizontal="center" vertical="center" wrapText="1"/>
    </xf>
    <xf numFmtId="0" fontId="29" fillId="7" borderId="4" applyAlignment="1" pivotButton="0" quotePrefix="0" xfId="3">
      <alignment horizontal="center" vertical="center" wrapText="1"/>
    </xf>
    <xf numFmtId="0" fontId="30" fillId="17" borderId="27" applyAlignment="1" pivotButton="0" quotePrefix="0" xfId="2">
      <alignment horizontal="center" vertical="center"/>
    </xf>
    <xf numFmtId="0" fontId="30" fillId="17" borderId="28" applyAlignment="1" pivotButton="0" quotePrefix="0" xfId="2">
      <alignment horizontal="center" vertical="center"/>
    </xf>
    <xf numFmtId="0" fontId="30" fillId="17" borderId="62" applyAlignment="1" pivotButton="0" quotePrefix="0" xfId="2">
      <alignment horizontal="center" vertical="center"/>
    </xf>
    <xf numFmtId="0" fontId="30" fillId="17" borderId="14" applyAlignment="1" pivotButton="0" quotePrefix="0" xfId="2">
      <alignment horizontal="center" vertical="center"/>
    </xf>
    <xf numFmtId="0" fontId="31" fillId="15" borderId="22" applyAlignment="1" pivotButton="0" quotePrefix="0" xfId="2">
      <alignment horizontal="center" vertical="center"/>
    </xf>
    <xf numFmtId="0" fontId="31" fillId="15" borderId="23" applyAlignment="1" pivotButton="0" quotePrefix="0" xfId="2">
      <alignment horizontal="center" vertical="center"/>
    </xf>
    <xf numFmtId="0" fontId="31" fillId="18" borderId="0" applyAlignment="1" pivotButton="0" quotePrefix="0" xfId="0">
      <alignment horizontal="center" vertical="center"/>
    </xf>
    <xf numFmtId="0" fontId="31" fillId="18" borderId="12" applyAlignment="1" pivotButton="0" quotePrefix="0" xfId="2">
      <alignment horizontal="center" vertical="center"/>
    </xf>
    <xf numFmtId="165" fontId="31" fillId="18" borderId="7" applyAlignment="1" pivotButton="0" quotePrefix="0" xfId="3">
      <alignment horizontal="center" vertical="center"/>
    </xf>
    <xf numFmtId="165" fontId="31" fillId="18" borderId="8" applyAlignment="1" pivotButton="0" quotePrefix="0" xfId="3">
      <alignment horizontal="center" vertical="center"/>
    </xf>
    <xf numFmtId="165" fontId="31" fillId="18" borderId="9" applyAlignment="1" pivotButton="0" quotePrefix="0" xfId="3">
      <alignment horizontal="center" vertical="center"/>
    </xf>
    <xf numFmtId="0" fontId="29" fillId="10" borderId="0" applyAlignment="1" pivotButton="0" quotePrefix="0" xfId="3">
      <alignment horizontal="center" vertical="center"/>
    </xf>
    <xf numFmtId="0" fontId="15" fillId="0" borderId="0" pivotButton="0" quotePrefix="0" xfId="0"/>
    <xf numFmtId="0" fontId="38" fillId="23" borderId="0" applyAlignment="1" pivotButton="0" quotePrefix="0" xfId="0">
      <alignment horizontal="center" vertical="center" wrapText="1"/>
    </xf>
    <xf numFmtId="0" fontId="39" fillId="24" borderId="0" applyAlignment="1" pivotButton="0" quotePrefix="0" xfId="0">
      <alignment horizontal="center" vertical="center" wrapText="1"/>
    </xf>
    <xf numFmtId="0" fontId="2" fillId="20" borderId="74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165" fontId="2" fillId="20" borderId="75" applyAlignment="1" pivotButton="0" quotePrefix="0" xfId="0">
      <alignment horizontal="center" vertical="center" wrapText="1"/>
    </xf>
    <xf numFmtId="0" fontId="2" fillId="20" borderId="76" applyAlignment="1" pivotButton="0" quotePrefix="0" xfId="0">
      <alignment horizontal="center" vertical="center" wrapText="1"/>
    </xf>
    <xf numFmtId="0" fontId="15" fillId="21" borderId="1" pivotButton="0" quotePrefix="0" xfId="0"/>
    <xf numFmtId="0" fontId="15" fillId="0" borderId="48" applyAlignment="1" pivotButton="0" quotePrefix="0" xfId="0">
      <alignment horizontal="center" vertical="center"/>
    </xf>
    <xf numFmtId="165" fontId="15" fillId="0" borderId="0" pivotButton="0" quotePrefix="0" xfId="0"/>
    <xf numFmtId="2" fontId="15" fillId="0" borderId="0" pivotButton="0" quotePrefix="0" xfId="0"/>
    <xf numFmtId="0" fontId="2" fillId="21" borderId="77" applyAlignment="1" pivotButton="0" quotePrefix="0" xfId="0">
      <alignment horizontal="center" vertical="center" wrapText="1"/>
    </xf>
    <xf numFmtId="0" fontId="2" fillId="21" borderId="78" applyAlignment="1" pivotButton="0" quotePrefix="0" xfId="0">
      <alignment horizontal="center" vertical="center" wrapText="1"/>
    </xf>
    <xf numFmtId="165" fontId="2" fillId="21" borderId="78" applyAlignment="1" pivotButton="0" quotePrefix="0" xfId="0">
      <alignment horizontal="center" vertical="center" wrapText="1"/>
    </xf>
    <xf numFmtId="0" fontId="34" fillId="21" borderId="1" applyAlignment="1" pivotButton="0" quotePrefix="0" xfId="1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2" fillId="11" borderId="10" applyAlignment="1" pivotButton="0" quotePrefix="0" xfId="0">
      <alignment horizontal="center" vertical="center" wrapText="1"/>
    </xf>
    <xf numFmtId="0" fontId="2" fillId="11" borderId="33" applyAlignment="1" pivotButton="0" quotePrefix="0" xfId="0">
      <alignment horizontal="center" vertical="center" wrapText="1"/>
    </xf>
    <xf numFmtId="165" fontId="2" fillId="11" borderId="10" applyAlignment="1" pivotButton="0" quotePrefix="0" xfId="0">
      <alignment horizontal="center" vertical="center" wrapText="1"/>
    </xf>
    <xf numFmtId="0" fontId="2" fillId="11" borderId="66" applyAlignment="1" pivotButton="0" quotePrefix="0" xfId="0">
      <alignment horizontal="center" vertical="center" wrapText="1"/>
    </xf>
    <xf numFmtId="0" fontId="2" fillId="11" borderId="11" applyAlignment="1" pivotButton="0" quotePrefix="0" xfId="0">
      <alignment horizontal="center" vertical="center" wrapText="1"/>
    </xf>
    <xf numFmtId="0" fontId="2" fillId="11" borderId="34" applyAlignment="1" pivotButton="0" quotePrefix="0" xfId="0">
      <alignment horizontal="center" vertical="center" wrapText="1"/>
    </xf>
    <xf numFmtId="165" fontId="2" fillId="11" borderId="11" applyAlignment="1" pivotButton="0" quotePrefix="0" xfId="0">
      <alignment horizontal="center" vertical="center" wrapText="1"/>
    </xf>
    <xf numFmtId="0" fontId="2" fillId="11" borderId="79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2" fontId="34" fillId="0" borderId="1" applyAlignment="1" pivotButton="0" quotePrefix="0" xfId="0">
      <alignment horizontal="center" vertical="center"/>
    </xf>
    <xf numFmtId="0" fontId="34" fillId="0" borderId="56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 wrapText="1"/>
    </xf>
    <xf numFmtId="0" fontId="15" fillId="20" borderId="29" applyAlignment="1" pivotButton="0" quotePrefix="0" xfId="0">
      <alignment horizontal="center"/>
    </xf>
    <xf numFmtId="0" fontId="0" fillId="0" borderId="20" pivotButton="0" quotePrefix="0" xfId="0"/>
    <xf numFmtId="0" fontId="0" fillId="0" borderId="13" pivotButton="0" quotePrefix="0" xfId="0"/>
    <xf numFmtId="0" fontId="15" fillId="20" borderId="27" applyAlignment="1" pivotButton="0" quotePrefix="0" xfId="0">
      <alignment horizontal="center"/>
    </xf>
    <xf numFmtId="0" fontId="15" fillId="20" borderId="21" applyAlignment="1" pivotButton="0" quotePrefix="0" xfId="0">
      <alignment horizontal="center"/>
    </xf>
    <xf numFmtId="0" fontId="15" fillId="20" borderId="23" applyAlignment="1" pivotButton="0" quotePrefix="0" xfId="0">
      <alignment horizontal="center"/>
    </xf>
    <xf numFmtId="0" fontId="16" fillId="21" borderId="33" applyAlignment="1" pivotButton="0" quotePrefix="0" xfId="0">
      <alignment horizontal="center"/>
    </xf>
    <xf numFmtId="164" fontId="15" fillId="0" borderId="24" applyAlignment="1" pivotButton="0" quotePrefix="0" xfId="0">
      <alignment horizontal="center"/>
    </xf>
    <xf numFmtId="164" fontId="15" fillId="0" borderId="26" applyAlignment="1" pivotButton="0" quotePrefix="0" xfId="0">
      <alignment horizontal="center"/>
    </xf>
    <xf numFmtId="0" fontId="16" fillId="21" borderId="34" applyAlignment="1" pivotButton="0" quotePrefix="0" xfId="0">
      <alignment horizontal="center"/>
    </xf>
    <xf numFmtId="164" fontId="15" fillId="0" borderId="5" applyAlignment="1" pivotButton="0" quotePrefix="0" xfId="0">
      <alignment horizontal="center"/>
    </xf>
    <xf numFmtId="164" fontId="15" fillId="0" borderId="6" applyAlignment="1" pivotButton="0" quotePrefix="0" xfId="0">
      <alignment horizontal="center"/>
    </xf>
    <xf numFmtId="164" fontId="44" fillId="0" borderId="5" applyAlignment="1" pivotButton="0" quotePrefix="0" xfId="0">
      <alignment horizontal="center" wrapText="1"/>
    </xf>
    <xf numFmtId="164" fontId="44" fillId="0" borderId="6" applyAlignment="1" pivotButton="0" quotePrefix="0" xfId="0">
      <alignment horizontal="center" wrapText="1"/>
    </xf>
    <xf numFmtId="0" fontId="45" fillId="24" borderId="11" applyAlignment="1" pivotButton="0" quotePrefix="0" xfId="0">
      <alignment horizontal="center" vertical="center" wrapText="1"/>
    </xf>
    <xf numFmtId="0" fontId="45" fillId="24" borderId="34" applyAlignment="1" pivotButton="0" quotePrefix="0" xfId="0">
      <alignment horizontal="center" vertical="center" wrapText="1"/>
    </xf>
    <xf numFmtId="0" fontId="46" fillId="24" borderId="34" applyAlignment="1" pivotButton="0" quotePrefix="0" xfId="0">
      <alignment horizontal="center" vertical="center" wrapText="1"/>
    </xf>
    <xf numFmtId="164" fontId="47" fillId="24" borderId="5" applyAlignment="1" pivotButton="0" quotePrefix="0" xfId="0">
      <alignment horizontal="center" vertical="center" wrapText="1"/>
    </xf>
    <xf numFmtId="164" fontId="47" fillId="24" borderId="6" applyAlignment="1" pivotButton="0" quotePrefix="0" xfId="0">
      <alignment horizontal="center" vertical="center" wrapText="1"/>
    </xf>
    <xf numFmtId="0" fontId="2" fillId="11" borderId="12" applyAlignment="1" pivotButton="0" quotePrefix="0" xfId="0">
      <alignment horizontal="center" vertical="center" wrapText="1"/>
    </xf>
    <xf numFmtId="0" fontId="2" fillId="11" borderId="35" applyAlignment="1" pivotButton="0" quotePrefix="0" xfId="0">
      <alignment horizontal="center" vertical="center" wrapText="1"/>
    </xf>
    <xf numFmtId="0" fontId="2" fillId="11" borderId="80" applyAlignment="1" pivotButton="0" quotePrefix="0" xfId="0">
      <alignment horizontal="center" vertical="center" wrapText="1"/>
    </xf>
    <xf numFmtId="0" fontId="16" fillId="21" borderId="35" applyAlignment="1" pivotButton="0" quotePrefix="0" xfId="0">
      <alignment horizontal="center"/>
    </xf>
    <xf numFmtId="164" fontId="44" fillId="0" borderId="7" applyAlignment="1" pivotButton="0" quotePrefix="0" xfId="0">
      <alignment horizontal="center" wrapText="1"/>
    </xf>
    <xf numFmtId="164" fontId="44" fillId="0" borderId="9" applyAlignment="1" pivotButton="0" quotePrefix="0" xfId="0">
      <alignment horizontal="center" wrapText="1"/>
    </xf>
    <xf numFmtId="0" fontId="15" fillId="19" borderId="1" applyAlignment="1" pivotButton="0" quotePrefix="0" xfId="0">
      <alignment horizontal="center"/>
    </xf>
    <xf numFmtId="0" fontId="15" fillId="0" borderId="37" pivotButton="0" quotePrefix="0" xfId="0"/>
    <xf numFmtId="0" fontId="15" fillId="0" borderId="48" pivotButton="0" quotePrefix="0" xfId="0"/>
    <xf numFmtId="0" fontId="15" fillId="20" borderId="1" applyAlignment="1" pivotButton="0" quotePrefix="0" xfId="0">
      <alignment horizontal="center"/>
    </xf>
    <xf numFmtId="0" fontId="15" fillId="19" borderId="65" applyAlignment="1" pivotButton="0" quotePrefix="0" xfId="0">
      <alignment horizontal="center"/>
    </xf>
    <xf numFmtId="0" fontId="15" fillId="19" borderId="37" applyAlignment="1" pivotButton="0" quotePrefix="0" xfId="0">
      <alignment horizontal="center"/>
    </xf>
    <xf numFmtId="0" fontId="15" fillId="19" borderId="48" applyAlignment="1" pivotButton="0" quotePrefix="0" xfId="0">
      <alignment horizontal="center"/>
    </xf>
    <xf numFmtId="0" fontId="15" fillId="19" borderId="48" applyAlignment="1" pivotButton="0" quotePrefix="0" xfId="1">
      <alignment horizontal="center" vertical="center"/>
    </xf>
    <xf numFmtId="0" fontId="15" fillId="19" borderId="1" applyAlignment="1" pivotButton="0" quotePrefix="0" xfId="1">
      <alignment horizontal="center" vertical="center"/>
    </xf>
    <xf numFmtId="0" fontId="15" fillId="19" borderId="65" applyAlignment="1" pivotButton="0" quotePrefix="0" xfId="1">
      <alignment horizontal="center" vertical="center"/>
    </xf>
    <xf numFmtId="0" fontId="15" fillId="21" borderId="1" applyAlignment="1" pivotButton="0" quotePrefix="0" xfId="0">
      <alignment horizontal="center"/>
    </xf>
    <xf numFmtId="0" fontId="15" fillId="0" borderId="56" applyAlignment="1" pivotButton="0" quotePrefix="0" xfId="0">
      <alignment horizontal="center"/>
    </xf>
    <xf numFmtId="165" fontId="15" fillId="0" borderId="57" pivotButton="0" quotePrefix="0" xfId="0"/>
    <xf numFmtId="0" fontId="15" fillId="0" borderId="53" pivotButton="0" quotePrefix="0" xfId="0"/>
    <xf numFmtId="0" fontId="15" fillId="0" borderId="54" pivotButton="0" quotePrefix="0" xfId="0"/>
    <xf numFmtId="165" fontId="15" fillId="0" borderId="54" applyAlignment="1" pivotButton="0" quotePrefix="0" xfId="0">
      <alignment horizontal="center" vertical="center"/>
    </xf>
    <xf numFmtId="166" fontId="15" fillId="0" borderId="57" applyAlignment="1" pivotButton="0" quotePrefix="0" xfId="0">
      <alignment horizontal="center" vertical="center"/>
    </xf>
    <xf numFmtId="0" fontId="15" fillId="0" borderId="57" pivotButton="0" quotePrefix="0" xfId="0"/>
    <xf numFmtId="165" fontId="15" fillId="0" borderId="57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/>
    </xf>
    <xf numFmtId="2" fontId="15" fillId="0" borderId="1" pivotButton="0" quotePrefix="0" xfId="0"/>
    <xf numFmtId="164" fontId="15" fillId="0" borderId="1" pivotButton="0" quotePrefix="0" xfId="0"/>
    <xf numFmtId="164" fontId="15" fillId="0" borderId="0" pivotButton="0" quotePrefix="0" xfId="0"/>
    <xf numFmtId="0" fontId="15" fillId="0" borderId="57" applyAlignment="1" pivotButton="0" quotePrefix="0" xfId="0">
      <alignment horizontal="center"/>
    </xf>
    <xf numFmtId="0" fontId="15" fillId="19" borderId="1" pivotButton="0" quotePrefix="0" xfId="0"/>
    <xf numFmtId="0" fontId="15" fillId="0" borderId="52" pivotButton="0" quotePrefix="0" xfId="0"/>
    <xf numFmtId="0" fontId="18" fillId="19" borderId="1" applyAlignment="1" pivotButton="0" quotePrefix="0" xfId="1">
      <alignment horizontal="center" vertical="center"/>
    </xf>
    <xf numFmtId="2" fontId="35" fillId="21" borderId="65" applyAlignment="1" pivotButton="0" quotePrefix="0" xfId="1">
      <alignment horizontal="center" vertical="center"/>
    </xf>
    <xf numFmtId="2" fontId="13" fillId="0" borderId="1" pivotButton="0" quotePrefix="0" xfId="0"/>
    <xf numFmtId="0" fontId="34" fillId="19" borderId="65" applyAlignment="1" pivotButton="0" quotePrefix="0" xfId="1">
      <alignment horizontal="center" vertical="center"/>
    </xf>
    <xf numFmtId="0" fontId="34" fillId="0" borderId="65" applyAlignment="1" pivotButton="0" quotePrefix="0" xfId="0">
      <alignment horizontal="center" vertical="center"/>
    </xf>
    <xf numFmtId="0" fontId="34" fillId="0" borderId="48" applyAlignment="1" pivotButton="0" quotePrefix="0" xfId="0">
      <alignment horizontal="center" vertical="center"/>
    </xf>
    <xf numFmtId="0" fontId="34" fillId="21" borderId="65" applyAlignment="1" pivotButton="0" quotePrefix="0" xfId="1">
      <alignment horizontal="center" vertical="center"/>
    </xf>
    <xf numFmtId="0" fontId="34" fillId="0" borderId="47" applyAlignment="1" pivotButton="0" quotePrefix="0" xfId="0">
      <alignment horizontal="center" vertical="center"/>
    </xf>
    <xf numFmtId="0" fontId="34" fillId="0" borderId="49" applyAlignment="1" pivotButton="0" quotePrefix="0" xfId="0">
      <alignment horizontal="center" vertical="center"/>
    </xf>
    <xf numFmtId="0" fontId="34" fillId="19" borderId="1" applyAlignment="1" pivotButton="0" quotePrefix="0" xfId="1">
      <alignment horizontal="center" vertical="center"/>
    </xf>
    <xf numFmtId="0" fontId="15" fillId="0" borderId="25" applyAlignment="1" pivotButton="0" quotePrefix="0" xfId="0">
      <alignment horizontal="center"/>
    </xf>
    <xf numFmtId="0" fontId="15" fillId="0" borderId="47" pivotButton="0" quotePrefix="0" xfId="0"/>
    <xf numFmtId="0" fontId="15" fillId="0" borderId="49" pivotButton="0" quotePrefix="0" xfId="0"/>
    <xf numFmtId="165" fontId="15" fillId="0" borderId="49" applyAlignment="1" pivotButton="0" quotePrefix="0" xfId="0">
      <alignment horizontal="center" vertical="center"/>
    </xf>
    <xf numFmtId="166" fontId="15" fillId="0" borderId="25" applyAlignment="1" pivotButton="0" quotePrefix="0" xfId="0">
      <alignment horizontal="center" vertical="center"/>
    </xf>
    <xf numFmtId="0" fontId="15" fillId="0" borderId="25" pivotButton="0" quotePrefix="0" xfId="0"/>
    <xf numFmtId="165" fontId="15" fillId="0" borderId="25" applyAlignment="1" pivotButton="0" quotePrefix="0" xfId="0">
      <alignment horizontal="center" vertical="center"/>
    </xf>
    <xf numFmtId="165" fontId="15" fillId="19" borderId="1" applyAlignment="1" pivotButton="0" quotePrefix="0" xfId="1">
      <alignment horizontal="center" vertical="center"/>
    </xf>
    <xf numFmtId="0" fontId="15" fillId="19" borderId="50" applyAlignment="1" pivotButton="0" quotePrefix="0" xfId="0">
      <alignment horizontal="center"/>
    </xf>
    <xf numFmtId="0" fontId="15" fillId="19" borderId="52" applyAlignment="1" pivotButton="0" quotePrefix="0" xfId="0">
      <alignment horizontal="center"/>
    </xf>
    <xf numFmtId="0" fontId="15" fillId="19" borderId="56" applyAlignment="1" pivotButton="0" quotePrefix="0" xfId="1">
      <alignment horizontal="center" vertical="center"/>
    </xf>
    <xf numFmtId="0" fontId="15" fillId="19" borderId="57" applyAlignment="1" pivotButton="0" quotePrefix="0" xfId="1">
      <alignment horizontal="center" vertical="center"/>
    </xf>
    <xf numFmtId="0" fontId="15" fillId="19" borderId="54" applyAlignment="1" pivotButton="0" quotePrefix="0" xfId="1">
      <alignment horizontal="center" vertical="center"/>
    </xf>
    <xf numFmtId="0" fontId="15" fillId="19" borderId="37" applyAlignment="1" pivotButton="0" quotePrefix="0" xfId="1">
      <alignment horizontal="center" vertical="center"/>
    </xf>
    <xf numFmtId="0" fontId="15" fillId="0" borderId="50" pivotButton="0" quotePrefix="0" xfId="0"/>
    <xf numFmtId="0" fontId="15" fillId="0" borderId="51" pivotButton="0" quotePrefix="0" xfId="0"/>
    <xf numFmtId="166" fontId="15" fillId="0" borderId="56" applyAlignment="1" pivotButton="0" quotePrefix="0" xfId="0">
      <alignment horizontal="center" vertical="center"/>
    </xf>
    <xf numFmtId="165" fontId="15" fillId="0" borderId="56" applyAlignment="1" pivotButton="0" quotePrefix="0" xfId="0">
      <alignment horizontal="center" vertical="center"/>
    </xf>
    <xf numFmtId="0" fontId="15" fillId="0" borderId="56" applyAlignment="1" pivotButton="0" quotePrefix="0" xfId="0">
      <alignment horizontal="center" vertical="center"/>
    </xf>
    <xf numFmtId="168" fontId="15" fillId="0" borderId="52" applyAlignment="1" pivotButton="0" quotePrefix="0" xfId="0">
      <alignment horizontal="center" vertical="center"/>
    </xf>
    <xf numFmtId="166" fontId="15" fillId="0" borderId="54" applyAlignment="1" pivotButton="0" quotePrefix="0" xfId="0">
      <alignment horizontal="center" vertical="center"/>
    </xf>
    <xf numFmtId="0" fontId="15" fillId="0" borderId="57" applyAlignment="1" pivotButton="0" quotePrefix="0" xfId="0">
      <alignment horizontal="center" vertical="center"/>
    </xf>
    <xf numFmtId="168" fontId="15" fillId="0" borderId="54" applyAlignment="1" pivotButton="0" quotePrefix="0" xfId="0">
      <alignment horizontal="center" vertical="center"/>
    </xf>
    <xf numFmtId="165" fontId="15" fillId="0" borderId="25" pivotButton="0" quotePrefix="0" xfId="0"/>
    <xf numFmtId="0" fontId="15" fillId="0" borderId="55" pivotButton="0" quotePrefix="0" xfId="0"/>
    <xf numFmtId="0" fontId="15" fillId="0" borderId="25" applyAlignment="1" pivotButton="0" quotePrefix="0" xfId="0">
      <alignment horizontal="center" vertical="center"/>
    </xf>
    <xf numFmtId="168" fontId="15" fillId="0" borderId="49" applyAlignment="1" pivotButton="0" quotePrefix="0" xfId="0">
      <alignment horizontal="center" vertical="center"/>
    </xf>
    <xf numFmtId="166" fontId="15" fillId="0" borderId="49" applyAlignment="1" pivotButton="0" quotePrefix="0" xfId="0">
      <alignment horizontal="center" vertical="center"/>
    </xf>
    <xf numFmtId="166" fontId="0" fillId="0" borderId="8" applyAlignment="1" pivotButton="0" quotePrefix="0" xfId="3">
      <alignment horizontal="center" vertical="center"/>
    </xf>
    <xf numFmtId="0" fontId="32" fillId="16" borderId="18" applyAlignment="1" pivotButton="0" quotePrefix="0" xfId="3">
      <alignment horizontal="center" vertical="center"/>
    </xf>
    <xf numFmtId="0" fontId="0" fillId="0" borderId="28" pivotButton="0" quotePrefix="0" xfId="0"/>
    <xf numFmtId="0" fontId="0" fillId="0" borderId="14" pivotButton="0" quotePrefix="0" xfId="0"/>
    <xf numFmtId="0" fontId="36" fillId="19" borderId="10" applyAlignment="1" pivotButton="0" quotePrefix="0" xfId="0">
      <alignment horizontal="center"/>
    </xf>
    <xf numFmtId="0" fontId="15" fillId="0" borderId="36" pivotButton="0" quotePrefix="0" xfId="0"/>
    <xf numFmtId="0" fontId="15" fillId="0" borderId="66" pivotButton="0" quotePrefix="0" xfId="0"/>
    <xf numFmtId="0" fontId="0" fillId="0" borderId="30" pivotButton="0" quotePrefix="0" xfId="0"/>
    <xf numFmtId="0" fontId="15" fillId="19" borderId="67" applyAlignment="1" pivotButton="0" quotePrefix="0" xfId="0">
      <alignment horizontal="center"/>
    </xf>
    <xf numFmtId="0" fontId="15" fillId="19" borderId="51" applyAlignment="1" pivotButton="0" quotePrefix="0" xfId="0">
      <alignment horizontal="center"/>
    </xf>
    <xf numFmtId="0" fontId="15" fillId="19" borderId="68" applyAlignment="1" pivotButton="0" quotePrefix="0" xfId="0">
      <alignment horizontal="center"/>
    </xf>
    <xf numFmtId="0" fontId="36" fillId="19" borderId="48" applyAlignment="1" pivotButton="0" quotePrefix="0" xfId="0">
      <alignment horizontal="center" vertical="center"/>
    </xf>
    <xf numFmtId="0" fontId="0" fillId="0" borderId="31" pivotButton="0" quotePrefix="0" xfId="0"/>
    <xf numFmtId="0" fontId="36" fillId="19" borderId="1" applyAlignment="1" pivotButton="0" quotePrefix="0" xfId="0">
      <alignment horizontal="center" vertical="center"/>
    </xf>
    <xf numFmtId="0" fontId="15" fillId="19" borderId="42" applyAlignment="1" pivotButton="0" quotePrefix="0" xfId="0">
      <alignment horizontal="center"/>
    </xf>
    <xf numFmtId="0" fontId="15" fillId="19" borderId="0" applyAlignment="1" pivotButton="0" quotePrefix="0" xfId="0">
      <alignment horizontal="center"/>
    </xf>
    <xf numFmtId="0" fontId="36" fillId="19" borderId="0" applyAlignment="1" pivotButton="0" quotePrefix="0" xfId="0">
      <alignment horizontal="center" vertical="center"/>
    </xf>
    <xf numFmtId="0" fontId="15" fillId="19" borderId="43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164" fontId="15" fillId="0" borderId="67" pivotButton="0" quotePrefix="0" xfId="0"/>
    <xf numFmtId="164" fontId="15" fillId="0" borderId="51" pivotButton="0" quotePrefix="0" xfId="0"/>
    <xf numFmtId="164" fontId="15" fillId="0" borderId="68" pivotButton="0" quotePrefix="0" xfId="0"/>
    <xf numFmtId="165" fontId="15" fillId="0" borderId="52" pivotButton="0" quotePrefix="0" xfId="0"/>
    <xf numFmtId="165" fontId="15" fillId="0" borderId="56" pivotButton="0" quotePrefix="0" xfId="0"/>
    <xf numFmtId="164" fontId="15" fillId="0" borderId="42" pivotButton="0" quotePrefix="0" xfId="0"/>
    <xf numFmtId="164" fontId="15" fillId="0" borderId="43" pivotButton="0" quotePrefix="0" xfId="0"/>
    <xf numFmtId="165" fontId="15" fillId="0" borderId="54" pivotButton="0" quotePrefix="0" xfId="0"/>
    <xf numFmtId="164" fontId="15" fillId="0" borderId="69" pivotButton="0" quotePrefix="0" xfId="0"/>
    <xf numFmtId="164" fontId="15" fillId="0" borderId="55" pivotButton="0" quotePrefix="0" xfId="0"/>
    <xf numFmtId="164" fontId="15" fillId="0" borderId="70" pivotButton="0" quotePrefix="0" xfId="0"/>
    <xf numFmtId="165" fontId="15" fillId="0" borderId="49" pivotButton="0" quotePrefix="0" xfId="0"/>
    <xf numFmtId="168" fontId="15" fillId="0" borderId="52" pivotButton="0" quotePrefix="0" xfId="0"/>
    <xf numFmtId="168" fontId="15" fillId="0" borderId="56" pivotButton="0" quotePrefix="0" xfId="0"/>
    <xf numFmtId="0" fontId="15" fillId="0" borderId="42" pivotButton="0" quotePrefix="0" xfId="0"/>
    <xf numFmtId="168" fontId="15" fillId="0" borderId="54" pivotButton="0" quotePrefix="0" xfId="0"/>
    <xf numFmtId="168" fontId="15" fillId="0" borderId="57" pivotButton="0" quotePrefix="0" xfId="0"/>
    <xf numFmtId="0" fontId="15" fillId="0" borderId="43" pivotButton="0" quotePrefix="0" xfId="0"/>
    <xf numFmtId="0" fontId="15" fillId="0" borderId="44" pivotButton="0" quotePrefix="0" xfId="0"/>
    <xf numFmtId="0" fontId="15" fillId="0" borderId="45" pivotButton="0" quotePrefix="0" xfId="0"/>
    <xf numFmtId="164" fontId="15" fillId="0" borderId="45" pivotButton="0" quotePrefix="0" xfId="0"/>
    <xf numFmtId="164" fontId="15" fillId="0" borderId="46" pivotButton="0" quotePrefix="0" xfId="0"/>
    <xf numFmtId="168" fontId="15" fillId="0" borderId="49" pivotButton="0" quotePrefix="0" xfId="0"/>
    <xf numFmtId="168" fontId="15" fillId="0" borderId="25" pivotButton="0" quotePrefix="0" xfId="0"/>
    <xf numFmtId="0" fontId="0" fillId="0" borderId="63" pivotButton="0" quotePrefix="0" xfId="0"/>
    <xf numFmtId="0" fontId="36" fillId="20" borderId="10" applyAlignment="1" pivotButton="0" quotePrefix="0" xfId="0">
      <alignment horizontal="center"/>
    </xf>
    <xf numFmtId="0" fontId="36" fillId="21" borderId="67" applyAlignment="1" pivotButton="0" quotePrefix="0" xfId="0">
      <alignment horizontal="center"/>
    </xf>
    <xf numFmtId="0" fontId="36" fillId="21" borderId="51" applyAlignment="1" pivotButton="0" quotePrefix="0" xfId="0">
      <alignment horizontal="center"/>
    </xf>
    <xf numFmtId="0" fontId="36" fillId="21" borderId="68" applyAlignment="1" pivotButton="0" quotePrefix="0" xfId="0">
      <alignment horizontal="center"/>
    </xf>
    <xf numFmtId="0" fontId="36" fillId="19" borderId="52" applyAlignment="1" pivotButton="0" quotePrefix="0" xfId="0">
      <alignment horizontal="center" vertical="center"/>
    </xf>
    <xf numFmtId="0" fontId="36" fillId="21" borderId="42" applyAlignment="1" pivotButton="0" quotePrefix="0" xfId="0">
      <alignment horizontal="center"/>
    </xf>
    <xf numFmtId="0" fontId="36" fillId="21" borderId="0" applyAlignment="1" pivotButton="0" quotePrefix="0" xfId="0">
      <alignment horizontal="center"/>
    </xf>
    <xf numFmtId="0" fontId="36" fillId="21" borderId="0" applyAlignment="1" pivotButton="0" quotePrefix="0" xfId="0">
      <alignment horizontal="center" vertical="center"/>
    </xf>
    <xf numFmtId="0" fontId="36" fillId="21" borderId="43" applyAlignment="1" pivotButton="0" quotePrefix="0" xfId="0">
      <alignment horizontal="center"/>
    </xf>
    <xf numFmtId="2" fontId="15" fillId="0" borderId="67" pivotButton="0" quotePrefix="0" xfId="0"/>
    <xf numFmtId="2" fontId="15" fillId="0" borderId="51" pivotButton="0" quotePrefix="0" xfId="0"/>
    <xf numFmtId="0" fontId="15" fillId="0" borderId="68" pivotButton="0" quotePrefix="0" xfId="0"/>
    <xf numFmtId="2" fontId="15" fillId="0" borderId="42" pivotButton="0" quotePrefix="0" xfId="0"/>
    <xf numFmtId="0" fontId="0" fillId="0" borderId="36" pivotButton="0" quotePrefix="0" xfId="0"/>
    <xf numFmtId="0" fontId="0" fillId="0" borderId="58" pivotButton="0" quotePrefix="0" xfId="0"/>
    <xf numFmtId="2" fontId="15" fillId="0" borderId="44" pivotButton="0" quotePrefix="0" xfId="0"/>
    <xf numFmtId="2" fontId="15" fillId="0" borderId="45" pivotButton="0" quotePrefix="0" xfId="0"/>
    <xf numFmtId="0" fontId="15" fillId="0" borderId="46" pivotButton="0" quotePrefix="0" xfId="0"/>
    <xf numFmtId="164" fontId="0" fillId="0" borderId="25" applyAlignment="1" pivotButton="0" quotePrefix="0" xfId="3">
      <alignment horizontal="center" vertical="center"/>
    </xf>
    <xf numFmtId="0" fontId="36" fillId="19" borderId="47" applyAlignment="1" pivotButton="0" quotePrefix="0" xfId="0">
      <alignment horizontal="center"/>
    </xf>
    <xf numFmtId="0" fontId="36" fillId="19" borderId="1" applyAlignment="1" pivotButton="0" quotePrefix="0" xfId="0">
      <alignment horizontal="center"/>
    </xf>
    <xf numFmtId="0" fontId="15" fillId="0" borderId="56" pivotButton="0" quotePrefix="0" xfId="0"/>
    <xf numFmtId="0" fontId="15" fillId="0" borderId="0" applyAlignment="1" pivotButton="0" quotePrefix="0" xfId="0">
      <alignment horizontal="center" vertical="center"/>
    </xf>
    <xf numFmtId="0" fontId="15" fillId="19" borderId="1" applyAlignment="1" pivotButton="0" quotePrefix="0" xfId="1">
      <alignment horizontal="center"/>
    </xf>
    <xf numFmtId="0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5" fillId="19" borderId="47" applyAlignment="1" pivotButton="0" quotePrefix="0" xfId="1">
      <alignment horizontal="center" vertical="center"/>
    </xf>
    <xf numFmtId="164" fontId="0" fillId="0" borderId="8" applyAlignment="1" pivotButton="0" quotePrefix="0" xfId="3">
      <alignment horizontal="center" vertical="center"/>
    </xf>
    <xf numFmtId="1" fontId="15" fillId="0" borderId="47" pivotButton="0" quotePrefix="0" xfId="0"/>
    <xf numFmtId="1" fontId="15" fillId="0" borderId="55" pivotButton="0" quotePrefix="0" xfId="0"/>
    <xf numFmtId="2" fontId="15" fillId="0" borderId="55" pivotButton="0" quotePrefix="0" xfId="0"/>
    <xf numFmtId="2" fontId="15" fillId="0" borderId="49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20" borderId="1" applyAlignment="1" pivotButton="0" quotePrefix="0" xfId="1">
      <alignment horizontal="center" vertical="center"/>
    </xf>
    <xf numFmtId="0" fontId="36" fillId="21" borderId="1" applyAlignment="1" pivotButton="0" quotePrefix="0" xfId="0">
      <alignment horizontal="center"/>
    </xf>
    <xf numFmtId="0" fontId="15" fillId="22" borderId="1" applyAlignment="1" pivotButton="0" quotePrefix="0" xfId="1">
      <alignment horizontal="center" vertical="center"/>
    </xf>
    <xf numFmtId="166" fontId="15" fillId="11" borderId="50" pivotButton="0" quotePrefix="0" xfId="0"/>
    <xf numFmtId="166" fontId="15" fillId="11" borderId="51" pivotButton="0" quotePrefix="0" xfId="0"/>
    <xf numFmtId="166" fontId="15" fillId="0" borderId="50" pivotButton="0" quotePrefix="0" xfId="0"/>
    <xf numFmtId="166" fontId="15" fillId="0" borderId="51" pivotButton="0" quotePrefix="0" xfId="0"/>
    <xf numFmtId="166" fontId="15" fillId="0" borderId="52" pivotButton="0" quotePrefix="0" xfId="0"/>
    <xf numFmtId="165" fontId="15" fillId="0" borderId="56" applyAlignment="1" pivotButton="0" quotePrefix="0" xfId="0">
      <alignment horizontal="right"/>
    </xf>
    <xf numFmtId="2" fontId="15" fillId="0" borderId="56" applyAlignment="1" pivotButton="0" quotePrefix="0" xfId="0">
      <alignment horizontal="center"/>
    </xf>
    <xf numFmtId="2" fontId="15" fillId="0" borderId="57" applyAlignment="1" pivotButton="0" quotePrefix="0" xfId="0">
      <alignment horizontal="center"/>
    </xf>
    <xf numFmtId="166" fontId="15" fillId="11" borderId="53" pivotButton="0" quotePrefix="0" xfId="0"/>
    <xf numFmtId="166" fontId="15" fillId="11" borderId="0" pivotButton="0" quotePrefix="0" xfId="0"/>
    <xf numFmtId="166" fontId="15" fillId="0" borderId="53" pivotButton="0" quotePrefix="0" xfId="0"/>
    <xf numFmtId="166" fontId="15" fillId="0" borderId="0" pivotButton="0" quotePrefix="0" xfId="0"/>
    <xf numFmtId="166" fontId="15" fillId="0" borderId="54" pivotButton="0" quotePrefix="0" xfId="0"/>
    <xf numFmtId="165" fontId="15" fillId="0" borderId="57" applyAlignment="1" pivotButton="0" quotePrefix="0" xfId="0">
      <alignment horizontal="right"/>
    </xf>
    <xf numFmtId="2" fontId="15" fillId="0" borderId="25" applyAlignment="1" pivotButton="0" quotePrefix="0" xfId="0">
      <alignment horizontal="center"/>
    </xf>
    <xf numFmtId="0" fontId="0" fillId="2" borderId="18" applyAlignment="1" pivotButton="0" quotePrefix="0" xfId="3">
      <alignment horizontal="center"/>
    </xf>
    <xf numFmtId="165" fontId="15" fillId="0" borderId="25" applyAlignment="1" pivotButton="0" quotePrefix="0" xfId="0">
      <alignment horizontal="right"/>
    </xf>
    <xf numFmtId="166" fontId="15" fillId="0" borderId="47" pivotButton="0" quotePrefix="0" xfId="0"/>
    <xf numFmtId="166" fontId="15" fillId="0" borderId="55" pivotButton="0" quotePrefix="0" xfId="0"/>
    <xf numFmtId="166" fontId="15" fillId="0" borderId="49" pivotButton="0" quotePrefix="0" xfId="0"/>
    <xf numFmtId="0" fontId="36" fillId="19" borderId="56" applyAlignment="1" pivotButton="0" quotePrefix="0" xfId="0">
      <alignment horizontal="center"/>
    </xf>
    <xf numFmtId="2" fontId="15" fillId="11" borderId="50" pivotButton="0" quotePrefix="0" xfId="0"/>
    <xf numFmtId="2" fontId="15" fillId="11" borderId="51" pivotButton="0" quotePrefix="0" xfId="0"/>
    <xf numFmtId="2" fontId="15" fillId="11" borderId="52" pivotButton="0" quotePrefix="0" xfId="0"/>
    <xf numFmtId="2" fontId="15" fillId="0" borderId="56" pivotButton="0" quotePrefix="0" xfId="0"/>
    <xf numFmtId="2" fontId="15" fillId="0" borderId="50" pivotButton="0" quotePrefix="0" xfId="0"/>
    <xf numFmtId="2" fontId="15" fillId="11" borderId="53" pivotButton="0" quotePrefix="0" xfId="0"/>
    <xf numFmtId="2" fontId="15" fillId="11" borderId="0" pivotButton="0" quotePrefix="0" xfId="0"/>
    <xf numFmtId="2" fontId="15" fillId="11" borderId="54" pivotButton="0" quotePrefix="0" xfId="0"/>
    <xf numFmtId="2" fontId="15" fillId="0" borderId="57" pivotButton="0" quotePrefix="0" xfId="0"/>
    <xf numFmtId="2" fontId="15" fillId="0" borderId="53" pivotButton="0" quotePrefix="0" xfId="0"/>
    <xf numFmtId="0" fontId="0" fillId="3" borderId="18" applyAlignment="1" pivotButton="0" quotePrefix="0" xfId="3">
      <alignment horizontal="center" vertical="center"/>
    </xf>
    <xf numFmtId="0" fontId="0" fillId="3" borderId="18" applyAlignment="1" pivotButton="0" quotePrefix="0" xfId="2">
      <alignment horizontal="center" vertical="center"/>
    </xf>
    <xf numFmtId="2" fontId="15" fillId="11" borderId="47" pivotButton="0" quotePrefix="0" xfId="0"/>
    <xf numFmtId="2" fontId="15" fillId="11" borderId="55" pivotButton="0" quotePrefix="0" xfId="0"/>
    <xf numFmtId="2" fontId="15" fillId="11" borderId="49" pivotButton="0" quotePrefix="0" xfId="0"/>
    <xf numFmtId="2" fontId="15" fillId="0" borderId="25" pivotButton="0" quotePrefix="0" xfId="0"/>
    <xf numFmtId="2" fontId="15" fillId="0" borderId="47" pivotButton="0" quotePrefix="0" xfId="0"/>
    <xf numFmtId="0" fontId="37" fillId="7" borderId="71" applyAlignment="1" pivotButton="0" quotePrefix="0" xfId="1">
      <alignment horizontal="center" vertical="center"/>
    </xf>
    <xf numFmtId="0" fontId="15" fillId="0" borderId="72" pivotButton="0" quotePrefix="0" xfId="0"/>
    <xf numFmtId="0" fontId="15" fillId="0" borderId="73" pivotButton="0" quotePrefix="0" xfId="0"/>
    <xf numFmtId="0" fontId="38" fillId="23" borderId="71" applyAlignment="1" pivotButton="0" quotePrefix="0" xfId="0">
      <alignment horizontal="center" vertical="center"/>
    </xf>
    <xf numFmtId="167" fontId="38" fillId="23" borderId="71" applyAlignment="1" pivotButton="0" quotePrefix="0" xfId="0">
      <alignment horizontal="center" vertical="center"/>
    </xf>
    <xf numFmtId="0" fontId="39" fillId="24" borderId="71" applyAlignment="1" pivotButton="0" quotePrefix="0" xfId="0">
      <alignment horizontal="center" vertical="center"/>
    </xf>
    <xf numFmtId="167" fontId="39" fillId="24" borderId="71" applyAlignment="1" pivotButton="0" quotePrefix="0" xfId="0">
      <alignment horizontal="center" vertical="center"/>
    </xf>
    <xf numFmtId="167" fontId="15" fillId="0" borderId="71" applyAlignment="1" pivotButton="0" quotePrefix="0" xfId="0">
      <alignment horizontal="center" vertical="center"/>
    </xf>
    <xf numFmtId="167" fontId="15" fillId="25" borderId="71" applyAlignment="1" pivotButton="0" quotePrefix="0" xfId="0">
      <alignment horizontal="center" vertical="center"/>
    </xf>
    <xf numFmtId="167" fontId="15" fillId="0" borderId="0" pivotButton="0" quotePrefix="0" xfId="0"/>
    <xf numFmtId="0" fontId="40" fillId="9" borderId="71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/>
    </xf>
    <xf numFmtId="165" fontId="15" fillId="0" borderId="1" pivotButton="0" quotePrefix="0" xfId="0"/>
    <xf numFmtId="166" fontId="15" fillId="0" borderId="1" pivotButton="0" quotePrefix="0" xfId="0"/>
    <xf numFmtId="0" fontId="15" fillId="0" borderId="50" applyAlignment="1" pivotButton="0" quotePrefix="0" xfId="0">
      <alignment horizontal="center"/>
    </xf>
    <xf numFmtId="0" fontId="15" fillId="0" borderId="47" applyAlignment="1" pivotButton="0" quotePrefix="0" xfId="0">
      <alignment horizontal="center"/>
    </xf>
    <xf numFmtId="0" fontId="36" fillId="19" borderId="67" applyAlignment="1" pivotButton="0" quotePrefix="0" xfId="0">
      <alignment horizontal="center"/>
    </xf>
    <xf numFmtId="0" fontId="36" fillId="19" borderId="51" applyAlignment="1" pivotButton="0" quotePrefix="0" xfId="0">
      <alignment horizontal="center"/>
    </xf>
    <xf numFmtId="0" fontId="36" fillId="19" borderId="68" applyAlignment="1" pivotButton="0" quotePrefix="0" xfId="0">
      <alignment horizontal="center"/>
    </xf>
    <xf numFmtId="0" fontId="36" fillId="19" borderId="42" applyAlignment="1" pivotButton="0" quotePrefix="0" xfId="0">
      <alignment horizontal="center"/>
    </xf>
    <xf numFmtId="0" fontId="36" fillId="19" borderId="0" applyAlignment="1" pivotButton="0" quotePrefix="0" xfId="0">
      <alignment horizontal="center"/>
    </xf>
    <xf numFmtId="0" fontId="36" fillId="19" borderId="43" applyAlignment="1" pivotButton="0" quotePrefix="0" xfId="0">
      <alignment horizontal="center"/>
    </xf>
    <xf numFmtId="2" fontId="15" fillId="0" borderId="68" pivotButton="0" quotePrefix="0" xfId="0"/>
    <xf numFmtId="2" fontId="15" fillId="0" borderId="43" pivotButton="0" quotePrefix="0" xfId="0"/>
    <xf numFmtId="2" fontId="15" fillId="0" borderId="46" pivotButton="0" quotePrefix="0" xfId="0"/>
    <xf numFmtId="0" fontId="15" fillId="21" borderId="1" applyAlignment="1" pivotButton="0" quotePrefix="0" xfId="1">
      <alignment horizontal="center" vertical="center"/>
    </xf>
    <xf numFmtId="0" fontId="38" fillId="23" borderId="47" applyAlignment="1" pivotButton="0" quotePrefix="0" xfId="0">
      <alignment horizontal="center" vertical="center" wrapText="1"/>
    </xf>
    <xf numFmtId="165" fontId="15" fillId="11" borderId="50" pivotButton="0" quotePrefix="0" xfId="0"/>
    <xf numFmtId="165" fontId="15" fillId="11" borderId="51" pivotButton="0" quotePrefix="0" xfId="0"/>
    <xf numFmtId="165" fontId="15" fillId="0" borderId="50" pivotButton="0" quotePrefix="0" xfId="0"/>
    <xf numFmtId="165" fontId="15" fillId="0" borderId="51" pivotButton="0" quotePrefix="0" xfId="0"/>
    <xf numFmtId="165" fontId="15" fillId="11" borderId="53" pivotButton="0" quotePrefix="0" xfId="0"/>
    <xf numFmtId="165" fontId="15" fillId="11" borderId="0" pivotButton="0" quotePrefix="0" xfId="0"/>
    <xf numFmtId="165" fontId="15" fillId="0" borderId="53" pivotButton="0" quotePrefix="0" xfId="0"/>
    <xf numFmtId="0" fontId="41" fillId="0" borderId="0" applyAlignment="1" pivotButton="0" quotePrefix="0" xfId="0">
      <alignment horizontal="left"/>
    </xf>
    <xf numFmtId="165" fontId="15" fillId="0" borderId="47" pivotButton="0" quotePrefix="0" xfId="0"/>
    <xf numFmtId="165" fontId="15" fillId="0" borderId="55" pivotButton="0" quotePrefix="0" xfId="0"/>
    <xf numFmtId="0" fontId="42" fillId="23" borderId="0" applyAlignment="1" pivotButton="0" quotePrefix="0" xfId="0">
      <alignment horizontal="center" vertical="center" wrapText="1"/>
    </xf>
    <xf numFmtId="2" fontId="15" fillId="0" borderId="52" pivotButton="0" quotePrefix="0" xfId="0"/>
    <xf numFmtId="166" fontId="0" fillId="0" borderId="10" applyAlignment="1" pivotButton="0" quotePrefix="0" xfId="3">
      <alignment horizontal="center" vertical="center"/>
    </xf>
    <xf numFmtId="2" fontId="15" fillId="0" borderId="54" pivotButton="0" quotePrefix="0" xfId="0"/>
    <xf numFmtId="166" fontId="0" fillId="0" borderId="11" applyAlignment="1" pivotButton="0" quotePrefix="0" xfId="3">
      <alignment horizontal="center" vertical="center"/>
    </xf>
    <xf numFmtId="165" fontId="34" fillId="0" borderId="1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15" fillId="19" borderId="50" applyAlignment="1" pivotButton="0" quotePrefix="0" xfId="1">
      <alignment horizontal="center" vertical="center"/>
    </xf>
    <xf numFmtId="165" fontId="15" fillId="0" borderId="50" applyAlignment="1" pivotButton="0" quotePrefix="0" xfId="0">
      <alignment horizontal="center" vertical="center"/>
    </xf>
    <xf numFmtId="0" fontId="0" fillId="0" borderId="32" pivotButton="0" quotePrefix="0" xfId="0"/>
    <xf numFmtId="165" fontId="15" fillId="0" borderId="47" applyAlignment="1" pivotButton="0" quotePrefix="0" xfId="0">
      <alignment horizontal="center" vertical="center"/>
    </xf>
    <xf numFmtId="165" fontId="15" fillId="0" borderId="5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64" pivotButton="0" quotePrefix="0" xfId="0"/>
    <xf numFmtId="0" fontId="43" fillId="1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2" fontId="15" fillId="0" borderId="0" applyAlignment="1" pivotButton="0" quotePrefix="0" xfId="0">
      <alignment horizontal="center" vertical="center"/>
    </xf>
    <xf numFmtId="0" fontId="43" fillId="20" borderId="1" applyAlignment="1" pivotButton="0" quotePrefix="0" xfId="0">
      <alignment horizontal="center" vertical="center" wrapText="1"/>
    </xf>
    <xf numFmtId="169" fontId="15" fillId="0" borderId="1" applyAlignment="1" pivotButton="0" quotePrefix="0" xfId="0">
      <alignment horizontal="center" vertical="center"/>
    </xf>
    <xf numFmtId="1" fontId="38" fillId="23" borderId="1" applyAlignment="1" pivotButton="0" quotePrefix="0" xfId="0">
      <alignment horizontal="center" vertical="center" wrapText="1"/>
    </xf>
    <xf numFmtId="0" fontId="15" fillId="19" borderId="56" applyAlignment="1" pivotButton="0" quotePrefix="0" xfId="0">
      <alignment horizontal="center"/>
    </xf>
    <xf numFmtId="0" fontId="15" fillId="0" borderId="51" applyAlignment="1" pivotButton="0" quotePrefix="0" xfId="0">
      <alignment horizontal="center"/>
    </xf>
    <xf numFmtId="165" fontId="15" fillId="0" borderId="56" applyAlignment="1" pivotButton="0" quotePrefix="0" xfId="0">
      <alignment horizontal="center"/>
    </xf>
    <xf numFmtId="165" fontId="15" fillId="0" borderId="57" applyAlignment="1" pivotButton="0" quotePrefix="0" xfId="0">
      <alignment horizontal="center"/>
    </xf>
    <xf numFmtId="2" fontId="35" fillId="19" borderId="65" applyAlignment="1" pivotButton="0" quotePrefix="0" xfId="1">
      <alignment horizontal="center" vertical="center"/>
    </xf>
    <xf numFmtId="0" fontId="15" fillId="0" borderId="55" applyAlignment="1" pivotButton="0" quotePrefix="0" xfId="0">
      <alignment horizontal="center"/>
    </xf>
    <xf numFmtId="165" fontId="15" fillId="0" borderId="25" applyAlignment="1" pivotButton="0" quotePrefix="0" xfId="0">
      <alignment horizontal="center"/>
    </xf>
    <xf numFmtId="0" fontId="15" fillId="19" borderId="53" applyAlignment="1" pivotButton="0" quotePrefix="0" xfId="0">
      <alignment horizontal="center"/>
    </xf>
    <xf numFmtId="165" fontId="15" fillId="19" borderId="57" applyAlignment="1" pivotButton="0" quotePrefix="0" xfId="1">
      <alignment horizontal="center" vertical="center"/>
    </xf>
    <xf numFmtId="165" fontId="15" fillId="26" borderId="57" applyAlignment="1" pivotButton="0" quotePrefix="0" xfId="0">
      <alignment horizontal="center"/>
    </xf>
    <xf numFmtId="165" fontId="15" fillId="26" borderId="57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4" pivotButton="0" quotePrefix="0" xfId="0"/>
    <xf numFmtId="0" fontId="36" fillId="19" borderId="25" applyAlignment="1" pivotButton="0" quotePrefix="0" xfId="0">
      <alignment horizontal="center"/>
    </xf>
    <xf numFmtId="167" fontId="15" fillId="27" borderId="71" applyAlignment="1" pivotButton="0" quotePrefix="0" xfId="0">
      <alignment horizontal="center" vertical="center"/>
    </xf>
    <xf numFmtId="0" fontId="15" fillId="26" borderId="53" applyAlignment="1" pivotButton="0" quotePrefix="0" xfId="0">
      <alignment horizontal="center"/>
    </xf>
    <xf numFmtId="166" fontId="15" fillId="26" borderId="57" applyAlignment="1" pivotButton="0" quotePrefix="0" xfId="0">
      <alignment horizontal="center" vertical="center"/>
    </xf>
    <xf numFmtId="0" fontId="36" fillId="28" borderId="10" applyAlignment="1" pivotButton="0" quotePrefix="0" xfId="0">
      <alignment horizontal="center"/>
    </xf>
    <xf numFmtId="0" fontId="36" fillId="28" borderId="48" applyAlignment="1" pivotButton="0" quotePrefix="0" xfId="0">
      <alignment horizontal="center" vertical="center"/>
    </xf>
    <xf numFmtId="0" fontId="36" fillId="28" borderId="1" applyAlignment="1" pivotButton="0" quotePrefix="0" xfId="0">
      <alignment horizontal="center" vertical="center"/>
    </xf>
    <xf numFmtId="0" fontId="36" fillId="28" borderId="52" applyAlignment="1" pivotButton="0" quotePrefix="0" xfId="0">
      <alignment horizontal="center" vertical="center"/>
    </xf>
    <xf numFmtId="0" fontId="36" fillId="28" borderId="47" applyAlignment="1" pivotButton="0" quotePrefix="0" xfId="0">
      <alignment horizontal="center"/>
    </xf>
    <xf numFmtId="0" fontId="36" fillId="28" borderId="1" applyAlignment="1" pivotButton="0" quotePrefix="0" xfId="0">
      <alignment horizontal="center"/>
    </xf>
    <xf numFmtId="0" fontId="36" fillId="28" borderId="1" applyAlignment="1" pivotButton="0" quotePrefix="0" xfId="1">
      <alignment horizontal="center"/>
    </xf>
    <xf numFmtId="0" fontId="15" fillId="0" borderId="0" applyAlignment="1" pivotButton="0" quotePrefix="0" xfId="1">
      <alignment vertical="center"/>
    </xf>
    <xf numFmtId="0" fontId="36" fillId="28" borderId="1" applyAlignment="1" pivotButton="0" quotePrefix="0" xfId="1">
      <alignment horizontal="center" vertical="center"/>
    </xf>
    <xf numFmtId="0" fontId="15" fillId="28" borderId="1" applyAlignment="1" pivotButton="0" quotePrefix="0" xfId="0">
      <alignment horizontal="center"/>
    </xf>
    <xf numFmtId="0" fontId="36" fillId="28" borderId="56" applyAlignment="1" pivotButton="0" quotePrefix="0" xfId="0">
      <alignment horizontal="center"/>
    </xf>
    <xf numFmtId="0" fontId="48" fillId="23" borderId="65" applyAlignment="1" pivotButton="0" quotePrefix="0" xfId="0">
      <alignment horizontal="center" vertical="center" wrapText="1"/>
    </xf>
    <xf numFmtId="0" fontId="0" fillId="0" borderId="37" pivotButton="0" quotePrefix="0" xfId="0"/>
    <xf numFmtId="0" fontId="48" fillId="23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38" fillId="23" borderId="50" applyAlignment="1" pivotButton="0" quotePrefix="0" xfId="0">
      <alignment horizontal="center" vertical="center" wrapText="1"/>
    </xf>
    <xf numFmtId="0" fontId="38" fillId="23" borderId="65" applyAlignment="1" pivotButton="0" quotePrefix="0" xfId="0">
      <alignment horizontal="center" vertical="center" wrapText="1"/>
    </xf>
    <xf numFmtId="0" fontId="38" fillId="23" borderId="37" applyAlignment="1" pivotButton="0" quotePrefix="0" xfId="0">
      <alignment horizontal="center" vertical="center" wrapText="1"/>
    </xf>
    <xf numFmtId="0" fontId="38" fillId="23" borderId="49" applyAlignment="1" pivotButton="0" quotePrefix="0" xfId="0">
      <alignment horizontal="center" vertical="center" wrapText="1"/>
    </xf>
    <xf numFmtId="1" fontId="15" fillId="21" borderId="71" applyAlignment="1" pivotButton="0" quotePrefix="0" xfId="0">
      <alignment horizontal="center" vertical="center"/>
    </xf>
    <xf numFmtId="2" fontId="15" fillId="0" borderId="71" applyAlignment="1" pivotButton="0" quotePrefix="0" xfId="0">
      <alignment horizontal="center" vertical="center"/>
    </xf>
    <xf numFmtId="0" fontId="13" fillId="10" borderId="56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2" fontId="13" fillId="10" borderId="1" applyAlignment="1" pivotButton="0" quotePrefix="0" xfId="0">
      <alignment horizontal="center" vertical="center" wrapText="1"/>
    </xf>
    <xf numFmtId="0" fontId="13" fillId="10" borderId="57" applyAlignment="1" pivotButton="0" quotePrefix="0" xfId="0">
      <alignment horizontal="center" vertical="center" wrapText="1"/>
    </xf>
    <xf numFmtId="168" fontId="13" fillId="10" borderId="1" applyAlignment="1" pivotButton="0" quotePrefix="0" xfId="0">
      <alignment horizontal="center" vertical="center" wrapText="1"/>
    </xf>
    <xf numFmtId="0" fontId="13" fillId="10" borderId="25" applyAlignment="1" pivotButton="0" quotePrefix="0" xfId="0">
      <alignment horizontal="center" vertical="center" wrapText="1"/>
    </xf>
    <xf numFmtId="0" fontId="37" fillId="7" borderId="71" applyAlignment="1" pivotButton="0" quotePrefix="0" xfId="0">
      <alignment horizontal="center" vertical="center" wrapText="1"/>
    </xf>
    <xf numFmtId="0" fontId="15" fillId="21" borderId="71" applyAlignment="1" pivotButton="0" quotePrefix="0" xfId="0">
      <alignment horizontal="center" vertical="center"/>
    </xf>
    <xf numFmtId="0" fontId="50" fillId="29" borderId="71" applyAlignment="1" pivotButton="0" quotePrefix="0" xfId="0">
      <alignment horizontal="center" vertical="center"/>
    </xf>
    <xf numFmtId="0" fontId="15" fillId="21" borderId="71" applyAlignment="1" pivotButton="0" quotePrefix="0" xfId="1">
      <alignment horizontal="center" vertical="center"/>
    </xf>
    <xf numFmtId="0" fontId="51" fillId="30" borderId="71" applyAlignment="1" pivotButton="0" quotePrefix="0" xfId="0">
      <alignment horizontal="center" vertical="center"/>
    </xf>
    <xf numFmtId="0" fontId="38" fillId="23" borderId="2" applyAlignment="1" pivotButton="0" quotePrefix="0" xfId="0">
      <alignment horizontal="center" vertical="center" wrapText="1"/>
    </xf>
    <xf numFmtId="0" fontId="38" fillId="23" borderId="4" applyAlignment="1" pivotButton="0" quotePrefix="0" xfId="0">
      <alignment horizontal="center" vertical="center" wrapText="1"/>
    </xf>
    <xf numFmtId="0" fontId="0" fillId="0" borderId="66" pivotButton="0" quotePrefix="0" xfId="0"/>
    <xf numFmtId="0" fontId="15" fillId="21" borderId="83" applyAlignment="1" pivotButton="0" quotePrefix="0" xfId="1">
      <alignment horizontal="center" vertical="center"/>
    </xf>
    <xf numFmtId="0" fontId="15" fillId="21" borderId="56" applyAlignment="1" pivotButton="0" quotePrefix="0" xfId="1">
      <alignment horizontal="center" vertical="center"/>
    </xf>
    <xf numFmtId="0" fontId="15" fillId="21" borderId="84" applyAlignment="1" pivotButton="0" quotePrefix="0" xfId="1">
      <alignment horizontal="center" vertical="center"/>
    </xf>
    <xf numFmtId="0" fontId="15" fillId="20" borderId="10" applyAlignment="1" pivotButton="0" quotePrefix="0" xfId="1">
      <alignment horizontal="center" vertical="center"/>
    </xf>
    <xf numFmtId="167" fontId="15" fillId="0" borderId="2" applyAlignment="1" pivotButton="0" quotePrefix="0" xfId="0">
      <alignment horizontal="center" vertical="center"/>
    </xf>
    <xf numFmtId="167" fontId="15" fillId="0" borderId="3" applyAlignment="1" pivotButton="0" quotePrefix="0" xfId="0">
      <alignment horizontal="center" vertical="center"/>
    </xf>
    <xf numFmtId="167" fontId="15" fillId="0" borderId="4" applyAlignment="1" pivotButton="0" quotePrefix="0" xfId="0">
      <alignment horizontal="center" vertical="center"/>
    </xf>
    <xf numFmtId="167" fontId="15" fillId="0" borderId="7" applyAlignment="1" pivotButton="0" quotePrefix="0" xfId="0">
      <alignment horizontal="center" vertical="center"/>
    </xf>
    <xf numFmtId="167" fontId="15" fillId="0" borderId="8" applyAlignment="1" pivotButton="0" quotePrefix="0" xfId="0">
      <alignment horizontal="center" vertical="center"/>
    </xf>
    <xf numFmtId="167" fontId="15" fillId="0" borderId="9" applyAlignment="1" pivotButton="0" quotePrefix="0" xfId="0">
      <alignment horizontal="center" vertical="center"/>
    </xf>
    <xf numFmtId="0" fontId="15" fillId="20" borderId="32" applyAlignment="1" pivotButton="0" quotePrefix="0" xfId="1">
      <alignment horizontal="center" vertical="center"/>
    </xf>
    <xf numFmtId="167" fontId="15" fillId="0" borderId="24" applyAlignment="1" pivotButton="0" quotePrefix="0" xfId="0">
      <alignment horizontal="center" vertical="center"/>
    </xf>
    <xf numFmtId="167" fontId="15" fillId="0" borderId="25" applyAlignment="1" pivotButton="0" quotePrefix="0" xfId="0">
      <alignment horizontal="center" vertical="center"/>
    </xf>
    <xf numFmtId="167" fontId="15" fillId="0" borderId="26" applyAlignment="1" pivotButton="0" quotePrefix="0" xfId="0">
      <alignment horizontal="center" vertical="center"/>
    </xf>
    <xf numFmtId="0" fontId="30" fillId="14" borderId="29" applyAlignment="1" pivotButton="0" quotePrefix="0" xfId="3">
      <alignment horizontal="center" vertical="center"/>
    </xf>
    <xf numFmtId="0" fontId="30" fillId="17" borderId="23" applyAlignment="1" pivotButton="0" quotePrefix="0" xfId="2">
      <alignment horizontal="center" vertical="center"/>
    </xf>
    <xf numFmtId="0" fontId="0" fillId="0" borderId="46" pivotButton="0" quotePrefix="0" xfId="0"/>
    <xf numFmtId="0" fontId="0" fillId="0" borderId="45" pivotButton="0" quotePrefix="0" xfId="0"/>
    <xf numFmtId="0" fontId="15" fillId="0" borderId="0" pivotButton="0" quotePrefix="0" xfId="3"/>
    <xf numFmtId="0" fontId="0" fillId="0" borderId="49" pivotButton="0" quotePrefix="0" xfId="0"/>
    <xf numFmtId="0" fontId="0" fillId="0" borderId="25" pivotButton="0" quotePrefix="0" xfId="0"/>
    <xf numFmtId="0" fontId="0" fillId="0" borderId="54" pivotButton="0" quotePrefix="0" xfId="0"/>
    <xf numFmtId="0" fontId="15" fillId="0" borderId="0" pivotButton="0" quotePrefix="0" xfId="2"/>
    <xf numFmtId="0" fontId="0" fillId="0" borderId="55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47" pivotButton="0" quotePrefix="0" xfId="0"/>
    <xf numFmtId="0" fontId="0" fillId="0" borderId="57" pivotButton="0" quotePrefix="0" xfId="0"/>
    <xf numFmtId="0" fontId="49" fillId="8" borderId="71" applyAlignment="1" pivotButton="0" quotePrefix="0" xfId="0">
      <alignment horizontal="center" vertical="center"/>
    </xf>
  </cellXfs>
  <cellStyles count="4">
    <cellStyle name="Normal" xfId="0" builtinId="0"/>
    <cellStyle name="Normalny 2" xfId="1"/>
    <cellStyle name="Dobry" xfId="2"/>
    <cellStyle name="Normalny" xfId="3"/>
  </cellStyles>
  <dxfs count="3"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203200</colOff>
      <row>0</row>
      <rowOff>63500</rowOff>
    </from>
    <to>
      <col>22</col>
      <colOff>444500</colOff>
      <row>43</row>
      <rowOff>139700</rowOff>
    </to>
    <pic>
      <nvPicPr>
        <cNvPr id="2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cols>
    <col width="13" customWidth="1" min="1" max="1"/>
    <col width="11.972656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.390625" customWidth="1" min="8" max="8"/>
    <col width="13" customWidth="1" min="9" max="9"/>
    <col width="11.9726562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.97265625" customWidth="1" min="16" max="16"/>
    <col width="13" customWidth="1" min="17" max="17"/>
    <col width="13" customWidth="1" min="18" max="18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</row>
    <row r="2">
      <c r="A2" s="476" t="n"/>
      <c r="B2" s="477" t="n"/>
      <c r="C2" s="477" t="n"/>
      <c r="D2" s="477" t="n"/>
      <c r="E2" s="477" t="n"/>
      <c r="F2" s="476" t="n"/>
      <c r="G2" s="476" t="n"/>
      <c r="H2" s="476" t="n"/>
      <c r="I2" s="476" t="n"/>
      <c r="J2" s="477" t="n"/>
      <c r="K2" s="477" t="n"/>
      <c r="L2" s="477" t="n"/>
      <c r="M2" s="477" t="n"/>
      <c r="N2" s="476" t="n"/>
      <c r="O2" s="476" t="n"/>
      <c r="P2" s="477" t="n"/>
      <c r="Q2" s="477" t="n"/>
      <c r="R2" s="477" t="n"/>
    </row>
    <row r="3" ht="15.95" customHeight="1">
      <c r="A3" s="476" t="n"/>
      <c r="B3" s="478" t="n"/>
      <c r="C3" s="478" t="n"/>
      <c r="D3" s="478" t="n"/>
      <c r="E3" s="478" t="n"/>
      <c r="F3" s="476" t="n"/>
      <c r="G3" s="476" t="n"/>
      <c r="H3" s="476" t="n"/>
      <c r="I3" s="476" t="n"/>
      <c r="J3" s="478" t="n"/>
      <c r="K3" s="478" t="n"/>
      <c r="L3" s="478" t="n"/>
      <c r="M3" s="478" t="n"/>
      <c r="N3" s="476" t="n"/>
      <c r="O3" s="476" t="n"/>
      <c r="P3" s="478" t="n"/>
      <c r="Q3" s="478" t="n"/>
      <c r="R3" s="478" t="n"/>
    </row>
    <row r="4" ht="14.45" customHeight="1">
      <c r="A4" s="479" t="inlineStr">
        <is>
          <t>Wyniki pomiaru wyjściowego</t>
        </is>
      </c>
      <c r="B4" s="480" t="n"/>
      <c r="C4" s="480" t="n"/>
      <c r="D4" s="481" t="n"/>
      <c r="E4" s="482" t="n"/>
      <c r="F4" s="483" t="inlineStr">
        <is>
          <t>Wyniki pomiaru aktualnego</t>
        </is>
      </c>
      <c r="G4" s="480" t="n"/>
      <c r="H4" s="481" t="n"/>
      <c r="I4" s="476" t="n"/>
      <c r="J4" s="484" t="inlineStr">
        <is>
          <t>Numer ID</t>
        </is>
      </c>
      <c r="K4" s="485" t="n">
        <v>3</v>
      </c>
      <c r="L4" s="476" t="n"/>
      <c r="M4" s="486" t="n"/>
      <c r="N4" s="476" t="n"/>
      <c r="O4" s="476" t="n"/>
      <c r="P4" s="476" t="n"/>
      <c r="Q4" s="487" t="n"/>
      <c r="R4" s="487" t="n"/>
    </row>
    <row r="5" ht="18" customHeight="1">
      <c r="A5" s="488" t="inlineStr">
        <is>
          <t>c</t>
        </is>
      </c>
      <c r="B5" s="489" t="inlineStr">
        <is>
          <t>l</t>
        </is>
      </c>
      <c r="C5" s="489" t="inlineStr">
        <is>
          <t>p</t>
        </is>
      </c>
      <c r="D5" s="489" t="inlineStr">
        <is>
          <t>Lobs.</t>
        </is>
      </c>
      <c r="E5" s="490" t="inlineStr">
        <is>
          <t>c</t>
        </is>
      </c>
      <c r="F5" s="489" t="inlineStr">
        <is>
          <t>l</t>
        </is>
      </c>
      <c r="G5" s="489" t="inlineStr">
        <is>
          <t>p</t>
        </is>
      </c>
      <c r="H5" s="489" t="inlineStr">
        <is>
          <t>Lobs.</t>
        </is>
      </c>
      <c r="I5" s="476" t="n"/>
      <c r="J5" s="491" t="inlineStr">
        <is>
          <t>σβ</t>
        </is>
      </c>
      <c r="K5" s="492" t="n">
        <v>3</v>
      </c>
      <c r="L5" s="492" t="inlineStr">
        <is>
          <t>cc</t>
        </is>
      </c>
      <c r="M5" s="486" t="n"/>
      <c r="N5" s="476" t="n"/>
      <c r="O5" s="476" t="n"/>
      <c r="P5" s="476" t="n"/>
      <c r="Q5" s="487" t="n"/>
      <c r="R5" s="487" t="n"/>
    </row>
    <row r="6" ht="16.35" customHeight="1">
      <c r="A6" s="493" t="n">
        <v>7</v>
      </c>
      <c r="B6" s="493" t="n">
        <v>1</v>
      </c>
      <c r="C6" s="493" t="n">
        <v>0</v>
      </c>
      <c r="D6" s="494" t="n">
        <v>271.7062</v>
      </c>
      <c r="E6" s="495" t="n">
        <v>7</v>
      </c>
      <c r="F6" s="496" t="n">
        <v>1</v>
      </c>
      <c r="G6" s="493" t="n">
        <v>0</v>
      </c>
      <c r="H6" s="496" t="n">
        <v>271.702</v>
      </c>
      <c r="I6" s="486" t="n"/>
      <c r="J6" s="491" t="inlineStr">
        <is>
          <t>σd</t>
        </is>
      </c>
      <c r="K6" s="492" t="inlineStr">
        <is>
          <t>0,001+10-6d</t>
        </is>
      </c>
      <c r="L6" s="492" t="inlineStr">
        <is>
          <t>[m]</t>
        </is>
      </c>
      <c r="M6" s="486" t="n"/>
      <c r="N6" s="476" t="n"/>
      <c r="O6" s="476" t="n"/>
      <c r="P6" s="476" t="n"/>
      <c r="Q6" s="487" t="n"/>
      <c r="R6" s="487" t="n"/>
    </row>
    <row r="7">
      <c r="A7" s="497" t="n">
        <v>7</v>
      </c>
      <c r="B7" s="497" t="n">
        <v>5</v>
      </c>
      <c r="C7" s="497" t="n">
        <v>0</v>
      </c>
      <c r="D7" s="498" t="n">
        <v>155.7243</v>
      </c>
      <c r="E7" s="499" t="n">
        <v>7</v>
      </c>
      <c r="F7" s="500" t="n">
        <v>5</v>
      </c>
      <c r="G7" s="497" t="n">
        <v>0</v>
      </c>
      <c r="H7" s="500" t="n">
        <v>155.7279</v>
      </c>
      <c r="I7" s="486" t="n"/>
      <c r="J7" s="501" t="n"/>
      <c r="K7" s="501" t="n"/>
      <c r="L7" s="501" t="n"/>
      <c r="M7" s="486" t="n"/>
      <c r="N7" s="476" t="n"/>
      <c r="O7" s="476" t="n"/>
      <c r="P7" s="476" t="n"/>
      <c r="Q7" s="487" t="n"/>
      <c r="R7" s="487" t="n"/>
    </row>
    <row r="8">
      <c r="A8" s="497" t="n">
        <v>7</v>
      </c>
      <c r="B8" s="497" t="n">
        <v>6</v>
      </c>
      <c r="C8" s="497" t="n">
        <v>0</v>
      </c>
      <c r="D8" s="498" t="n">
        <v>178.4659</v>
      </c>
      <c r="E8" s="499" t="n">
        <v>7</v>
      </c>
      <c r="F8" s="500" t="n">
        <v>6</v>
      </c>
      <c r="G8" s="497" t="n">
        <v>0</v>
      </c>
      <c r="H8" s="500" t="n">
        <v>178.4685</v>
      </c>
      <c r="I8" s="486" t="n"/>
      <c r="J8" s="491" t="inlineStr">
        <is>
          <t>ρcc</t>
        </is>
      </c>
      <c r="K8" s="502" t="n">
        <v>636619.7723675814</v>
      </c>
      <c r="L8" s="501" t="n"/>
      <c r="M8" s="486" t="n"/>
      <c r="N8" s="476" t="n"/>
      <c r="O8" s="476" t="n"/>
      <c r="P8" s="476" t="n"/>
      <c r="Q8" s="487" t="n"/>
      <c r="R8" s="487" t="n"/>
    </row>
    <row r="9">
      <c r="A9" s="497" t="n">
        <v>7</v>
      </c>
      <c r="B9" s="497" t="n">
        <v>8</v>
      </c>
      <c r="C9" s="497" t="n">
        <v>0</v>
      </c>
      <c r="D9" s="498" t="n">
        <v>148.0717</v>
      </c>
      <c r="E9" s="499" t="n">
        <v>7</v>
      </c>
      <c r="F9" s="500" t="n">
        <v>8</v>
      </c>
      <c r="G9" s="497" t="n">
        <v>0</v>
      </c>
      <c r="H9" s="500" t="n">
        <v>148.0689</v>
      </c>
      <c r="I9" s="486" t="n"/>
      <c r="J9" s="501" t="n"/>
      <c r="K9" s="501" t="n"/>
      <c r="L9" s="501" t="n"/>
      <c r="M9" s="486" t="n"/>
      <c r="N9" s="476" t="n"/>
      <c r="O9" s="476" t="n"/>
      <c r="P9" s="476" t="n"/>
      <c r="Q9" s="487" t="n"/>
      <c r="R9" s="487" t="n"/>
    </row>
    <row r="10">
      <c r="A10" s="497" t="n">
        <v>7</v>
      </c>
      <c r="B10" s="497" t="n">
        <v>9</v>
      </c>
      <c r="C10" s="497" t="n">
        <v>0</v>
      </c>
      <c r="D10" s="498" t="n">
        <v>174.5226</v>
      </c>
      <c r="E10" s="499" t="n">
        <v>7</v>
      </c>
      <c r="F10" s="500" t="n">
        <v>9</v>
      </c>
      <c r="G10" s="497" t="n">
        <v>0</v>
      </c>
      <c r="H10" s="500" t="n">
        <v>174.522</v>
      </c>
      <c r="I10" s="486" t="n"/>
      <c r="J10" s="491" t="inlineStr">
        <is>
          <t>n (obserwacje)</t>
        </is>
      </c>
      <c r="K10" s="503" t="n">
        <v>32</v>
      </c>
      <c r="L10" s="501" t="n"/>
      <c r="M10" s="486" t="n"/>
      <c r="N10" s="476" t="n"/>
      <c r="O10" s="476" t="n"/>
      <c r="P10" s="476" t="n"/>
      <c r="Q10" s="487" t="n"/>
      <c r="R10" s="487" t="n"/>
    </row>
    <row r="11">
      <c r="A11" s="497" t="n">
        <v>8</v>
      </c>
      <c r="B11" s="497" t="n">
        <v>1</v>
      </c>
      <c r="C11" s="497" t="n">
        <v>0</v>
      </c>
      <c r="D11" s="498" t="n">
        <v>149.9983</v>
      </c>
      <c r="E11" s="499" t="n">
        <v>8</v>
      </c>
      <c r="F11" s="500" t="n">
        <v>1</v>
      </c>
      <c r="G11" s="497" t="n">
        <v>0</v>
      </c>
      <c r="H11" s="500" t="n">
        <v>150.0006</v>
      </c>
      <c r="I11" s="486" t="n"/>
      <c r="J11" s="491" t="inlineStr">
        <is>
          <t>u (niewiadome)</t>
        </is>
      </c>
      <c r="K11" s="492" t="n">
        <v>16</v>
      </c>
      <c r="L11" s="501" t="n"/>
      <c r="M11" s="486" t="n"/>
      <c r="N11" s="476" t="n"/>
      <c r="O11" s="476" t="n"/>
      <c r="P11" s="476" t="n"/>
      <c r="Q11" s="487" t="n"/>
      <c r="R11" s="487" t="n"/>
    </row>
    <row r="12">
      <c r="A12" s="497" t="n">
        <v>8</v>
      </c>
      <c r="B12" s="497" t="n">
        <v>9</v>
      </c>
      <c r="C12" s="497" t="n">
        <v>0</v>
      </c>
      <c r="D12" s="498" t="n">
        <v>166.1118</v>
      </c>
      <c r="E12" s="499" t="n">
        <v>8</v>
      </c>
      <c r="F12" s="500" t="n">
        <v>9</v>
      </c>
      <c r="G12" s="497" t="n">
        <v>0</v>
      </c>
      <c r="H12" s="500" t="n">
        <v>166.1145</v>
      </c>
      <c r="I12" s="486" t="n"/>
      <c r="J12" s="491" t="inlineStr">
        <is>
          <t>d (defekt)</t>
        </is>
      </c>
      <c r="K12" s="492" t="n">
        <v>3</v>
      </c>
      <c r="L12" s="501" t="n"/>
      <c r="M12" s="486" t="n"/>
      <c r="N12" s="476" t="n"/>
      <c r="O12" s="476" t="n"/>
      <c r="P12" s="476" t="n"/>
      <c r="Q12" s="487" t="n"/>
      <c r="R12" s="487" t="n"/>
    </row>
    <row r="13">
      <c r="A13" s="497" t="n">
        <v>8</v>
      </c>
      <c r="B13" s="497" t="n">
        <v>7</v>
      </c>
      <c r="C13" s="497" t="n">
        <v>0</v>
      </c>
      <c r="D13" s="498" t="n">
        <v>148.0732</v>
      </c>
      <c r="E13" s="499" t="n">
        <v>8</v>
      </c>
      <c r="F13" s="500" t="n">
        <v>7</v>
      </c>
      <c r="G13" s="497" t="n">
        <v>0</v>
      </c>
      <c r="H13" s="500" t="n">
        <v>148.0712</v>
      </c>
      <c r="I13" s="486" t="n"/>
      <c r="J13" s="476" t="n"/>
      <c r="K13" s="476" t="n"/>
      <c r="L13" s="476" t="n"/>
      <c r="M13" s="486" t="n"/>
      <c r="N13" s="476" t="n"/>
      <c r="O13" s="476" t="n"/>
      <c r="P13" s="504" t="n"/>
      <c r="Q13" s="504" t="n"/>
      <c r="R13" s="504" t="n"/>
    </row>
    <row r="14">
      <c r="A14" s="497" t="n">
        <v>8</v>
      </c>
      <c r="B14" s="497" t="n">
        <v>6</v>
      </c>
      <c r="C14" s="497" t="n">
        <v>0</v>
      </c>
      <c r="D14" s="498" t="n">
        <v>320.0413</v>
      </c>
      <c r="E14" s="499" t="n">
        <v>8</v>
      </c>
      <c r="F14" s="500" t="n">
        <v>6</v>
      </c>
      <c r="G14" s="497" t="n">
        <v>0</v>
      </c>
      <c r="H14" s="500" t="n">
        <v>320.0445</v>
      </c>
      <c r="I14" s="486" t="n"/>
      <c r="J14" s="476" t="n"/>
      <c r="K14" s="476" t="n"/>
      <c r="L14" s="476" t="n"/>
      <c r="M14" s="486" t="n"/>
      <c r="N14" s="476" t="n"/>
      <c r="O14" s="476" t="n"/>
      <c r="P14" s="504" t="n"/>
      <c r="Q14" s="504" t="n"/>
      <c r="R14" s="504" t="n"/>
    </row>
    <row r="15" ht="15.95" customHeight="1">
      <c r="A15" s="497" t="n">
        <v>1</v>
      </c>
      <c r="B15" s="497" t="n">
        <v>3</v>
      </c>
      <c r="C15" s="497" t="n">
        <v>0</v>
      </c>
      <c r="D15" s="498" t="n">
        <v>266.1756</v>
      </c>
      <c r="E15" s="499" t="n">
        <v>1</v>
      </c>
      <c r="F15" s="500" t="n">
        <v>2</v>
      </c>
      <c r="G15" s="497" t="n">
        <v>0</v>
      </c>
      <c r="H15" s="500" t="n">
        <v>147.1241</v>
      </c>
      <c r="I15" s="486" t="n"/>
      <c r="J15" s="476" t="n"/>
      <c r="K15" s="476" t="n"/>
      <c r="L15" s="476" t="n"/>
      <c r="M15" s="486" t="n"/>
      <c r="N15" s="476" t="n"/>
      <c r="O15" s="476" t="n"/>
      <c r="P15" s="504" t="n"/>
      <c r="Q15" s="504" t="n"/>
      <c r="R15" s="504" t="n"/>
    </row>
    <row r="16" ht="15.95" customHeight="1">
      <c r="A16" s="497" t="n">
        <v>1</v>
      </c>
      <c r="B16" s="497" t="n">
        <v>9</v>
      </c>
      <c r="C16" s="497" t="n">
        <v>0</v>
      </c>
      <c r="D16" s="498" t="n">
        <v>168.6215</v>
      </c>
      <c r="E16" s="499" t="n">
        <v>1</v>
      </c>
      <c r="F16" s="500" t="n">
        <v>9</v>
      </c>
      <c r="G16" s="497" t="n">
        <v>0</v>
      </c>
      <c r="H16" s="500" t="n">
        <v>168.6108</v>
      </c>
      <c r="I16" s="486" t="n"/>
      <c r="J16" s="505" t="inlineStr">
        <is>
          <t>Współrzędne przybliżone</t>
        </is>
      </c>
      <c r="K16" s="506" t="n"/>
      <c r="L16" s="507" t="n"/>
      <c r="M16" s="486" t="n"/>
      <c r="N16" s="476" t="n"/>
      <c r="O16" s="476" t="n"/>
      <c r="P16" s="504" t="n"/>
      <c r="Q16" s="504" t="n"/>
      <c r="R16" s="504" t="n"/>
    </row>
    <row r="17" ht="18" customHeight="1">
      <c r="A17" s="497" t="n">
        <v>1</v>
      </c>
      <c r="B17" s="497" t="n">
        <v>7</v>
      </c>
      <c r="C17" s="497" t="n">
        <v>0</v>
      </c>
      <c r="D17" s="498" t="n">
        <v>271.7081</v>
      </c>
      <c r="E17" s="499" t="n">
        <v>1</v>
      </c>
      <c r="F17" s="500" t="n">
        <v>7</v>
      </c>
      <c r="G17" s="497" t="n">
        <v>0</v>
      </c>
      <c r="H17" s="500" t="n">
        <v>271.7008</v>
      </c>
      <c r="I17" s="486" t="n"/>
      <c r="J17" s="508" t="inlineStr">
        <is>
          <t>Nr</t>
        </is>
      </c>
      <c r="K17" s="509" t="inlineStr">
        <is>
          <t>X0</t>
        </is>
      </c>
      <c r="L17" s="510" t="inlineStr">
        <is>
          <t>Y0</t>
        </is>
      </c>
      <c r="M17" s="486" t="n"/>
      <c r="N17" s="476" t="n"/>
      <c r="O17" s="476" t="n"/>
      <c r="P17" s="504" t="n"/>
      <c r="Q17" s="504" t="n"/>
      <c r="R17" s="504" t="n"/>
    </row>
    <row r="18">
      <c r="A18" s="497" t="n">
        <v>3</v>
      </c>
      <c r="B18" s="497" t="n">
        <v>5</v>
      </c>
      <c r="C18" s="497" t="n">
        <v>0</v>
      </c>
      <c r="D18" s="498" t="n">
        <v>304.0138</v>
      </c>
      <c r="E18" s="499" t="n">
        <v>2</v>
      </c>
      <c r="F18" s="500" t="n">
        <v>8</v>
      </c>
      <c r="G18" s="497" t="n">
        <v>0</v>
      </c>
      <c r="H18" s="500" t="n">
        <v>253.4723</v>
      </c>
      <c r="I18" s="486" t="n"/>
      <c r="J18" s="511" t="n">
        <v>1</v>
      </c>
      <c r="K18" s="512" t="n">
        <v>240</v>
      </c>
      <c r="L18" s="513" t="n">
        <v>120</v>
      </c>
      <c r="M18" s="486" t="n"/>
      <c r="N18" s="476" t="n"/>
      <c r="O18" s="476" t="n"/>
      <c r="P18" s="476" t="n"/>
      <c r="Q18" s="476" t="n"/>
      <c r="R18" s="476" t="n"/>
    </row>
    <row r="19">
      <c r="A19" s="497" t="n">
        <v>3</v>
      </c>
      <c r="B19" s="497" t="n">
        <v>9</v>
      </c>
      <c r="C19" s="497" t="n">
        <v>0</v>
      </c>
      <c r="D19" s="498" t="n">
        <v>164.2349</v>
      </c>
      <c r="E19" s="499" t="n">
        <v>2</v>
      </c>
      <c r="F19" s="500" t="n">
        <v>9</v>
      </c>
      <c r="G19" s="497" t="n">
        <v>0</v>
      </c>
      <c r="H19" s="500" t="n">
        <v>145.9865</v>
      </c>
      <c r="I19" s="486" t="n"/>
      <c r="J19" s="514" t="n">
        <v>2</v>
      </c>
      <c r="K19" s="515" t="n">
        <v>385</v>
      </c>
      <c r="L19" s="516" t="n">
        <v>145</v>
      </c>
      <c r="M19" s="486" t="n"/>
      <c r="N19" s="476" t="n"/>
      <c r="O19" s="476" t="n"/>
      <c r="P19" s="476" t="n"/>
      <c r="Q19" s="476" t="n"/>
      <c r="R19" s="476" t="n"/>
    </row>
    <row r="20">
      <c r="A20" s="497" t="n">
        <v>3</v>
      </c>
      <c r="B20" s="497" t="n">
        <v>4</v>
      </c>
      <c r="C20" s="497" t="n">
        <v>0</v>
      </c>
      <c r="D20" s="498" t="n">
        <v>194.1629</v>
      </c>
      <c r="E20" s="499" t="n">
        <v>2</v>
      </c>
      <c r="F20" s="500" t="n">
        <v>4</v>
      </c>
      <c r="G20" s="497" t="n">
        <v>0</v>
      </c>
      <c r="H20" s="500" t="n">
        <v>294.2725</v>
      </c>
      <c r="I20" s="486" t="n"/>
      <c r="J20" s="514" t="n">
        <v>3</v>
      </c>
      <c r="K20" s="517" t="n">
        <v>475</v>
      </c>
      <c r="L20" s="518" t="n">
        <v>245</v>
      </c>
      <c r="M20" s="486" t="n"/>
      <c r="N20" s="476" t="n"/>
      <c r="O20" s="476" t="n"/>
      <c r="P20" s="476" t="n"/>
      <c r="Q20" s="476" t="n"/>
      <c r="R20" s="476" t="n"/>
    </row>
    <row r="21">
      <c r="A21" s="497" t="n">
        <v>4</v>
      </c>
      <c r="B21" s="497" t="n">
        <v>5</v>
      </c>
      <c r="C21" s="497" t="n">
        <v>0</v>
      </c>
      <c r="D21" s="498" t="n">
        <v>150.4167</v>
      </c>
      <c r="E21" s="499" t="n">
        <v>4</v>
      </c>
      <c r="F21" s="500" t="n">
        <v>5</v>
      </c>
      <c r="G21" s="497" t="n">
        <v>0</v>
      </c>
      <c r="H21" s="500" t="n">
        <v>150.4243</v>
      </c>
      <c r="I21" s="486" t="n"/>
      <c r="J21" s="514" t="n">
        <v>4</v>
      </c>
      <c r="K21" s="517" t="n">
        <v>435</v>
      </c>
      <c r="L21" s="518" t="n">
        <v>435</v>
      </c>
      <c r="M21" s="486" t="n"/>
      <c r="N21" s="476" t="n"/>
      <c r="O21" s="476" t="n"/>
      <c r="P21" s="476" t="n"/>
      <c r="Q21" s="476" t="n"/>
      <c r="R21" s="476" t="n"/>
    </row>
    <row r="22">
      <c r="A22" s="497" t="n">
        <v>4</v>
      </c>
      <c r="B22" s="497" t="n">
        <v>7</v>
      </c>
      <c r="C22" s="497" t="n">
        <v>0</v>
      </c>
      <c r="D22" s="498" t="n">
        <v>259.8561</v>
      </c>
      <c r="E22" s="499" t="n">
        <v>4</v>
      </c>
      <c r="F22" s="500" t="n">
        <v>7</v>
      </c>
      <c r="G22" s="497" t="n">
        <v>0</v>
      </c>
      <c r="H22" s="500" t="n">
        <v>259.868</v>
      </c>
      <c r="I22" s="486" t="n"/>
      <c r="J22" s="514" t="n">
        <v>5</v>
      </c>
      <c r="K22" s="517" t="n">
        <v>295</v>
      </c>
      <c r="L22" s="518" t="n">
        <v>490</v>
      </c>
      <c r="M22" s="486" t="n"/>
      <c r="N22" s="476" t="n"/>
      <c r="O22" s="476" t="n"/>
      <c r="P22" s="476" t="n"/>
      <c r="Q22" s="476" t="n"/>
      <c r="R22" s="476" t="n"/>
    </row>
    <row r="23">
      <c r="A23" s="497" t="n">
        <v>4</v>
      </c>
      <c r="B23" s="497" t="n">
        <v>9</v>
      </c>
      <c r="C23" s="497" t="n">
        <v>0</v>
      </c>
      <c r="D23" s="498" t="n">
        <v>203.6004</v>
      </c>
      <c r="E23" s="497" t="n">
        <v>4</v>
      </c>
      <c r="F23" s="500" t="n">
        <v>9</v>
      </c>
      <c r="G23" s="497" t="n">
        <v>0</v>
      </c>
      <c r="H23" s="500" t="n">
        <v>203.6019</v>
      </c>
      <c r="I23" s="486" t="n"/>
      <c r="J23" s="514" t="n">
        <v>6</v>
      </c>
      <c r="K23" s="517" t="n">
        <v>145</v>
      </c>
      <c r="L23" s="518" t="n">
        <v>560</v>
      </c>
      <c r="M23" s="476" t="n"/>
      <c r="N23" s="476" t="n"/>
      <c r="O23" s="476" t="n"/>
      <c r="P23" s="476" t="n"/>
      <c r="Q23" s="476" t="n"/>
      <c r="R23" s="476" t="n"/>
    </row>
    <row r="24">
      <c r="A24" s="497" t="n">
        <v>6</v>
      </c>
      <c r="B24" s="519" t="n">
        <v>9</v>
      </c>
      <c r="C24" s="519" t="n">
        <v>0</v>
      </c>
      <c r="D24" s="520" t="n">
        <v>333.4194</v>
      </c>
      <c r="E24" s="519" t="n">
        <v>6</v>
      </c>
      <c r="F24" s="500" t="n">
        <v>9</v>
      </c>
      <c r="G24" s="497" t="n">
        <v>0</v>
      </c>
      <c r="H24" s="500" t="n">
        <v>333.4174</v>
      </c>
      <c r="I24" s="486" t="n"/>
      <c r="J24" s="521" t="n">
        <v>7</v>
      </c>
      <c r="K24" s="522" t="n">
        <v>180</v>
      </c>
      <c r="L24" s="523" t="n">
        <v>385</v>
      </c>
      <c r="M24" s="478" t="n"/>
      <c r="N24" s="476" t="n"/>
      <c r="O24" s="476" t="n"/>
      <c r="P24" s="476" t="n"/>
      <c r="Q24" s="476" t="n"/>
      <c r="R24" s="476" t="n"/>
    </row>
    <row r="25" ht="15.95" customHeight="1">
      <c r="A25" s="524" t="n">
        <v>6</v>
      </c>
      <c r="B25" s="524" t="n">
        <v>5</v>
      </c>
      <c r="C25" s="524" t="n">
        <v>0</v>
      </c>
      <c r="D25" s="525" t="n">
        <v>165.528</v>
      </c>
      <c r="E25" s="499" t="n">
        <v>6</v>
      </c>
      <c r="F25" s="526" t="n">
        <v>5</v>
      </c>
      <c r="G25" s="524" t="n">
        <v>0</v>
      </c>
      <c r="H25" s="526" t="n">
        <v>165.5303</v>
      </c>
      <c r="I25" s="486" t="n"/>
      <c r="J25" s="514" t="n">
        <v>8</v>
      </c>
      <c r="K25" s="517" t="n">
        <v>150</v>
      </c>
      <c r="L25" s="518" t="n">
        <v>240</v>
      </c>
      <c r="M25" s="486" t="n"/>
      <c r="N25" s="476" t="n"/>
      <c r="O25" s="476" t="n"/>
      <c r="P25" s="476" t="n"/>
      <c r="Q25" s="476" t="n"/>
      <c r="R25" s="476" t="n"/>
    </row>
    <row r="26" ht="15.95" customHeight="1">
      <c r="A26" s="493" t="n">
        <v>9</v>
      </c>
      <c r="B26" s="493" t="n">
        <v>1</v>
      </c>
      <c r="C26" s="493" t="n">
        <v>3</v>
      </c>
      <c r="D26" s="494" t="n">
        <v>117.9893</v>
      </c>
      <c r="E26" s="499" t="n">
        <v>9</v>
      </c>
      <c r="F26" s="496" t="n">
        <v>1</v>
      </c>
      <c r="G26" s="493" t="n">
        <v>2</v>
      </c>
      <c r="H26" s="496" t="n">
        <v>61.3342</v>
      </c>
      <c r="I26" s="486" t="n"/>
      <c r="J26" s="527" t="n">
        <v>9</v>
      </c>
      <c r="K26" s="528" t="n">
        <v>313</v>
      </c>
      <c r="L26" s="529" t="n">
        <v>272</v>
      </c>
      <c r="M26" s="486" t="n"/>
      <c r="N26" s="476" t="n"/>
      <c r="O26" s="476" t="n"/>
      <c r="P26" s="476" t="n"/>
      <c r="Q26" s="476" t="n"/>
      <c r="R26" s="476" t="n"/>
    </row>
    <row r="27">
      <c r="A27" s="497" t="n">
        <v>9</v>
      </c>
      <c r="B27" s="497" t="n">
        <v>3</v>
      </c>
      <c r="C27" s="497" t="n">
        <v>4</v>
      </c>
      <c r="D27" s="498" t="n">
        <v>69.6093</v>
      </c>
      <c r="E27" s="499" t="n">
        <v>9</v>
      </c>
      <c r="F27" s="500" t="n">
        <v>2</v>
      </c>
      <c r="G27" s="497" t="n">
        <v>4</v>
      </c>
      <c r="H27" s="500" t="n">
        <v>126.2606</v>
      </c>
      <c r="I27" s="486" t="n"/>
      <c r="J27" s="476" t="n"/>
      <c r="K27" s="476" t="n"/>
      <c r="L27" s="476" t="n"/>
      <c r="M27" s="486" t="n"/>
      <c r="N27" s="476" t="n"/>
      <c r="O27" s="476" t="n"/>
      <c r="P27" s="476" t="n"/>
      <c r="Q27" s="476" t="n"/>
      <c r="R27" s="476" t="n"/>
    </row>
    <row r="28">
      <c r="A28" s="497" t="n">
        <v>9</v>
      </c>
      <c r="B28" s="497" t="n">
        <v>4</v>
      </c>
      <c r="C28" s="497" t="n">
        <v>5</v>
      </c>
      <c r="D28" s="498" t="n">
        <v>46.1487</v>
      </c>
      <c r="E28" s="499" t="n">
        <v>9</v>
      </c>
      <c r="F28" s="500" t="n">
        <v>4</v>
      </c>
      <c r="G28" s="497" t="n">
        <v>5</v>
      </c>
      <c r="H28" s="500" t="n">
        <v>46.1513</v>
      </c>
      <c r="I28" s="486" t="n"/>
      <c r="J28" s="476" t="n"/>
      <c r="K28" s="476" t="n"/>
      <c r="L28" s="476" t="n"/>
      <c r="M28" s="486" t="n"/>
      <c r="N28" s="476" t="n"/>
      <c r="O28" s="476" t="n"/>
      <c r="P28" s="476" t="n"/>
      <c r="Q28" s="476" t="n"/>
      <c r="R28" s="476" t="n"/>
    </row>
    <row r="29">
      <c r="A29" s="497" t="n">
        <v>9</v>
      </c>
      <c r="B29" s="497" t="n">
        <v>5</v>
      </c>
      <c r="C29" s="497" t="n">
        <v>7</v>
      </c>
      <c r="D29" s="498" t="n">
        <v>49.92</v>
      </c>
      <c r="E29" s="499" t="n">
        <v>9</v>
      </c>
      <c r="F29" s="500" t="n">
        <v>5</v>
      </c>
      <c r="G29" s="497" t="n">
        <v>7</v>
      </c>
      <c r="H29" s="500" t="n">
        <v>49.9219</v>
      </c>
      <c r="I29" s="486" t="n"/>
      <c r="J29" s="476" t="n"/>
      <c r="K29" s="476" t="n"/>
      <c r="L29" s="476" t="n"/>
      <c r="M29" s="486" t="n"/>
      <c r="N29" s="476" t="n"/>
      <c r="O29" s="476" t="n"/>
      <c r="P29" s="476" t="n"/>
      <c r="Q29" s="476" t="n"/>
      <c r="R29" s="476" t="n"/>
    </row>
    <row r="30">
      <c r="A30" s="497" t="n">
        <v>9</v>
      </c>
      <c r="B30" s="497" t="n">
        <v>7</v>
      </c>
      <c r="C30" s="497" t="n">
        <v>8</v>
      </c>
      <c r="D30" s="498" t="n">
        <v>57.1766</v>
      </c>
      <c r="E30" s="499" t="n">
        <v>9</v>
      </c>
      <c r="F30" s="500" t="n">
        <v>7</v>
      </c>
      <c r="G30" s="497" t="n">
        <v>8</v>
      </c>
      <c r="H30" s="500" t="n">
        <v>57.1764</v>
      </c>
      <c r="I30" s="486" t="n"/>
      <c r="J30" s="476" t="n"/>
      <c r="K30" s="476" t="n"/>
      <c r="L30" s="476" t="n"/>
      <c r="M30" s="486" t="n"/>
      <c r="N30" s="476" t="n"/>
      <c r="O30" s="476" t="n"/>
      <c r="P30" s="476" t="n"/>
      <c r="Q30" s="476" t="n"/>
      <c r="R30" s="476" t="n"/>
    </row>
    <row r="31">
      <c r="A31" s="497" t="n">
        <v>9</v>
      </c>
      <c r="B31" s="497" t="n">
        <v>8</v>
      </c>
      <c r="C31" s="497" t="n">
        <v>1</v>
      </c>
      <c r="D31" s="498" t="n">
        <v>59.1555</v>
      </c>
      <c r="E31" s="499" t="n">
        <v>9</v>
      </c>
      <c r="F31" s="500" t="n">
        <v>8</v>
      </c>
      <c r="G31" s="497" t="n">
        <v>1</v>
      </c>
      <c r="H31" s="500" t="n">
        <v>59.1567</v>
      </c>
      <c r="I31" s="486" t="n"/>
      <c r="J31" s="476" t="n"/>
      <c r="K31" s="476" t="n"/>
      <c r="L31" s="476" t="n"/>
      <c r="M31" s="486" t="n"/>
      <c r="N31" s="476" t="n"/>
      <c r="O31" s="476" t="n"/>
      <c r="P31" s="476" t="n"/>
      <c r="Q31" s="476" t="n"/>
      <c r="R31" s="476" t="n"/>
    </row>
    <row r="32">
      <c r="A32" s="497" t="n">
        <v>6</v>
      </c>
      <c r="B32" s="497" t="n">
        <v>8</v>
      </c>
      <c r="C32" s="497" t="n">
        <v>7</v>
      </c>
      <c r="D32" s="498" t="n">
        <v>11.5719</v>
      </c>
      <c r="E32" s="499" t="n">
        <v>6</v>
      </c>
      <c r="F32" s="500" t="n">
        <v>8</v>
      </c>
      <c r="G32" s="497" t="n">
        <v>7</v>
      </c>
      <c r="H32" s="500" t="n">
        <v>11.5714</v>
      </c>
      <c r="I32" s="486" t="n"/>
      <c r="J32" s="476" t="n"/>
      <c r="K32" s="476" t="n"/>
      <c r="L32" s="476" t="n"/>
      <c r="M32" s="486" t="n"/>
      <c r="N32" s="476" t="n"/>
      <c r="O32" s="476" t="n"/>
      <c r="P32" s="476" t="n"/>
      <c r="Q32" s="476" t="n"/>
      <c r="R32" s="476" t="n"/>
    </row>
    <row r="33">
      <c r="A33" s="497" t="n">
        <v>6</v>
      </c>
      <c r="B33" s="497" t="n">
        <v>7</v>
      </c>
      <c r="C33" s="497" t="n">
        <v>9</v>
      </c>
      <c r="D33" s="498" t="n">
        <v>21.0515</v>
      </c>
      <c r="E33" s="499" t="n">
        <v>6</v>
      </c>
      <c r="F33" s="500" t="n">
        <v>7</v>
      </c>
      <c r="G33" s="497" t="n">
        <v>9</v>
      </c>
      <c r="H33" s="500" t="n">
        <v>21.0531</v>
      </c>
      <c r="I33" s="486" t="n"/>
      <c r="J33" s="476" t="n"/>
      <c r="K33" s="476" t="n"/>
      <c r="L33" s="476" t="n"/>
      <c r="M33" s="486" t="n"/>
      <c r="N33" s="476" t="n"/>
      <c r="O33" s="476" t="n"/>
      <c r="P33" s="476" t="n"/>
      <c r="Q33" s="476" t="n"/>
      <c r="R33" s="476" t="n"/>
    </row>
    <row r="34">
      <c r="A34" s="497" t="n">
        <v>6</v>
      </c>
      <c r="B34" s="497" t="n">
        <v>9</v>
      </c>
      <c r="C34" s="497" t="n">
        <v>5</v>
      </c>
      <c r="D34" s="498" t="n">
        <v>38.5847</v>
      </c>
      <c r="E34" s="499" t="n">
        <v>6</v>
      </c>
      <c r="F34" s="500" t="n">
        <v>9</v>
      </c>
      <c r="G34" s="497" t="n">
        <v>5</v>
      </c>
      <c r="H34" s="500" t="n">
        <v>38.5857</v>
      </c>
      <c r="I34" s="486" t="n"/>
      <c r="J34" s="476" t="n"/>
      <c r="K34" s="476" t="n"/>
      <c r="L34" s="476" t="n"/>
      <c r="M34" s="486" t="n"/>
      <c r="N34" s="476" t="n"/>
      <c r="O34" s="476" t="n"/>
      <c r="P34" s="476" t="n"/>
      <c r="Q34" s="476" t="n"/>
      <c r="R34" s="476" t="n"/>
    </row>
    <row r="35">
      <c r="A35" s="497" t="n">
        <v>5</v>
      </c>
      <c r="B35" s="497" t="n">
        <v>6</v>
      </c>
      <c r="C35" s="497" t="n">
        <v>7</v>
      </c>
      <c r="D35" s="498" t="n">
        <v>74.90470000000001</v>
      </c>
      <c r="E35" s="499" t="n">
        <v>5</v>
      </c>
      <c r="F35" s="500" t="n">
        <v>6</v>
      </c>
      <c r="G35" s="497" t="n">
        <v>7</v>
      </c>
      <c r="H35" s="500" t="n">
        <v>74.9054</v>
      </c>
      <c r="I35" s="486" t="n"/>
      <c r="J35" s="476" t="n"/>
      <c r="K35" s="476" t="n"/>
      <c r="L35" s="476" t="n"/>
      <c r="M35" s="486" t="n"/>
      <c r="N35" s="476" t="n"/>
      <c r="O35" s="476" t="n"/>
      <c r="P35" s="476" t="n"/>
      <c r="Q35" s="476" t="n"/>
      <c r="R35" s="476" t="n"/>
    </row>
    <row r="36">
      <c r="A36" s="497" t="n">
        <v>5</v>
      </c>
      <c r="B36" s="497" t="n">
        <v>7</v>
      </c>
      <c r="C36" s="497" t="n">
        <v>9</v>
      </c>
      <c r="D36" s="498" t="n">
        <v>58.1366</v>
      </c>
      <c r="E36" s="499" t="n">
        <v>5</v>
      </c>
      <c r="F36" s="500" t="n">
        <v>7</v>
      </c>
      <c r="G36" s="497" t="n">
        <v>9</v>
      </c>
      <c r="H36" s="500" t="n">
        <v>58.1359</v>
      </c>
      <c r="I36" s="486" t="n"/>
      <c r="J36" s="476" t="n"/>
      <c r="K36" s="476" t="n"/>
      <c r="L36" s="476" t="n"/>
      <c r="M36" s="486" t="n"/>
      <c r="N36" s="476" t="n"/>
      <c r="O36" s="476" t="n"/>
      <c r="P36" s="476" t="n"/>
      <c r="Q36" s="476" t="n"/>
      <c r="R36" s="476" t="n"/>
    </row>
    <row r="37" ht="15.95" customHeight="1">
      <c r="A37" s="524" t="n">
        <v>5</v>
      </c>
      <c r="B37" s="524" t="n">
        <v>9</v>
      </c>
      <c r="C37" s="524" t="n">
        <v>4</v>
      </c>
      <c r="D37" s="525" t="n">
        <v>70.9251</v>
      </c>
      <c r="E37" s="524" t="n">
        <v>5</v>
      </c>
      <c r="F37" s="526" t="n">
        <v>9</v>
      </c>
      <c r="G37" s="524" t="n">
        <v>4</v>
      </c>
      <c r="H37" s="526" t="n">
        <v>70.9246</v>
      </c>
      <c r="I37" s="486" t="n"/>
      <c r="J37" s="476" t="n"/>
      <c r="K37" s="476" t="n"/>
      <c r="L37" s="476" t="n"/>
      <c r="M37" s="476" t="n"/>
      <c r="N37" s="476" t="n"/>
      <c r="O37" s="476" t="n"/>
      <c r="P37" s="476" t="n"/>
      <c r="Q37" s="476" t="n"/>
      <c r="R37" s="476" t="n"/>
    </row>
  </sheetData>
  <mergeCells count="3">
    <mergeCell ref="J16:L16"/>
    <mergeCell ref="F4:H4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229"/>
  <sheetViews>
    <sheetView workbookViewId="0">
      <selection activeCell="A1" sqref="A1"/>
    </sheetView>
  </sheetViews>
  <sheetFormatPr baseColWidth="10" defaultColWidth="8.83203125" defaultRowHeight="15"/>
  <cols>
    <col width="6.4570312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0.22265625" customWidth="1" min="31" max="31"/>
    <col width="13" customWidth="1" min="32" max="32"/>
    <col width="9.550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6" t="n"/>
      <c r="X1" s="476" t="n"/>
      <c r="Y1" s="476" t="n"/>
      <c r="Z1" s="476" t="n"/>
      <c r="AA1" s="476" t="n"/>
      <c r="AB1" s="476" t="n"/>
      <c r="AC1" s="476" t="n"/>
      <c r="AD1" s="476" t="n"/>
      <c r="AE1" s="476" t="n"/>
      <c r="AF1" s="476" t="n"/>
      <c r="AG1" s="476" t="n"/>
      <c r="AH1" s="476" t="n"/>
      <c r="AI1" s="476" t="n"/>
      <c r="AJ1" s="476" t="n"/>
      <c r="AK1" s="476" t="n"/>
      <c r="AL1" s="476" t="n"/>
      <c r="AM1" s="476" t="n"/>
      <c r="AN1" s="476" t="n"/>
      <c r="AO1" s="476" t="n"/>
      <c r="AP1" s="476" t="n"/>
      <c r="AQ1" s="476" t="n"/>
      <c r="AR1" s="476" t="n"/>
      <c r="AS1" s="476" t="n"/>
      <c r="AT1" s="476" t="n"/>
      <c r="AU1" s="476" t="n"/>
      <c r="AV1" s="476" t="n"/>
      <c r="AW1" s="476" t="n"/>
      <c r="AX1" s="476" t="n"/>
      <c r="AY1" s="476" t="n"/>
      <c r="AZ1" s="476" t="n"/>
      <c r="BA1" s="476" t="n"/>
      <c r="BB1" s="476" t="n"/>
      <c r="BC1" s="476" t="n"/>
      <c r="BD1" s="476" t="n"/>
      <c r="BE1" s="476" t="n"/>
      <c r="BF1" s="476" t="n"/>
      <c r="BG1" s="476" t="n"/>
      <c r="BH1" s="476" t="n"/>
      <c r="BI1" s="476" t="n"/>
      <c r="BJ1" s="476" t="n"/>
      <c r="BK1" s="476" t="n"/>
      <c r="BL1" s="476" t="n"/>
      <c r="BM1" s="476" t="n"/>
      <c r="BN1" s="476" t="n"/>
      <c r="BO1" s="476" t="n"/>
      <c r="BP1" s="476" t="n"/>
      <c r="BQ1" s="476" t="n"/>
      <c r="BR1" s="476" t="n"/>
      <c r="BS1" s="476" t="n"/>
      <c r="BT1" s="476" t="n"/>
      <c r="BU1" s="476" t="n"/>
      <c r="BV1" s="476" t="n"/>
      <c r="BW1" s="476" t="n"/>
      <c r="BX1" s="476" t="n"/>
      <c r="BY1" s="476" t="n"/>
      <c r="BZ1" s="476" t="n"/>
      <c r="CA1" s="476" t="n"/>
      <c r="CB1" s="476" t="n"/>
      <c r="CC1" s="476" t="n"/>
      <c r="CD1" s="476" t="n"/>
      <c r="CE1" s="476" t="n"/>
      <c r="CF1" s="476" t="n"/>
      <c r="CG1" s="476" t="n"/>
      <c r="CH1" s="476" t="n"/>
      <c r="CI1" s="476" t="n"/>
      <c r="CJ1" s="476" t="n"/>
      <c r="CK1" s="476" t="n"/>
      <c r="CL1" s="476" t="n"/>
      <c r="CM1" s="476" t="n"/>
      <c r="CN1" s="476" t="n"/>
      <c r="CO1" s="476" t="n"/>
      <c r="CP1" s="476" t="n"/>
      <c r="CQ1" s="476" t="n"/>
      <c r="CR1" s="476" t="n"/>
      <c r="CS1" s="476" t="n"/>
      <c r="CT1" s="476" t="n"/>
      <c r="CU1" s="476" t="n"/>
      <c r="CV1" s="476" t="n"/>
    </row>
    <row r="2">
      <c r="A2" s="476" t="n"/>
      <c r="B2" s="530" t="inlineStr">
        <is>
          <t>Wyniki pomiaru wyjściowego</t>
        </is>
      </c>
      <c r="C2" s="803" t="n"/>
      <c r="D2" s="803" t="n"/>
      <c r="E2" s="805" t="n"/>
      <c r="F2" s="476" t="n"/>
      <c r="G2" s="476" t="n"/>
      <c r="H2" s="476" t="n"/>
      <c r="I2" s="476" t="n"/>
      <c r="J2" s="476" t="n"/>
      <c r="K2" s="476" t="n"/>
      <c r="L2" s="476" t="n"/>
      <c r="M2" s="476" t="n"/>
      <c r="N2" s="476" t="n"/>
      <c r="O2" s="476" t="n"/>
      <c r="P2" s="530" t="inlineStr">
        <is>
          <t>Współrzędne przybliżone</t>
        </is>
      </c>
      <c r="Q2" s="803" t="n"/>
      <c r="R2" s="805" t="n"/>
      <c r="S2" s="533" t="inlineStr">
        <is>
          <t>Współrzędne wyrównane</t>
        </is>
      </c>
      <c r="T2" s="803" t="n"/>
      <c r="U2" s="803" t="n"/>
      <c r="V2" s="805" t="n"/>
      <c r="W2" s="476" t="n"/>
      <c r="X2" s="476" t="n"/>
      <c r="Y2" s="476" t="n"/>
      <c r="Z2" s="476" t="n"/>
      <c r="AA2" s="476" t="n"/>
      <c r="AB2" s="476" t="n"/>
      <c r="AC2" s="476" t="n"/>
      <c r="AD2" s="476" t="n"/>
      <c r="AE2" s="476" t="n"/>
      <c r="AF2" s="476" t="n"/>
      <c r="AG2" s="476" t="n"/>
      <c r="AH2" s="476" t="n"/>
      <c r="AI2" s="476" t="n"/>
      <c r="AJ2" s="476" t="n"/>
      <c r="AK2" s="476" t="n"/>
      <c r="AL2" s="476" t="n"/>
      <c r="AM2" s="476" t="n"/>
      <c r="AN2" s="476" t="n"/>
      <c r="AO2" s="476" t="n"/>
      <c r="AP2" s="476" t="n"/>
      <c r="AQ2" s="476" t="n"/>
      <c r="AR2" s="476" t="n"/>
      <c r="AS2" s="476" t="n"/>
      <c r="AT2" s="476" t="n"/>
      <c r="AU2" s="476" t="n"/>
      <c r="AV2" s="476" t="n"/>
      <c r="AW2" s="476" t="n"/>
      <c r="AX2" s="476" t="n"/>
      <c r="AY2" s="476" t="n"/>
      <c r="AZ2" s="476" t="n"/>
      <c r="BA2" s="476" t="n"/>
      <c r="BB2" s="476" t="n"/>
      <c r="BC2" s="476" t="n"/>
      <c r="BD2" s="476" t="n"/>
      <c r="BE2" s="476" t="n"/>
      <c r="BF2" s="476" t="n"/>
      <c r="BG2" s="476" t="n"/>
      <c r="BH2" s="476" t="n"/>
      <c r="BI2" s="476" t="n"/>
      <c r="BJ2" s="476" t="n"/>
      <c r="BK2" s="476" t="n"/>
      <c r="BL2" s="476" t="n"/>
      <c r="BM2" s="476" t="n"/>
      <c r="BN2" s="476" t="n"/>
      <c r="BO2" s="476" t="n"/>
      <c r="BP2" s="476" t="n"/>
      <c r="BQ2" s="476" t="n"/>
      <c r="BR2" s="476" t="n"/>
      <c r="BS2" s="476" t="n"/>
      <c r="BT2" s="476" t="n"/>
      <c r="BU2" s="476" t="n"/>
      <c r="BV2" s="476" t="n"/>
      <c r="BW2" s="476" t="n"/>
      <c r="BX2" s="476" t="n"/>
      <c r="BY2" s="476" t="n"/>
      <c r="BZ2" s="476" t="n"/>
      <c r="CA2" s="476" t="n"/>
      <c r="CB2" s="476" t="n"/>
      <c r="CC2" s="476" t="n"/>
      <c r="CD2" s="476" t="n"/>
      <c r="CE2" s="476" t="n"/>
      <c r="CF2" s="476" t="n"/>
      <c r="CG2" s="476" t="n"/>
      <c r="CH2" s="476" t="n"/>
      <c r="CI2" s="476" t="n"/>
      <c r="CJ2" s="476" t="n"/>
      <c r="CK2" s="476" t="n"/>
      <c r="CL2" s="476" t="n"/>
      <c r="CM2" s="476" t="n"/>
      <c r="CN2" s="476" t="n"/>
      <c r="CO2" s="476" t="n"/>
      <c r="CP2" s="476" t="n"/>
      <c r="CQ2" s="476" t="n"/>
      <c r="CR2" s="476" t="n"/>
      <c r="CS2" s="476" t="n"/>
      <c r="CT2" s="476" t="n"/>
      <c r="CU2" s="476" t="n"/>
      <c r="CV2" s="476" t="n"/>
    </row>
    <row r="3" ht="17.1" customHeight="1">
      <c r="A3" s="476" t="n"/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inlineStr">
        <is>
          <t>li [m]</t>
        </is>
      </c>
      <c r="O3" s="476" t="n"/>
      <c r="P3" s="530" t="inlineStr">
        <is>
          <t>Współrzedne przybliżone</t>
        </is>
      </c>
      <c r="Q3" s="530" t="inlineStr">
        <is>
          <t>X0</t>
        </is>
      </c>
      <c r="R3" s="530" t="inlineStr">
        <is>
          <t>Y0</t>
        </is>
      </c>
      <c r="S3" s="540" t="inlineStr">
        <is>
          <t>X</t>
        </is>
      </c>
      <c r="T3" s="540" t="inlineStr">
        <is>
          <t>Y</t>
        </is>
      </c>
      <c r="U3" s="540" t="inlineStr">
        <is>
          <t>mx</t>
        </is>
      </c>
      <c r="V3" s="540" t="inlineStr">
        <is>
          <t>my</t>
        </is>
      </c>
      <c r="W3" s="476" t="n"/>
      <c r="X3" s="476" t="n"/>
      <c r="Y3" s="476" t="n"/>
      <c r="Z3" s="476" t="n"/>
      <c r="AA3" s="476" t="n"/>
      <c r="AB3" s="476" t="n"/>
      <c r="AC3" s="476" t="n"/>
      <c r="AD3" s="476" t="n"/>
      <c r="AE3" s="476" t="n"/>
      <c r="AF3" s="476" t="n"/>
      <c r="AG3" s="476" t="n"/>
      <c r="AH3" s="476" t="n"/>
      <c r="AI3" s="476" t="n"/>
      <c r="AJ3" s="476" t="n"/>
      <c r="AK3" s="476" t="n"/>
      <c r="AL3" s="476" t="n"/>
      <c r="AM3" s="476" t="n"/>
      <c r="AN3" s="476" t="n"/>
      <c r="AO3" s="476" t="n"/>
      <c r="AP3" s="476" t="n"/>
      <c r="AQ3" s="476" t="n"/>
      <c r="AR3" s="476" t="n"/>
      <c r="AS3" s="476" t="n"/>
      <c r="AT3" s="476" t="n"/>
      <c r="AU3" s="476" t="n"/>
      <c r="AV3" s="476" t="n"/>
      <c r="AW3" s="476" t="n"/>
      <c r="AX3" s="476" t="n"/>
      <c r="AY3" s="476" t="n"/>
      <c r="AZ3" s="476" t="n"/>
      <c r="BA3" s="476" t="n"/>
      <c r="BB3" s="476" t="n"/>
      <c r="BC3" s="476" t="n"/>
      <c r="BD3" s="476" t="n"/>
      <c r="BE3" s="476" t="n"/>
      <c r="BF3" s="476" t="n"/>
      <c r="BG3" s="476" t="n"/>
      <c r="BH3" s="476" t="n"/>
      <c r="BI3" s="476" t="n"/>
      <c r="BJ3" s="476" t="n"/>
      <c r="BK3" s="476" t="n"/>
      <c r="BL3" s="476" t="n"/>
      <c r="BM3" s="476" t="n"/>
      <c r="BN3" s="476" t="n"/>
      <c r="BO3" s="476" t="n"/>
      <c r="BP3" s="476" t="n"/>
      <c r="BQ3" s="476" t="n"/>
      <c r="BR3" s="476" t="n"/>
      <c r="BS3" s="476" t="n"/>
      <c r="BT3" s="476" t="n"/>
      <c r="BU3" s="476" t="n"/>
      <c r="BV3" s="476" t="n"/>
      <c r="BW3" s="476" t="n"/>
      <c r="BX3" s="476" t="n"/>
      <c r="BY3" s="476" t="n"/>
      <c r="BZ3" s="476" t="n"/>
      <c r="CA3" s="476" t="n"/>
      <c r="CB3" s="476" t="n"/>
      <c r="CC3" s="476" t="n"/>
      <c r="CD3" s="476" t="n"/>
      <c r="CE3" s="476" t="n"/>
      <c r="CF3" s="476" t="n"/>
      <c r="CG3" s="476" t="n"/>
      <c r="CH3" s="476" t="n"/>
      <c r="CI3" s="476" t="n"/>
      <c r="CJ3" s="476" t="n"/>
      <c r="CK3" s="476" t="n"/>
      <c r="CL3" s="476" t="n"/>
      <c r="CM3" s="476" t="n"/>
      <c r="CN3" s="476" t="n"/>
      <c r="CO3" s="476" t="n"/>
      <c r="CP3" s="476" t="n"/>
      <c r="CQ3" s="476" t="n"/>
      <c r="CR3" s="476" t="n"/>
      <c r="CS3" s="476" t="n"/>
      <c r="CT3" s="476" t="n"/>
      <c r="CU3" s="476" t="n"/>
      <c r="CV3" s="476" t="n"/>
    </row>
    <row r="4">
      <c r="A4" s="476" t="n"/>
      <c r="B4" s="541">
        <f>'_calc_Dane'!B5</f>
        <v/>
      </c>
      <c r="C4" s="541">
        <f>'_calc_Dane'!C5</f>
        <v/>
      </c>
      <c r="D4" s="541">
        <f>'_calc_Dane'!D5</f>
        <v/>
      </c>
      <c r="E4" s="542">
        <f>'_calc_Dane'!E5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>
        <f>H4-E4</f>
        <v/>
      </c>
      <c r="O4" s="476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>
        <f>Q4+U140</f>
        <v/>
      </c>
      <c r="T4" s="551">
        <f>R4+U141</f>
        <v/>
      </c>
      <c r="U4" s="551">
        <f>V140</f>
        <v/>
      </c>
      <c r="V4" s="551">
        <f>V141</f>
        <v/>
      </c>
      <c r="W4" s="552" t="n"/>
      <c r="X4" s="476" t="n"/>
      <c r="Y4" s="476" t="n"/>
      <c r="Z4" s="476" t="n"/>
      <c r="AA4" s="476" t="n"/>
      <c r="AB4" s="476" t="n"/>
      <c r="AC4" s="476" t="n"/>
      <c r="AD4" s="476" t="n"/>
      <c r="AE4" s="476" t="n"/>
      <c r="AF4" s="476" t="n"/>
      <c r="AG4" s="476" t="n"/>
      <c r="AH4" s="476" t="n"/>
      <c r="AI4" s="476" t="n"/>
      <c r="AJ4" s="476" t="n"/>
      <c r="AK4" s="476" t="n"/>
      <c r="AL4" s="476" t="n"/>
      <c r="AM4" s="476" t="n"/>
      <c r="AN4" s="476" t="n"/>
      <c r="AO4" s="476" t="n"/>
      <c r="AP4" s="476" t="n"/>
      <c r="AQ4" s="476" t="n"/>
      <c r="AR4" s="476" t="n"/>
      <c r="AS4" s="476" t="n"/>
      <c r="AT4" s="476" t="n"/>
      <c r="AU4" s="476" t="n"/>
      <c r="AV4" s="476" t="n"/>
      <c r="AW4" s="476" t="n"/>
      <c r="AX4" s="476" t="n"/>
      <c r="AY4" s="476" t="n"/>
      <c r="AZ4" s="476" t="n"/>
      <c r="BA4" s="476" t="n"/>
      <c r="BB4" s="476" t="n"/>
      <c r="BC4" s="476" t="n"/>
      <c r="BD4" s="476" t="n"/>
      <c r="BE4" s="476" t="n"/>
      <c r="BF4" s="476" t="n"/>
      <c r="BG4" s="476" t="n"/>
      <c r="BH4" s="476" t="n"/>
      <c r="BI4" s="476" t="n"/>
      <c r="BJ4" s="476" t="n"/>
      <c r="BK4" s="476" t="n"/>
      <c r="BL4" s="476" t="n"/>
      <c r="BM4" s="476" t="n"/>
      <c r="BN4" s="476" t="n"/>
      <c r="BO4" s="476" t="n"/>
      <c r="BP4" s="476" t="n"/>
      <c r="BQ4" s="476" t="n"/>
      <c r="BR4" s="476" t="n"/>
      <c r="BS4" s="476" t="n"/>
      <c r="BT4" s="476" t="n"/>
      <c r="BU4" s="476" t="n"/>
      <c r="BV4" s="476" t="n"/>
      <c r="BW4" s="476" t="n"/>
      <c r="BX4" s="476" t="n"/>
      <c r="BY4" s="476" t="n"/>
      <c r="BZ4" s="476" t="n"/>
      <c r="CA4" s="476" t="n"/>
      <c r="CB4" s="476" t="n"/>
      <c r="CC4" s="476" t="n"/>
      <c r="CD4" s="476" t="n"/>
      <c r="CE4" s="476" t="n"/>
      <c r="CF4" s="476" t="n"/>
      <c r="CG4" s="476" t="n"/>
      <c r="CH4" s="476" t="n"/>
      <c r="CI4" s="476" t="n"/>
      <c r="CJ4" s="476" t="n"/>
      <c r="CK4" s="476" t="n"/>
      <c r="CL4" s="476" t="n"/>
      <c r="CM4" s="476" t="n"/>
      <c r="CN4" s="476" t="n"/>
      <c r="CO4" s="476" t="n"/>
      <c r="CP4" s="476" t="n"/>
      <c r="CQ4" s="476" t="n"/>
      <c r="CR4" s="476" t="n"/>
      <c r="CS4" s="476" t="n"/>
      <c r="CT4" s="476" t="n"/>
      <c r="CU4" s="476" t="n"/>
      <c r="CV4" s="476" t="n"/>
    </row>
    <row r="5">
      <c r="A5" s="476" t="n"/>
      <c r="B5" s="553">
        <f>'_calc_Dane'!B6</f>
        <v/>
      </c>
      <c r="C5" s="553">
        <f>'_calc_Dane'!C6</f>
        <v/>
      </c>
      <c r="D5" s="553">
        <f>'_calc_Dane'!D6</f>
        <v/>
      </c>
      <c r="E5" s="542">
        <f>'_calc_Dane'!E6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>
        <f>H5-E5</f>
        <v/>
      </c>
      <c r="O5" s="476" t="n"/>
      <c r="P5" s="549" t="n">
        <v>1</v>
      </c>
      <c r="Q5" s="550" t="n">
        <v>240</v>
      </c>
      <c r="R5" s="550" t="n">
        <v>120</v>
      </c>
      <c r="S5" s="551">
        <f>Q5</f>
        <v/>
      </c>
      <c r="T5" s="551">
        <f>R5</f>
        <v/>
      </c>
      <c r="U5" s="551" t="n">
        <v>0</v>
      </c>
      <c r="V5" s="551" t="n">
        <v>0</v>
      </c>
      <c r="W5" s="552" t="n"/>
      <c r="X5" s="476" t="n"/>
      <c r="Y5" s="476" t="n"/>
      <c r="Z5" s="476" t="n"/>
      <c r="AA5" s="476" t="n"/>
      <c r="AB5" s="476" t="n"/>
      <c r="AC5" s="476" t="n"/>
      <c r="AD5" s="476" t="n"/>
      <c r="AE5" s="476" t="n"/>
      <c r="AF5" s="476" t="n"/>
      <c r="AG5" s="476" t="n"/>
      <c r="AH5" s="476" t="n"/>
      <c r="AI5" s="476" t="n"/>
      <c r="AJ5" s="476" t="n"/>
      <c r="AK5" s="476" t="n"/>
      <c r="AL5" s="476" t="n"/>
      <c r="AM5" s="476" t="n"/>
      <c r="AN5" s="476" t="n"/>
      <c r="AO5" s="476" t="n"/>
      <c r="AP5" s="476" t="n"/>
      <c r="AQ5" s="476" t="n"/>
      <c r="AR5" s="476" t="n"/>
      <c r="AS5" s="476" t="n"/>
      <c r="AT5" s="476" t="n"/>
      <c r="AU5" s="476" t="n"/>
      <c r="AV5" s="476" t="n"/>
      <c r="AW5" s="476" t="n"/>
      <c r="AX5" s="476" t="n"/>
      <c r="AY5" s="476" t="n"/>
      <c r="AZ5" s="476" t="n"/>
      <c r="BA5" s="476" t="n"/>
      <c r="BB5" s="476" t="n"/>
      <c r="BC5" s="476" t="n"/>
      <c r="BD5" s="476" t="n"/>
      <c r="BE5" s="476" t="n"/>
      <c r="BF5" s="476" t="n"/>
      <c r="BG5" s="476" t="n"/>
      <c r="BH5" s="476" t="n"/>
      <c r="BI5" s="476" t="n"/>
      <c r="BJ5" s="476" t="n"/>
      <c r="BK5" s="476" t="n"/>
      <c r="BL5" s="476" t="n"/>
      <c r="BM5" s="476" t="n"/>
      <c r="BN5" s="476" t="n"/>
      <c r="BO5" s="476" t="n"/>
      <c r="BP5" s="476" t="n"/>
      <c r="BQ5" s="476" t="n"/>
      <c r="BR5" s="476" t="n"/>
      <c r="BS5" s="476" t="n"/>
      <c r="BT5" s="476" t="n"/>
      <c r="BU5" s="476" t="n"/>
      <c r="BV5" s="476" t="n"/>
      <c r="BW5" s="476" t="n"/>
      <c r="BX5" s="476" t="n"/>
      <c r="BY5" s="476" t="n"/>
      <c r="BZ5" s="476" t="n"/>
      <c r="CA5" s="476" t="n"/>
      <c r="CB5" s="476" t="n"/>
      <c r="CC5" s="476" t="n"/>
      <c r="CD5" s="476" t="n"/>
      <c r="CE5" s="476" t="n"/>
      <c r="CF5" s="476" t="n"/>
      <c r="CG5" s="476" t="n"/>
      <c r="CH5" s="476" t="n"/>
      <c r="CI5" s="476" t="n"/>
      <c r="CJ5" s="476" t="n"/>
      <c r="CK5" s="476" t="n"/>
      <c r="CL5" s="476" t="n"/>
      <c r="CM5" s="476" t="n"/>
      <c r="CN5" s="476" t="n"/>
      <c r="CO5" s="476" t="n"/>
      <c r="CP5" s="476" t="n"/>
      <c r="CQ5" s="476" t="n"/>
      <c r="CR5" s="476" t="n"/>
      <c r="CS5" s="476" t="n"/>
      <c r="CT5" s="476" t="n"/>
      <c r="CU5" s="476" t="n"/>
      <c r="CV5" s="476" t="n"/>
    </row>
    <row r="6">
      <c r="A6" s="476" t="n"/>
      <c r="B6" s="553">
        <f>'_calc_Dane'!B7</f>
        <v/>
      </c>
      <c r="C6" s="553">
        <f>'_calc_Dane'!C7</f>
        <v/>
      </c>
      <c r="D6" s="553">
        <f>'_calc_Dane'!D7</f>
        <v/>
      </c>
      <c r="E6" s="542">
        <f>'_calc_Dane'!E7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>
        <f>H6-E6</f>
        <v/>
      </c>
      <c r="O6" s="476" t="n"/>
      <c r="P6" s="549" t="n">
        <v>2</v>
      </c>
      <c r="Q6" s="550" t="n">
        <v>385</v>
      </c>
      <c r="R6" s="550" t="n">
        <v>145</v>
      </c>
      <c r="S6" s="551">
        <f>Q6+U142</f>
        <v/>
      </c>
      <c r="T6" s="551">
        <f>R6+U143</f>
        <v/>
      </c>
      <c r="U6" s="551">
        <f>V142</f>
        <v/>
      </c>
      <c r="V6" s="551">
        <f>V143</f>
        <v/>
      </c>
      <c r="W6" s="552" t="n"/>
      <c r="X6" s="476" t="n"/>
      <c r="Y6" s="476" t="n"/>
      <c r="Z6" s="476" t="n"/>
      <c r="AA6" s="476" t="n"/>
      <c r="AB6" s="476" t="n"/>
      <c r="AC6" s="476" t="n"/>
      <c r="AD6" s="476" t="n"/>
      <c r="AE6" s="476" t="n"/>
      <c r="AF6" s="476" t="n"/>
      <c r="AG6" s="476" t="n"/>
      <c r="AH6" s="476" t="n"/>
      <c r="AI6" s="476" t="n"/>
      <c r="AJ6" s="476" t="n"/>
      <c r="AK6" s="476" t="n"/>
      <c r="AL6" s="476" t="n"/>
      <c r="AM6" s="476" t="n"/>
      <c r="AN6" s="476" t="n"/>
      <c r="AO6" s="476" t="n"/>
      <c r="AP6" s="476" t="n"/>
      <c r="AQ6" s="476" t="n"/>
      <c r="AR6" s="476" t="n"/>
      <c r="AS6" s="476" t="n"/>
      <c r="AT6" s="476" t="n"/>
      <c r="AU6" s="476" t="n"/>
      <c r="AV6" s="476" t="n"/>
      <c r="AW6" s="476" t="n"/>
      <c r="AX6" s="476" t="n"/>
      <c r="AY6" s="476" t="n"/>
      <c r="AZ6" s="476" t="n"/>
      <c r="BA6" s="476" t="n"/>
      <c r="BB6" s="476" t="n"/>
      <c r="BC6" s="476" t="n"/>
      <c r="BD6" s="476" t="n"/>
      <c r="BE6" s="476" t="n"/>
      <c r="BF6" s="476" t="n"/>
      <c r="BG6" s="476" t="n"/>
      <c r="BH6" s="476" t="n"/>
      <c r="BI6" s="476" t="n"/>
      <c r="BJ6" s="476" t="n"/>
      <c r="BK6" s="476" t="n"/>
      <c r="BL6" s="476" t="n"/>
      <c r="BM6" s="476" t="n"/>
      <c r="BN6" s="476" t="n"/>
      <c r="BO6" s="476" t="n"/>
      <c r="BP6" s="476" t="n"/>
      <c r="BQ6" s="476" t="n"/>
      <c r="BR6" s="476" t="n"/>
      <c r="BS6" s="476" t="n"/>
      <c r="BT6" s="476" t="n"/>
      <c r="BU6" s="476" t="n"/>
      <c r="BV6" s="476" t="n"/>
      <c r="BW6" s="476" t="n"/>
      <c r="BX6" s="476" t="n"/>
      <c r="BY6" s="476" t="n"/>
      <c r="BZ6" s="476" t="n"/>
      <c r="CA6" s="476" t="n"/>
      <c r="CB6" s="476" t="n"/>
      <c r="CC6" s="476" t="n"/>
      <c r="CD6" s="476" t="n"/>
      <c r="CE6" s="476" t="n"/>
      <c r="CF6" s="476" t="n"/>
      <c r="CG6" s="476" t="n"/>
      <c r="CH6" s="476" t="n"/>
      <c r="CI6" s="476" t="n"/>
      <c r="CJ6" s="476" t="n"/>
      <c r="CK6" s="476" t="n"/>
      <c r="CL6" s="476" t="n"/>
      <c r="CM6" s="476" t="n"/>
      <c r="CN6" s="476" t="n"/>
      <c r="CO6" s="476" t="n"/>
      <c r="CP6" s="476" t="n"/>
      <c r="CQ6" s="476" t="n"/>
      <c r="CR6" s="476" t="n"/>
      <c r="CS6" s="476" t="n"/>
      <c r="CT6" s="476" t="n"/>
      <c r="CU6" s="476" t="n"/>
      <c r="CV6" s="476" t="n"/>
    </row>
    <row r="7">
      <c r="A7" s="476" t="n"/>
      <c r="B7" s="553">
        <f>'_calc_Dane'!B8</f>
        <v/>
      </c>
      <c r="C7" s="553">
        <f>'_calc_Dane'!C8</f>
        <v/>
      </c>
      <c r="D7" s="553">
        <f>'_calc_Dane'!D8</f>
        <v/>
      </c>
      <c r="E7" s="542">
        <f>'_calc_Dane'!E8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>
        <f>H7-E7</f>
        <v/>
      </c>
      <c r="O7" s="476" t="n"/>
      <c r="P7" s="549" t="n">
        <v>3</v>
      </c>
      <c r="Q7" s="550" t="n">
        <v>475</v>
      </c>
      <c r="R7" s="550" t="n">
        <v>245</v>
      </c>
      <c r="S7" s="551">
        <f>Q7+U144</f>
        <v/>
      </c>
      <c r="T7" s="551">
        <f>R7+U145</f>
        <v/>
      </c>
      <c r="U7" s="551">
        <f>V144</f>
        <v/>
      </c>
      <c r="V7" s="551">
        <f>V145</f>
        <v/>
      </c>
      <c r="W7" s="552" t="n"/>
      <c r="X7" s="476" t="n"/>
      <c r="Y7" s="476" t="n"/>
      <c r="Z7" s="476" t="n"/>
      <c r="AA7" s="476" t="n"/>
      <c r="AB7" s="476" t="n"/>
      <c r="AC7" s="476" t="n"/>
      <c r="AD7" s="476" t="n"/>
      <c r="AE7" s="476" t="n"/>
      <c r="AF7" s="476" t="n"/>
      <c r="AG7" s="476" t="n"/>
      <c r="AH7" s="476" t="n"/>
      <c r="AI7" s="476" t="n"/>
      <c r="AJ7" s="476" t="n"/>
      <c r="AK7" s="476" t="n"/>
      <c r="AL7" s="476" t="n"/>
      <c r="AM7" s="476" t="n"/>
      <c r="AN7" s="476" t="n"/>
      <c r="AO7" s="476" t="n"/>
      <c r="AP7" s="476" t="n"/>
      <c r="AQ7" s="476" t="n"/>
      <c r="AR7" s="476" t="n"/>
      <c r="AS7" s="476" t="n"/>
      <c r="AT7" s="476" t="n"/>
      <c r="AU7" s="476" t="n"/>
      <c r="AV7" s="476" t="n"/>
      <c r="AW7" s="476" t="n"/>
      <c r="AX7" s="476" t="n"/>
      <c r="AY7" s="476" t="n"/>
      <c r="AZ7" s="476" t="n"/>
      <c r="BA7" s="476" t="n"/>
      <c r="BB7" s="476" t="n"/>
      <c r="BC7" s="476" t="n"/>
      <c r="BD7" s="476" t="n"/>
      <c r="BE7" s="476" t="n"/>
      <c r="BF7" s="476" t="n"/>
      <c r="BG7" s="476" t="n"/>
      <c r="BH7" s="476" t="n"/>
      <c r="BI7" s="476" t="n"/>
      <c r="BJ7" s="476" t="n"/>
      <c r="BK7" s="476" t="n"/>
      <c r="BL7" s="476" t="n"/>
      <c r="BM7" s="476" t="n"/>
      <c r="BN7" s="476" t="n"/>
      <c r="BO7" s="476" t="n"/>
      <c r="BP7" s="476" t="n"/>
      <c r="BQ7" s="476" t="n"/>
      <c r="BR7" s="476" t="n"/>
      <c r="BS7" s="476" t="n"/>
      <c r="BT7" s="476" t="n"/>
      <c r="BU7" s="476" t="n"/>
      <c r="BV7" s="476" t="n"/>
      <c r="BW7" s="476" t="n"/>
      <c r="BX7" s="476" t="n"/>
      <c r="BY7" s="476" t="n"/>
      <c r="BZ7" s="476" t="n"/>
      <c r="CA7" s="476" t="n"/>
      <c r="CB7" s="476" t="n"/>
      <c r="CC7" s="476" t="n"/>
      <c r="CD7" s="476" t="n"/>
      <c r="CE7" s="476" t="n"/>
      <c r="CF7" s="476" t="n"/>
      <c r="CG7" s="476" t="n"/>
      <c r="CH7" s="476" t="n"/>
      <c r="CI7" s="476" t="n"/>
      <c r="CJ7" s="476" t="n"/>
      <c r="CK7" s="476" t="n"/>
      <c r="CL7" s="476" t="n"/>
      <c r="CM7" s="476" t="n"/>
      <c r="CN7" s="476" t="n"/>
      <c r="CO7" s="476" t="n"/>
      <c r="CP7" s="476" t="n"/>
      <c r="CQ7" s="476" t="n"/>
      <c r="CR7" s="476" t="n"/>
      <c r="CS7" s="476" t="n"/>
      <c r="CT7" s="476" t="n"/>
      <c r="CU7" s="476" t="n"/>
      <c r="CV7" s="476" t="n"/>
    </row>
    <row r="8">
      <c r="A8" s="476" t="n"/>
      <c r="B8" s="553">
        <f>'_calc_Dane'!B9</f>
        <v/>
      </c>
      <c r="C8" s="553">
        <f>'_calc_Dane'!C9</f>
        <v/>
      </c>
      <c r="D8" s="553">
        <f>'_calc_Dane'!D9</f>
        <v/>
      </c>
      <c r="E8" s="542">
        <f>'_calc_Dane'!E9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>
        <f>H8-E8</f>
        <v/>
      </c>
      <c r="O8" s="476" t="n"/>
      <c r="P8" s="549" t="n">
        <v>4</v>
      </c>
      <c r="Q8" s="550" t="n">
        <v>435</v>
      </c>
      <c r="R8" s="550" t="n">
        <v>435</v>
      </c>
      <c r="S8" s="551">
        <f>Q8+U146</f>
        <v/>
      </c>
      <c r="T8" s="551">
        <f>R8+U147</f>
        <v/>
      </c>
      <c r="U8" s="551">
        <f>V146</f>
        <v/>
      </c>
      <c r="V8" s="551">
        <f>V147</f>
        <v/>
      </c>
      <c r="W8" s="552" t="n"/>
      <c r="X8" s="476" t="n"/>
      <c r="Y8" s="476" t="n"/>
      <c r="Z8" s="476" t="n"/>
      <c r="AA8" s="476" t="n"/>
      <c r="AB8" s="476" t="n"/>
      <c r="AC8" s="476" t="n"/>
      <c r="AD8" s="476" t="n"/>
      <c r="AE8" s="476" t="n"/>
      <c r="AF8" s="476" t="n"/>
      <c r="AG8" s="476" t="n"/>
      <c r="AH8" s="476" t="n"/>
      <c r="AI8" s="476" t="n"/>
      <c r="AJ8" s="476" t="n"/>
      <c r="AK8" s="476" t="n"/>
      <c r="AL8" s="476" t="n"/>
      <c r="AM8" s="476" t="n"/>
      <c r="AN8" s="476" t="n"/>
      <c r="AO8" s="476" t="n"/>
      <c r="AP8" s="476" t="n"/>
      <c r="AQ8" s="476" t="n"/>
      <c r="AR8" s="476" t="n"/>
      <c r="AS8" s="476" t="n"/>
      <c r="AT8" s="476" t="n"/>
      <c r="AU8" s="476" t="n"/>
      <c r="AV8" s="476" t="n"/>
      <c r="AW8" s="476" t="n"/>
      <c r="AX8" s="476" t="n"/>
      <c r="AY8" s="476" t="n"/>
      <c r="AZ8" s="476" t="n"/>
      <c r="BA8" s="476" t="n"/>
      <c r="BB8" s="476" t="n"/>
      <c r="BC8" s="476" t="n"/>
      <c r="BD8" s="476" t="n"/>
      <c r="BE8" s="476" t="n"/>
      <c r="BF8" s="476" t="n"/>
      <c r="BG8" s="476" t="n"/>
      <c r="BH8" s="476" t="n"/>
      <c r="BI8" s="476" t="n"/>
      <c r="BJ8" s="476" t="n"/>
      <c r="BK8" s="476" t="n"/>
      <c r="BL8" s="476" t="n"/>
      <c r="BM8" s="476" t="n"/>
      <c r="BN8" s="476" t="n"/>
      <c r="BO8" s="476" t="n"/>
      <c r="BP8" s="476" t="n"/>
      <c r="BQ8" s="476" t="n"/>
      <c r="BR8" s="476" t="n"/>
      <c r="BS8" s="476" t="n"/>
      <c r="BT8" s="476" t="n"/>
      <c r="BU8" s="476" t="n"/>
      <c r="BV8" s="476" t="n"/>
      <c r="BW8" s="476" t="n"/>
      <c r="BX8" s="476" t="n"/>
      <c r="BY8" s="476" t="n"/>
      <c r="BZ8" s="476" t="n"/>
      <c r="CA8" s="476" t="n"/>
      <c r="CB8" s="476" t="n"/>
      <c r="CC8" s="476" t="n"/>
      <c r="CD8" s="476" t="n"/>
      <c r="CE8" s="476" t="n"/>
      <c r="CF8" s="476" t="n"/>
      <c r="CG8" s="476" t="n"/>
      <c r="CH8" s="476" t="n"/>
      <c r="CI8" s="476" t="n"/>
      <c r="CJ8" s="476" t="n"/>
      <c r="CK8" s="476" t="n"/>
      <c r="CL8" s="476" t="n"/>
      <c r="CM8" s="476" t="n"/>
      <c r="CN8" s="476" t="n"/>
      <c r="CO8" s="476" t="n"/>
      <c r="CP8" s="476" t="n"/>
      <c r="CQ8" s="476" t="n"/>
      <c r="CR8" s="476" t="n"/>
      <c r="CS8" s="476" t="n"/>
      <c r="CT8" s="476" t="n"/>
      <c r="CU8" s="476" t="n"/>
      <c r="CV8" s="476" t="n"/>
    </row>
    <row r="9">
      <c r="A9" s="476" t="n"/>
      <c r="B9" s="553">
        <f>'_calc_Dane'!B10</f>
        <v/>
      </c>
      <c r="C9" s="553">
        <f>'_calc_Dane'!C10</f>
        <v/>
      </c>
      <c r="D9" s="553">
        <f>'_calc_Dane'!D10</f>
        <v/>
      </c>
      <c r="E9" s="542">
        <f>'_calc_Dane'!E10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>
        <f>H9-E9</f>
        <v/>
      </c>
      <c r="O9" s="476" t="n"/>
      <c r="P9" s="549" t="n">
        <v>5</v>
      </c>
      <c r="Q9" s="550" t="n">
        <v>295</v>
      </c>
      <c r="R9" s="550" t="n">
        <v>490</v>
      </c>
      <c r="S9" s="551">
        <f>Q9+U148</f>
        <v/>
      </c>
      <c r="T9" s="551">
        <f>R9+U149</f>
        <v/>
      </c>
      <c r="U9" s="551">
        <f>V148</f>
        <v/>
      </c>
      <c r="V9" s="551">
        <f>V149</f>
        <v/>
      </c>
      <c r="W9" s="552" t="n"/>
      <c r="X9" s="476" t="n"/>
      <c r="Y9" s="476" t="n"/>
      <c r="Z9" s="476" t="n"/>
      <c r="AA9" s="476" t="n"/>
      <c r="AB9" s="476" t="n"/>
      <c r="AC9" s="476" t="n"/>
      <c r="AD9" s="476" t="n"/>
      <c r="AE9" s="476" t="n"/>
      <c r="AF9" s="476" t="n"/>
      <c r="AG9" s="476" t="n"/>
      <c r="AH9" s="476" t="n"/>
      <c r="AI9" s="476" t="n"/>
      <c r="AJ9" s="476" t="n"/>
      <c r="AK9" s="476" t="n"/>
      <c r="AL9" s="476" t="n"/>
      <c r="AM9" s="476" t="n"/>
      <c r="AN9" s="476" t="n"/>
      <c r="AO9" s="476" t="n"/>
      <c r="AP9" s="476" t="n"/>
      <c r="AQ9" s="476" t="n"/>
      <c r="AR9" s="476" t="n"/>
      <c r="AS9" s="476" t="n"/>
      <c r="AT9" s="476" t="n"/>
      <c r="AU9" s="476" t="n"/>
      <c r="AV9" s="476" t="n"/>
      <c r="AW9" s="476" t="n"/>
      <c r="AX9" s="476" t="n"/>
      <c r="AY9" s="476" t="n"/>
      <c r="AZ9" s="476" t="n"/>
      <c r="BA9" s="476" t="n"/>
      <c r="BB9" s="476" t="n"/>
      <c r="BC9" s="476" t="n"/>
      <c r="BD9" s="476" t="n"/>
      <c r="BE9" s="476" t="n"/>
      <c r="BF9" s="476" t="n"/>
      <c r="BG9" s="476" t="n"/>
      <c r="BH9" s="476" t="n"/>
      <c r="BI9" s="476" t="n"/>
      <c r="BJ9" s="476" t="n"/>
      <c r="BK9" s="476" t="n"/>
      <c r="BL9" s="476" t="n"/>
      <c r="BM9" s="476" t="n"/>
      <c r="BN9" s="476" t="n"/>
      <c r="BO9" s="476" t="n"/>
      <c r="BP9" s="476" t="n"/>
      <c r="BQ9" s="476" t="n"/>
      <c r="BR9" s="476" t="n"/>
      <c r="BS9" s="476" t="n"/>
      <c r="BT9" s="476" t="n"/>
      <c r="BU9" s="476" t="n"/>
      <c r="BV9" s="476" t="n"/>
      <c r="BW9" s="476" t="n"/>
      <c r="BX9" s="476" t="n"/>
      <c r="BY9" s="476" t="n"/>
      <c r="BZ9" s="476" t="n"/>
      <c r="CA9" s="476" t="n"/>
      <c r="CB9" s="476" t="n"/>
      <c r="CC9" s="476" t="n"/>
      <c r="CD9" s="476" t="n"/>
      <c r="CE9" s="476" t="n"/>
      <c r="CF9" s="476" t="n"/>
      <c r="CG9" s="476" t="n"/>
      <c r="CH9" s="476" t="n"/>
      <c r="CI9" s="476" t="n"/>
      <c r="CJ9" s="476" t="n"/>
      <c r="CK9" s="476" t="n"/>
      <c r="CL9" s="476" t="n"/>
      <c r="CM9" s="476" t="n"/>
      <c r="CN9" s="476" t="n"/>
      <c r="CO9" s="476" t="n"/>
      <c r="CP9" s="476" t="n"/>
      <c r="CQ9" s="476" t="n"/>
      <c r="CR9" s="476" t="n"/>
      <c r="CS9" s="476" t="n"/>
      <c r="CT9" s="476" t="n"/>
      <c r="CU9" s="476" t="n"/>
      <c r="CV9" s="476" t="n"/>
    </row>
    <row r="10">
      <c r="A10" s="476" t="n"/>
      <c r="B10" s="553">
        <f>'_calc_Dane'!B11</f>
        <v/>
      </c>
      <c r="C10" s="553">
        <f>'_calc_Dane'!C11</f>
        <v/>
      </c>
      <c r="D10" s="553">
        <f>'_calc_Dane'!D11</f>
        <v/>
      </c>
      <c r="E10" s="542">
        <f>'_calc_Dane'!E11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>
        <f>H10-E10</f>
        <v/>
      </c>
      <c r="O10" s="476" t="n"/>
      <c r="P10" s="549" t="n">
        <v>6</v>
      </c>
      <c r="Q10" s="550" t="n">
        <v>145</v>
      </c>
      <c r="R10" s="550" t="n">
        <v>560</v>
      </c>
      <c r="S10" s="551">
        <f>Q10+U150</f>
        <v/>
      </c>
      <c r="T10" s="551">
        <f>R10+U151</f>
        <v/>
      </c>
      <c r="U10" s="551">
        <f>V150</f>
        <v/>
      </c>
      <c r="V10" s="551">
        <f>V151</f>
        <v/>
      </c>
      <c r="W10" s="552" t="n"/>
      <c r="X10" s="476" t="n"/>
      <c r="Y10" s="476" t="n"/>
      <c r="Z10" s="476" t="n"/>
      <c r="AA10" s="476" t="n"/>
      <c r="AB10" s="476" t="n"/>
      <c r="AC10" s="476" t="n"/>
      <c r="AD10" s="476" t="n"/>
      <c r="AE10" s="476" t="n"/>
      <c r="AF10" s="476" t="n"/>
      <c r="AG10" s="476" t="n"/>
      <c r="AH10" s="476" t="n"/>
      <c r="AI10" s="476" t="n"/>
      <c r="AJ10" s="476" t="n"/>
      <c r="AK10" s="476" t="n"/>
      <c r="AL10" s="476" t="n"/>
      <c r="AM10" s="476" t="n"/>
      <c r="AN10" s="476" t="n"/>
      <c r="AO10" s="476" t="n"/>
      <c r="AP10" s="476" t="n"/>
      <c r="AQ10" s="476" t="n"/>
      <c r="AR10" s="476" t="n"/>
      <c r="AS10" s="476" t="n"/>
      <c r="AT10" s="476" t="n"/>
      <c r="AU10" s="476" t="n"/>
      <c r="AV10" s="476" t="n"/>
      <c r="AW10" s="476" t="n"/>
      <c r="AX10" s="476" t="n"/>
      <c r="AY10" s="476" t="n"/>
      <c r="AZ10" s="476" t="n"/>
      <c r="BA10" s="476" t="n"/>
      <c r="BB10" s="476" t="n"/>
      <c r="BC10" s="476" t="n"/>
      <c r="BD10" s="476" t="n"/>
      <c r="BE10" s="476" t="n"/>
      <c r="BF10" s="476" t="n"/>
      <c r="BG10" s="476" t="n"/>
      <c r="BH10" s="476" t="n"/>
      <c r="BI10" s="476" t="n"/>
      <c r="BJ10" s="476" t="n"/>
      <c r="BK10" s="476" t="n"/>
      <c r="BL10" s="476" t="n"/>
      <c r="BM10" s="476" t="n"/>
      <c r="BN10" s="476" t="n"/>
      <c r="BO10" s="476" t="n"/>
      <c r="BP10" s="476" t="n"/>
      <c r="BQ10" s="476" t="n"/>
      <c r="BR10" s="476" t="n"/>
      <c r="BS10" s="476" t="n"/>
      <c r="BT10" s="476" t="n"/>
      <c r="BU10" s="476" t="n"/>
      <c r="BV10" s="476" t="n"/>
      <c r="BW10" s="476" t="n"/>
      <c r="BX10" s="476" t="n"/>
      <c r="BY10" s="476" t="n"/>
      <c r="BZ10" s="476" t="n"/>
      <c r="CA10" s="476" t="n"/>
      <c r="CB10" s="476" t="n"/>
      <c r="CC10" s="476" t="n"/>
      <c r="CD10" s="476" t="n"/>
      <c r="CE10" s="476" t="n"/>
      <c r="CF10" s="476" t="n"/>
      <c r="CG10" s="476" t="n"/>
      <c r="CH10" s="476" t="n"/>
      <c r="CI10" s="476" t="n"/>
      <c r="CJ10" s="476" t="n"/>
      <c r="CK10" s="476" t="n"/>
      <c r="CL10" s="476" t="n"/>
      <c r="CM10" s="476" t="n"/>
      <c r="CN10" s="476" t="n"/>
      <c r="CO10" s="476" t="n"/>
      <c r="CP10" s="476" t="n"/>
      <c r="CQ10" s="476" t="n"/>
      <c r="CR10" s="476" t="n"/>
      <c r="CS10" s="476" t="n"/>
      <c r="CT10" s="476" t="n"/>
      <c r="CU10" s="476" t="n"/>
      <c r="CV10" s="476" t="n"/>
    </row>
    <row r="11">
      <c r="A11" s="476" t="n"/>
      <c r="B11" s="553">
        <f>'_calc_Dane'!B12</f>
        <v/>
      </c>
      <c r="C11" s="553">
        <f>'_calc_Dane'!C12</f>
        <v/>
      </c>
      <c r="D11" s="553">
        <f>'_calc_Dane'!D12</f>
        <v/>
      </c>
      <c r="E11" s="542">
        <f>'_calc_Dane'!E12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>
        <f>H11-E11</f>
        <v/>
      </c>
      <c r="O11" s="476" t="n"/>
      <c r="P11" s="549" t="n">
        <v>7</v>
      </c>
      <c r="Q11" s="550" t="n">
        <v>180</v>
      </c>
      <c r="R11" s="550" t="n">
        <v>385</v>
      </c>
      <c r="S11" s="551">
        <f>Q11+U152</f>
        <v/>
      </c>
      <c r="T11" s="551">
        <f>R11+U153</f>
        <v/>
      </c>
      <c r="U11" s="551">
        <f>V152</f>
        <v/>
      </c>
      <c r="V11" s="551">
        <f>V153</f>
        <v/>
      </c>
      <c r="W11" s="552" t="n"/>
      <c r="X11" s="476" t="n"/>
      <c r="Y11" s="476" t="n"/>
      <c r="Z11" s="476" t="n"/>
      <c r="AA11" s="476" t="n"/>
      <c r="AB11" s="476" t="n"/>
      <c r="AC11" s="476" t="n"/>
      <c r="AD11" s="476" t="n"/>
      <c r="AE11" s="476" t="n"/>
      <c r="AF11" s="476" t="n"/>
      <c r="AG11" s="476" t="n"/>
      <c r="AH11" s="476" t="n"/>
      <c r="AI11" s="476" t="n"/>
      <c r="AJ11" s="476" t="n"/>
      <c r="AK11" s="476" t="n"/>
      <c r="AL11" s="476" t="n"/>
      <c r="AM11" s="476" t="n"/>
      <c r="AN11" s="476" t="n"/>
      <c r="AO11" s="476" t="n"/>
      <c r="AP11" s="476" t="n"/>
      <c r="AQ11" s="476" t="n"/>
      <c r="AR11" s="476" t="n"/>
      <c r="AS11" s="476" t="n"/>
      <c r="AT11" s="476" t="n"/>
      <c r="AU11" s="476" t="n"/>
      <c r="AV11" s="476" t="n"/>
      <c r="AW11" s="476" t="n"/>
      <c r="AX11" s="476" t="n"/>
      <c r="AY11" s="476" t="n"/>
      <c r="AZ11" s="476" t="n"/>
      <c r="BA11" s="476" t="n"/>
      <c r="BB11" s="476" t="n"/>
      <c r="BC11" s="476" t="n"/>
      <c r="BD11" s="476" t="n"/>
      <c r="BE11" s="476" t="n"/>
      <c r="BF11" s="476" t="n"/>
      <c r="BG11" s="476" t="n"/>
      <c r="BH11" s="476" t="n"/>
      <c r="BI11" s="476" t="n"/>
      <c r="BJ11" s="476" t="n"/>
      <c r="BK11" s="476" t="n"/>
      <c r="BL11" s="476" t="n"/>
      <c r="BM11" s="476" t="n"/>
      <c r="BN11" s="476" t="n"/>
      <c r="BO11" s="476" t="n"/>
      <c r="BP11" s="476" t="n"/>
      <c r="BQ11" s="476" t="n"/>
      <c r="BR11" s="476" t="n"/>
      <c r="BS11" s="476" t="n"/>
      <c r="BT11" s="476" t="n"/>
      <c r="BU11" s="476" t="n"/>
      <c r="BV11" s="476" t="n"/>
      <c r="BW11" s="476" t="n"/>
      <c r="BX11" s="476" t="n"/>
      <c r="BY11" s="476" t="n"/>
      <c r="BZ11" s="476" t="n"/>
      <c r="CA11" s="476" t="n"/>
      <c r="CB11" s="476" t="n"/>
      <c r="CC11" s="476" t="n"/>
      <c r="CD11" s="476" t="n"/>
      <c r="CE11" s="476" t="n"/>
      <c r="CF11" s="476" t="n"/>
      <c r="CG11" s="476" t="n"/>
      <c r="CH11" s="476" t="n"/>
      <c r="CI11" s="476" t="n"/>
      <c r="CJ11" s="476" t="n"/>
      <c r="CK11" s="476" t="n"/>
      <c r="CL11" s="476" t="n"/>
      <c r="CM11" s="476" t="n"/>
      <c r="CN11" s="476" t="n"/>
      <c r="CO11" s="476" t="n"/>
      <c r="CP11" s="476" t="n"/>
      <c r="CQ11" s="476" t="n"/>
      <c r="CR11" s="476" t="n"/>
      <c r="CS11" s="476" t="n"/>
      <c r="CT11" s="476" t="n"/>
      <c r="CU11" s="476" t="n"/>
      <c r="CV11" s="476" t="n"/>
    </row>
    <row r="12">
      <c r="A12" s="476" t="n"/>
      <c r="B12" s="553">
        <f>'_calc_Dane'!B13</f>
        <v/>
      </c>
      <c r="C12" s="553">
        <f>'_calc_Dane'!C13</f>
        <v/>
      </c>
      <c r="D12" s="553">
        <f>'_calc_Dane'!D13</f>
        <v/>
      </c>
      <c r="E12" s="542">
        <f>'_calc_Dane'!E13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>
        <f>H12-E12</f>
        <v/>
      </c>
      <c r="O12" s="476" t="n"/>
      <c r="P12" s="549" t="n">
        <v>8</v>
      </c>
      <c r="Q12" s="550" t="n">
        <v>150</v>
      </c>
      <c r="R12" s="550" t="n">
        <v>240</v>
      </c>
      <c r="S12" s="551">
        <f>Q12+U154</f>
        <v/>
      </c>
      <c r="T12" s="551">
        <f>R12+U155</f>
        <v/>
      </c>
      <c r="U12" s="551">
        <f>V154</f>
        <v/>
      </c>
      <c r="V12" s="551">
        <f>V155</f>
        <v/>
      </c>
      <c r="W12" s="552" t="n"/>
      <c r="X12" s="476" t="n"/>
      <c r="Y12" s="476" t="n"/>
      <c r="Z12" s="476" t="n"/>
      <c r="AA12" s="476" t="n"/>
      <c r="AB12" s="476" t="n"/>
      <c r="AC12" s="476" t="n"/>
      <c r="AD12" s="476" t="n"/>
      <c r="AE12" s="476" t="n"/>
      <c r="AF12" s="476" t="n"/>
      <c r="AG12" s="476" t="n"/>
      <c r="AH12" s="476" t="n"/>
      <c r="AI12" s="476" t="n"/>
      <c r="AJ12" s="476" t="n"/>
      <c r="AK12" s="476" t="n"/>
      <c r="AL12" s="476" t="n"/>
      <c r="AM12" s="476" t="n"/>
      <c r="AN12" s="476" t="n"/>
      <c r="AO12" s="476" t="n"/>
      <c r="AP12" s="476" t="n"/>
      <c r="AQ12" s="476" t="n"/>
      <c r="AR12" s="476" t="n"/>
      <c r="AS12" s="476" t="n"/>
      <c r="AT12" s="476" t="n"/>
      <c r="AU12" s="476" t="n"/>
      <c r="AV12" s="476" t="n"/>
      <c r="AW12" s="476" t="n"/>
      <c r="AX12" s="476" t="n"/>
      <c r="AY12" s="476" t="n"/>
      <c r="AZ12" s="476" t="n"/>
      <c r="BA12" s="476" t="n"/>
      <c r="BB12" s="476" t="n"/>
      <c r="BC12" s="476" t="n"/>
      <c r="BD12" s="476" t="n"/>
      <c r="BE12" s="476" t="n"/>
      <c r="BF12" s="476" t="n"/>
      <c r="BG12" s="476" t="n"/>
      <c r="BH12" s="476" t="n"/>
      <c r="BI12" s="476" t="n"/>
      <c r="BJ12" s="476" t="n"/>
      <c r="BK12" s="476" t="n"/>
      <c r="BL12" s="476" t="n"/>
      <c r="BM12" s="476" t="n"/>
      <c r="BN12" s="476" t="n"/>
      <c r="BO12" s="476" t="n"/>
      <c r="BP12" s="476" t="n"/>
      <c r="BQ12" s="476" t="n"/>
      <c r="BR12" s="476" t="n"/>
      <c r="BS12" s="476" t="n"/>
      <c r="BT12" s="476" t="n"/>
      <c r="BU12" s="476" t="n"/>
      <c r="BV12" s="476" t="n"/>
      <c r="BW12" s="476" t="n"/>
      <c r="BX12" s="476" t="n"/>
      <c r="BY12" s="476" t="n"/>
      <c r="BZ12" s="476" t="n"/>
      <c r="CA12" s="476" t="n"/>
      <c r="CB12" s="476" t="n"/>
      <c r="CC12" s="476" t="n"/>
      <c r="CD12" s="476" t="n"/>
      <c r="CE12" s="476" t="n"/>
      <c r="CF12" s="476" t="n"/>
      <c r="CG12" s="476" t="n"/>
      <c r="CH12" s="476" t="n"/>
      <c r="CI12" s="476" t="n"/>
      <c r="CJ12" s="476" t="n"/>
      <c r="CK12" s="476" t="n"/>
      <c r="CL12" s="476" t="n"/>
      <c r="CM12" s="476" t="n"/>
      <c r="CN12" s="476" t="n"/>
      <c r="CO12" s="476" t="n"/>
      <c r="CP12" s="476" t="n"/>
      <c r="CQ12" s="476" t="n"/>
      <c r="CR12" s="476" t="n"/>
      <c r="CS12" s="476" t="n"/>
      <c r="CT12" s="476" t="n"/>
      <c r="CU12" s="476" t="n"/>
      <c r="CV12" s="476" t="n"/>
    </row>
    <row r="13">
      <c r="A13" s="476" t="n"/>
      <c r="B13" s="553">
        <f>'_calc_Dane'!B14</f>
        <v/>
      </c>
      <c r="C13" s="553">
        <f>'_calc_Dane'!C14</f>
        <v/>
      </c>
      <c r="D13" s="553">
        <f>'_calc_Dane'!D14</f>
        <v/>
      </c>
      <c r="E13" s="542">
        <f>'_calc_Dane'!E14</f>
        <v/>
      </c>
      <c r="F13" s="543">
        <f>'_calc_Dane'!M7-'_calc_Dane'!M5</f>
        <v/>
      </c>
      <c r="G13" s="544">
        <f>'_calc_Dane'!N7-'_calc_Dane'!N5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>
        <f>H13-E13</f>
        <v/>
      </c>
      <c r="O13" s="476" t="n"/>
      <c r="P13" s="845" t="n">
        <v>9</v>
      </c>
      <c r="Q13" s="845" t="n">
        <v>314</v>
      </c>
      <c r="R13" s="845" t="n">
        <v>271</v>
      </c>
      <c r="S13" s="476" t="n"/>
      <c r="T13" s="476" t="n"/>
      <c r="U13" s="476" t="n"/>
      <c r="V13" s="476" t="n"/>
      <c r="W13" s="476" t="n"/>
      <c r="X13" s="476" t="n"/>
      <c r="Y13" s="476" t="n"/>
      <c r="Z13" s="476" t="n"/>
      <c r="AA13" s="476" t="n"/>
      <c r="AB13" s="476" t="n"/>
      <c r="AC13" s="476" t="n"/>
      <c r="AD13" s="476" t="n"/>
      <c r="AE13" s="476" t="n"/>
      <c r="AF13" s="476" t="n"/>
      <c r="AG13" s="476" t="n"/>
      <c r="AH13" s="476" t="n"/>
      <c r="AI13" s="476" t="n"/>
      <c r="AJ13" s="476" t="n"/>
      <c r="AK13" s="476" t="n"/>
      <c r="AL13" s="476" t="n"/>
      <c r="AM13" s="476" t="n"/>
      <c r="AN13" s="476" t="n"/>
      <c r="AO13" s="476" t="n"/>
      <c r="AP13" s="476" t="n"/>
      <c r="AQ13" s="476" t="n"/>
      <c r="AR13" s="476" t="n"/>
      <c r="AS13" s="476" t="n"/>
      <c r="AT13" s="476" t="n"/>
      <c r="AU13" s="476" t="n"/>
      <c r="AV13" s="476" t="n"/>
      <c r="AW13" s="476" t="n"/>
      <c r="AX13" s="476" t="n"/>
      <c r="AY13" s="476" t="n"/>
      <c r="AZ13" s="476" t="n"/>
      <c r="BA13" s="476" t="n"/>
      <c r="BB13" s="476" t="n"/>
      <c r="BC13" s="476" t="n"/>
      <c r="BD13" s="476" t="n"/>
      <c r="BE13" s="476" t="n"/>
      <c r="BF13" s="476" t="n"/>
      <c r="BG13" s="476" t="n"/>
      <c r="BH13" s="476" t="n"/>
      <c r="BI13" s="476" t="n"/>
      <c r="BJ13" s="476" t="n"/>
      <c r="BK13" s="476" t="n"/>
      <c r="BL13" s="476" t="n"/>
      <c r="BM13" s="476" t="n"/>
      <c r="BN13" s="476" t="n"/>
      <c r="BO13" s="476" t="n"/>
      <c r="BP13" s="476" t="n"/>
      <c r="BQ13" s="476" t="n"/>
      <c r="BR13" s="476" t="n"/>
      <c r="BS13" s="476" t="n"/>
      <c r="BT13" s="476" t="n"/>
      <c r="BU13" s="476" t="n"/>
      <c r="BV13" s="476" t="n"/>
      <c r="BW13" s="476" t="n"/>
      <c r="BX13" s="476" t="n"/>
      <c r="BY13" s="476" t="n"/>
      <c r="BZ13" s="476" t="n"/>
      <c r="CA13" s="476" t="n"/>
      <c r="CB13" s="476" t="n"/>
      <c r="CC13" s="476" t="n"/>
      <c r="CD13" s="476" t="n"/>
      <c r="CE13" s="476" t="n"/>
      <c r="CF13" s="476" t="n"/>
      <c r="CG13" s="476" t="n"/>
      <c r="CH13" s="476" t="n"/>
      <c r="CI13" s="476" t="n"/>
      <c r="CJ13" s="476" t="n"/>
      <c r="CK13" s="476" t="n"/>
      <c r="CL13" s="476" t="n"/>
      <c r="CM13" s="476" t="n"/>
      <c r="CN13" s="476" t="n"/>
      <c r="CO13" s="476" t="n"/>
      <c r="CP13" s="476" t="n"/>
      <c r="CQ13" s="476" t="n"/>
      <c r="CR13" s="476" t="n"/>
      <c r="CS13" s="476" t="n"/>
      <c r="CT13" s="476" t="n"/>
      <c r="CU13" s="476" t="n"/>
      <c r="CV13" s="476" t="n"/>
    </row>
    <row r="14" ht="17.1" customHeight="1">
      <c r="A14" s="476" t="n"/>
      <c r="B14" s="553">
        <f>'_calc_Dane'!B15</f>
        <v/>
      </c>
      <c r="C14" s="553">
        <f>'_calc_Dane'!C15</f>
        <v/>
      </c>
      <c r="D14" s="553">
        <f>'_calc_Dane'!D15</f>
        <v/>
      </c>
      <c r="E14" s="542">
        <f>'_calc_Dane'!E15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>
        <f>H14-E14</f>
        <v/>
      </c>
      <c r="O14" s="476" t="n"/>
      <c r="P14" s="554" t="inlineStr">
        <is>
          <t>Numer ID</t>
        </is>
      </c>
      <c r="Q14" s="555">
        <f>Dane!K4</f>
        <v/>
      </c>
      <c r="R14" s="476" t="n"/>
      <c r="S14" s="476" t="n"/>
      <c r="T14" s="556" t="inlineStr">
        <is>
          <t>n (obserwacje)</t>
        </is>
      </c>
      <c r="U14" s="503">
        <f>Dane!K10</f>
        <v/>
      </c>
      <c r="V14" s="557" t="inlineStr">
        <is>
          <t>m0</t>
        </is>
      </c>
      <c r="W14" s="558">
        <f>SQRT(W15/(U14-U15+U16))</f>
        <v/>
      </c>
      <c r="X14" s="476" t="n"/>
      <c r="Y14" s="476" t="n"/>
      <c r="Z14" s="476" t="n"/>
      <c r="AA14" s="476" t="n"/>
      <c r="AB14" s="476" t="n"/>
      <c r="AC14" s="476" t="n"/>
      <c r="AD14" s="476" t="n"/>
      <c r="AE14" s="476" t="n"/>
      <c r="AF14" s="476" t="n"/>
      <c r="AG14" s="476" t="n"/>
      <c r="AH14" s="476" t="n"/>
      <c r="AI14" s="476" t="n"/>
      <c r="AJ14" s="476" t="n"/>
      <c r="AK14" s="476" t="n"/>
      <c r="AL14" s="476" t="n"/>
      <c r="AM14" s="476" t="n"/>
      <c r="AN14" s="476" t="n"/>
      <c r="AO14" s="476" t="n"/>
      <c r="AP14" s="476" t="n"/>
      <c r="AQ14" s="476" t="n"/>
      <c r="AR14" s="476" t="n"/>
      <c r="AS14" s="476" t="n"/>
      <c r="AT14" s="476" t="n"/>
      <c r="AU14" s="476" t="n"/>
      <c r="AV14" s="476" t="n"/>
      <c r="AW14" s="476" t="n"/>
      <c r="AX14" s="476" t="n"/>
      <c r="AY14" s="476" t="n"/>
      <c r="AZ14" s="476" t="n"/>
      <c r="BA14" s="476" t="n"/>
      <c r="BB14" s="476" t="n"/>
      <c r="BC14" s="476" t="n"/>
      <c r="BD14" s="476" t="n"/>
      <c r="BE14" s="476" t="n"/>
      <c r="BF14" s="476" t="n"/>
      <c r="BG14" s="476" t="n"/>
      <c r="BH14" s="476" t="n"/>
      <c r="BI14" s="476" t="n"/>
      <c r="BJ14" s="476" t="n"/>
      <c r="BK14" s="476" t="n"/>
      <c r="BL14" s="476" t="n"/>
      <c r="BM14" s="476" t="n"/>
      <c r="BN14" s="476" t="n"/>
      <c r="BO14" s="476" t="n"/>
      <c r="BP14" s="476" t="n"/>
      <c r="BQ14" s="476" t="n"/>
      <c r="BR14" s="476" t="n"/>
      <c r="BS14" s="476" t="n"/>
      <c r="BT14" s="476" t="n"/>
      <c r="BU14" s="476" t="n"/>
      <c r="BV14" s="476" t="n"/>
      <c r="BW14" s="476" t="n"/>
      <c r="BX14" s="476" t="n"/>
      <c r="BY14" s="476" t="n"/>
      <c r="BZ14" s="476" t="n"/>
      <c r="CA14" s="476" t="n"/>
      <c r="CB14" s="476" t="n"/>
      <c r="CC14" s="476" t="n"/>
      <c r="CD14" s="476" t="n"/>
      <c r="CE14" s="476" t="n"/>
      <c r="CF14" s="476" t="n"/>
      <c r="CG14" s="476" t="n"/>
      <c r="CH14" s="476" t="n"/>
      <c r="CI14" s="476" t="n"/>
      <c r="CJ14" s="476" t="n"/>
      <c r="CK14" s="476" t="n"/>
      <c r="CL14" s="476" t="n"/>
      <c r="CM14" s="476" t="n"/>
      <c r="CN14" s="476" t="n"/>
      <c r="CO14" s="476" t="n"/>
      <c r="CP14" s="476" t="n"/>
      <c r="CQ14" s="476" t="n"/>
      <c r="CR14" s="476" t="n"/>
      <c r="CS14" s="476" t="n"/>
      <c r="CT14" s="476" t="n"/>
      <c r="CU14" s="476" t="n"/>
      <c r="CV14" s="476" t="n"/>
    </row>
    <row r="15" ht="17.1" customHeight="1">
      <c r="A15" s="476" t="n"/>
      <c r="B15" s="553">
        <f>'_calc_Dane'!B16</f>
        <v/>
      </c>
      <c r="C15" s="553">
        <f>'_calc_Dane'!C16</f>
        <v/>
      </c>
      <c r="D15" s="553">
        <f>'_calc_Dane'!D16</f>
        <v/>
      </c>
      <c r="E15" s="542">
        <f>'_calc_Dane'!E16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>
        <f>H15-E15</f>
        <v/>
      </c>
      <c r="O15" s="476" t="n"/>
      <c r="P15" s="559" t="inlineStr">
        <is>
          <t>σβ</t>
        </is>
      </c>
      <c r="Q15" s="560">
        <f>Dane!K5</f>
        <v/>
      </c>
      <c r="R15" s="561">
        <f>Dane!L5</f>
        <v/>
      </c>
      <c r="S15" s="476" t="n"/>
      <c r="T15" s="556" t="inlineStr">
        <is>
          <t>u (niewiadome)</t>
        </is>
      </c>
      <c r="U15" s="503">
        <f>Dane!K11</f>
        <v/>
      </c>
      <c r="V15" s="562" t="inlineStr">
        <is>
          <t>VTV</t>
        </is>
      </c>
      <c r="W15" s="550">
        <f t="array" ref="W15">(MMULT(TRANSPOSE(T80:T111),T80:T111))</f>
        <v/>
      </c>
      <c r="X15" s="476" t="n"/>
      <c r="Y15" s="476" t="n"/>
      <c r="Z15" s="476" t="n"/>
      <c r="AA15" s="476" t="n"/>
      <c r="AB15" s="476" t="n"/>
      <c r="AC15" s="476" t="n"/>
      <c r="AD15" s="476" t="n"/>
      <c r="AE15" s="476" t="n"/>
      <c r="AF15" s="476" t="n"/>
      <c r="AG15" s="476" t="n"/>
      <c r="AH15" s="476" t="n"/>
      <c r="AI15" s="476" t="n"/>
      <c r="AJ15" s="476" t="n"/>
      <c r="AK15" s="476" t="n"/>
      <c r="AL15" s="476" t="n"/>
      <c r="AM15" s="476" t="n"/>
      <c r="AN15" s="476" t="n"/>
      <c r="AO15" s="476" t="n"/>
      <c r="AP15" s="476" t="n"/>
      <c r="AQ15" s="476" t="n"/>
      <c r="AR15" s="476" t="n"/>
      <c r="AS15" s="476" t="n"/>
      <c r="AT15" s="476" t="n"/>
      <c r="AU15" s="476" t="n"/>
      <c r="AV15" s="476" t="n"/>
      <c r="AW15" s="476" t="n"/>
      <c r="AX15" s="476" t="n"/>
      <c r="AY15" s="476" t="n"/>
      <c r="AZ15" s="476" t="n"/>
      <c r="BA15" s="476" t="n"/>
      <c r="BB15" s="476" t="n"/>
      <c r="BC15" s="476" t="n"/>
      <c r="BD15" s="476" t="n"/>
      <c r="BE15" s="476" t="n"/>
      <c r="BF15" s="476" t="n"/>
      <c r="BG15" s="476" t="n"/>
      <c r="BH15" s="476" t="n"/>
      <c r="BI15" s="476" t="n"/>
      <c r="BJ15" s="476" t="n"/>
      <c r="BK15" s="476" t="n"/>
      <c r="BL15" s="476" t="n"/>
      <c r="BM15" s="476" t="n"/>
      <c r="BN15" s="476" t="n"/>
      <c r="BO15" s="476" t="n"/>
      <c r="BP15" s="476" t="n"/>
      <c r="BQ15" s="476" t="n"/>
      <c r="BR15" s="476" t="n"/>
      <c r="BS15" s="476" t="n"/>
      <c r="BT15" s="476" t="n"/>
      <c r="BU15" s="476" t="n"/>
      <c r="BV15" s="476" t="n"/>
      <c r="BW15" s="476" t="n"/>
      <c r="BX15" s="476" t="n"/>
      <c r="BY15" s="476" t="n"/>
      <c r="BZ15" s="476" t="n"/>
      <c r="CA15" s="476" t="n"/>
      <c r="CB15" s="476" t="n"/>
      <c r="CC15" s="476" t="n"/>
      <c r="CD15" s="476" t="n"/>
      <c r="CE15" s="476" t="n"/>
      <c r="CF15" s="476" t="n"/>
      <c r="CG15" s="476" t="n"/>
      <c r="CH15" s="476" t="n"/>
      <c r="CI15" s="476" t="n"/>
      <c r="CJ15" s="476" t="n"/>
      <c r="CK15" s="476" t="n"/>
      <c r="CL15" s="476" t="n"/>
      <c r="CM15" s="476" t="n"/>
      <c r="CN15" s="476" t="n"/>
      <c r="CO15" s="476" t="n"/>
      <c r="CP15" s="476" t="n"/>
      <c r="CQ15" s="476" t="n"/>
      <c r="CR15" s="476" t="n"/>
      <c r="CS15" s="476" t="n"/>
      <c r="CT15" s="476" t="n"/>
      <c r="CU15" s="476" t="n"/>
      <c r="CV15" s="476" t="n"/>
    </row>
    <row r="16" ht="17.1" customHeight="1">
      <c r="A16" s="476" t="n"/>
      <c r="B16" s="553">
        <f>'_calc_Dane'!B17</f>
        <v/>
      </c>
      <c r="C16" s="553">
        <f>'_calc_Dane'!C17</f>
        <v/>
      </c>
      <c r="D16" s="553">
        <f>'_calc_Dane'!D17</f>
        <v/>
      </c>
      <c r="E16" s="542">
        <f>'_calc_Dane'!E17</f>
        <v/>
      </c>
      <c r="F16" s="543">
        <f>'_calc_Dane'!M9-'_calc_Dane'!M7</f>
        <v/>
      </c>
      <c r="G16" s="544">
        <f>'_calc_Dane'!N9-'_calc_Dane'!N7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>
        <f>H16-E16</f>
        <v/>
      </c>
      <c r="O16" s="476" t="n"/>
      <c r="P16" s="559" t="inlineStr">
        <is>
          <t>σd</t>
        </is>
      </c>
      <c r="Q16" s="563">
        <f>Dane!K6</f>
        <v/>
      </c>
      <c r="R16" s="564">
        <f>Dane!L6</f>
        <v/>
      </c>
      <c r="S16" s="476" t="n"/>
      <c r="T16" s="556" t="inlineStr">
        <is>
          <t>d (defekt)</t>
        </is>
      </c>
      <c r="U16" s="492">
        <f>Dane!K12</f>
        <v/>
      </c>
      <c r="V16" s="501" t="n"/>
      <c r="W16" s="476" t="n"/>
      <c r="X16" s="476" t="n"/>
      <c r="Y16" s="476" t="n"/>
      <c r="Z16" s="476" t="n"/>
      <c r="AA16" s="476" t="n"/>
      <c r="AB16" s="476" t="n"/>
      <c r="AC16" s="476" t="n"/>
      <c r="AD16" s="476" t="n"/>
      <c r="AE16" s="476" t="n"/>
      <c r="AF16" s="476" t="n"/>
      <c r="AG16" s="476" t="n"/>
      <c r="AH16" s="476" t="n"/>
      <c r="AI16" s="476" t="n"/>
      <c r="AJ16" s="476" t="n"/>
      <c r="AK16" s="476" t="n"/>
      <c r="AL16" s="476" t="n"/>
      <c r="AM16" s="476" t="n"/>
      <c r="AN16" s="476" t="n"/>
      <c r="AO16" s="476" t="n"/>
      <c r="AP16" s="476" t="n"/>
      <c r="AQ16" s="476" t="n"/>
      <c r="AR16" s="476" t="n"/>
      <c r="AS16" s="476" t="n"/>
      <c r="AT16" s="476" t="n"/>
      <c r="AU16" s="476" t="n"/>
      <c r="AV16" s="476" t="n"/>
      <c r="AW16" s="476" t="n"/>
      <c r="AX16" s="476" t="n"/>
      <c r="AY16" s="476" t="n"/>
      <c r="AZ16" s="476" t="n"/>
      <c r="BA16" s="476" t="n"/>
      <c r="BB16" s="476" t="n"/>
      <c r="BC16" s="476" t="n"/>
      <c r="BD16" s="476" t="n"/>
      <c r="BE16" s="476" t="n"/>
      <c r="BF16" s="476" t="n"/>
      <c r="BG16" s="476" t="n"/>
      <c r="BH16" s="476" t="n"/>
      <c r="BI16" s="476" t="n"/>
      <c r="BJ16" s="476" t="n"/>
      <c r="BK16" s="476" t="n"/>
      <c r="BL16" s="476" t="n"/>
      <c r="BM16" s="476" t="n"/>
      <c r="BN16" s="476" t="n"/>
      <c r="BO16" s="476" t="n"/>
      <c r="BP16" s="476" t="n"/>
      <c r="BQ16" s="476" t="n"/>
      <c r="BR16" s="476" t="n"/>
      <c r="BS16" s="476" t="n"/>
      <c r="BT16" s="476" t="n"/>
      <c r="BU16" s="476" t="n"/>
      <c r="BV16" s="476" t="n"/>
      <c r="BW16" s="476" t="n"/>
      <c r="BX16" s="476" t="n"/>
      <c r="BY16" s="476" t="n"/>
      <c r="BZ16" s="476" t="n"/>
      <c r="CA16" s="476" t="n"/>
      <c r="CB16" s="476" t="n"/>
      <c r="CC16" s="476" t="n"/>
      <c r="CD16" s="476" t="n"/>
      <c r="CE16" s="476" t="n"/>
      <c r="CF16" s="476" t="n"/>
      <c r="CG16" s="476" t="n"/>
      <c r="CH16" s="476" t="n"/>
      <c r="CI16" s="476" t="n"/>
      <c r="CJ16" s="476" t="n"/>
      <c r="CK16" s="476" t="n"/>
      <c r="CL16" s="476" t="n"/>
      <c r="CM16" s="476" t="n"/>
      <c r="CN16" s="476" t="n"/>
      <c r="CO16" s="476" t="n"/>
      <c r="CP16" s="476" t="n"/>
      <c r="CQ16" s="476" t="n"/>
      <c r="CR16" s="476" t="n"/>
      <c r="CS16" s="476" t="n"/>
      <c r="CT16" s="476" t="n"/>
      <c r="CU16" s="476" t="n"/>
      <c r="CV16" s="476" t="n"/>
    </row>
    <row r="17">
      <c r="A17" s="476" t="n"/>
      <c r="B17" s="553">
        <f>'_calc_Dane'!B18</f>
        <v/>
      </c>
      <c r="C17" s="553">
        <f>'_calc_Dane'!C18</f>
        <v/>
      </c>
      <c r="D17" s="553">
        <f>'_calc_Dane'!D18</f>
        <v/>
      </c>
      <c r="E17" s="542">
        <f>'_calc_Dane'!E18</f>
        <v/>
      </c>
      <c r="F17" s="543">
        <f>'_calc_Dane'!M13-'_calc_Dane'!M7</f>
        <v/>
      </c>
      <c r="G17" s="544">
        <f>'_calc_Dane'!N13-'_calc_Dane'!N7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>
        <f>H17-E17</f>
        <v/>
      </c>
      <c r="O17" s="476" t="n"/>
      <c r="P17" s="501" t="n"/>
      <c r="Q17" s="501" t="n"/>
      <c r="R17" s="501" t="n"/>
      <c r="S17" s="476" t="n"/>
      <c r="T17" s="476" t="n"/>
      <c r="U17" s="476" t="n"/>
      <c r="V17" s="476" t="n"/>
      <c r="W17" s="476" t="n"/>
      <c r="X17" s="476" t="n"/>
      <c r="Y17" s="476" t="n"/>
      <c r="Z17" s="476" t="n"/>
      <c r="AA17" s="476" t="n"/>
      <c r="AB17" s="476" t="n"/>
      <c r="AC17" s="476" t="n"/>
      <c r="AD17" s="476" t="n"/>
      <c r="AE17" s="476" t="n"/>
      <c r="AF17" s="476" t="n"/>
      <c r="AG17" s="476" t="n"/>
      <c r="AH17" s="476" t="n"/>
      <c r="AI17" s="476" t="n"/>
      <c r="AJ17" s="476" t="n"/>
      <c r="AK17" s="476" t="n"/>
      <c r="AL17" s="476" t="n"/>
      <c r="AM17" s="476" t="n"/>
      <c r="AN17" s="476" t="n"/>
      <c r="AO17" s="476" t="n"/>
      <c r="AP17" s="476" t="n"/>
      <c r="AQ17" s="476" t="n"/>
      <c r="AR17" s="476" t="n"/>
      <c r="AS17" s="476" t="n"/>
      <c r="AT17" s="476" t="n"/>
      <c r="AU17" s="476" t="n"/>
      <c r="AV17" s="476" t="n"/>
      <c r="AW17" s="476" t="n"/>
      <c r="AX17" s="476" t="n"/>
      <c r="AY17" s="476" t="n"/>
      <c r="AZ17" s="476" t="n"/>
      <c r="BA17" s="476" t="n"/>
      <c r="BB17" s="476" t="n"/>
      <c r="BC17" s="476" t="n"/>
      <c r="BD17" s="476" t="n"/>
      <c r="BE17" s="476" t="n"/>
      <c r="BF17" s="476" t="n"/>
      <c r="BG17" s="476" t="n"/>
      <c r="BH17" s="476" t="n"/>
      <c r="BI17" s="476" t="n"/>
      <c r="BJ17" s="476" t="n"/>
      <c r="BK17" s="476" t="n"/>
      <c r="BL17" s="476" t="n"/>
      <c r="BM17" s="476" t="n"/>
      <c r="BN17" s="476" t="n"/>
      <c r="BO17" s="476" t="n"/>
      <c r="BP17" s="476" t="n"/>
      <c r="BQ17" s="476" t="n"/>
      <c r="BR17" s="476" t="n"/>
      <c r="BS17" s="476" t="n"/>
      <c r="BT17" s="476" t="n"/>
      <c r="BU17" s="476" t="n"/>
      <c r="BV17" s="476" t="n"/>
      <c r="BW17" s="476" t="n"/>
      <c r="BX17" s="476" t="n"/>
      <c r="BY17" s="476" t="n"/>
      <c r="BZ17" s="476" t="n"/>
      <c r="CA17" s="476" t="n"/>
      <c r="CB17" s="476" t="n"/>
      <c r="CC17" s="476" t="n"/>
      <c r="CD17" s="476" t="n"/>
      <c r="CE17" s="476" t="n"/>
      <c r="CF17" s="476" t="n"/>
      <c r="CG17" s="476" t="n"/>
      <c r="CH17" s="476" t="n"/>
      <c r="CI17" s="476" t="n"/>
      <c r="CJ17" s="476" t="n"/>
      <c r="CK17" s="476" t="n"/>
      <c r="CL17" s="476" t="n"/>
      <c r="CM17" s="476" t="n"/>
      <c r="CN17" s="476" t="n"/>
      <c r="CO17" s="476" t="n"/>
      <c r="CP17" s="476" t="n"/>
      <c r="CQ17" s="476" t="n"/>
      <c r="CR17" s="476" t="n"/>
      <c r="CS17" s="476" t="n"/>
      <c r="CT17" s="476" t="n"/>
      <c r="CU17" s="476" t="n"/>
      <c r="CV17" s="476" t="n"/>
    </row>
    <row r="18">
      <c r="A18" s="476" t="n"/>
      <c r="B18" s="553">
        <f>'_calc_Dane'!B19</f>
        <v/>
      </c>
      <c r="C18" s="553">
        <f>'_calc_Dane'!C19</f>
        <v/>
      </c>
      <c r="D18" s="553">
        <f>'_calc_Dane'!D19</f>
        <v/>
      </c>
      <c r="E18" s="542">
        <f>'_calc_Dane'!E19</f>
        <v/>
      </c>
      <c r="F18" s="543">
        <f>'_calc_Dane'!M8-'_calc_Dane'!M7</f>
        <v/>
      </c>
      <c r="G18" s="544">
        <f>'_calc_Dane'!N8-'_calc_Dane'!N7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>
        <f>H18-E18</f>
        <v/>
      </c>
      <c r="O18" s="476" t="n"/>
      <c r="P18" s="565" t="inlineStr">
        <is>
          <t>ρcc</t>
        </is>
      </c>
      <c r="Q18" s="502">
        <f>200/PI()*10000</f>
        <v/>
      </c>
      <c r="R18" s="501" t="n"/>
      <c r="S18" s="476" t="n"/>
      <c r="T18" s="476" t="n"/>
      <c r="U18" s="476" t="n"/>
      <c r="V18" s="476" t="n"/>
      <c r="W18" s="476" t="n"/>
      <c r="X18" s="476" t="n"/>
      <c r="Y18" s="476" t="n"/>
      <c r="Z18" s="476" t="n"/>
      <c r="AA18" s="476" t="n"/>
      <c r="AB18" s="476" t="n"/>
      <c r="AC18" s="476" t="n"/>
      <c r="AD18" s="476" t="n"/>
      <c r="AE18" s="476" t="n"/>
      <c r="AF18" s="476" t="n"/>
      <c r="AG18" s="476" t="n"/>
      <c r="AH18" s="476" t="n"/>
      <c r="AI18" s="476" t="n"/>
      <c r="AJ18" s="476" t="n"/>
      <c r="AK18" s="476" t="n"/>
      <c r="AL18" s="476" t="n"/>
      <c r="AM18" s="476" t="n"/>
      <c r="AN18" s="476" t="n"/>
      <c r="AO18" s="476" t="n"/>
      <c r="AP18" s="476" t="n"/>
      <c r="AQ18" s="476" t="n"/>
      <c r="AR18" s="476" t="n"/>
      <c r="AS18" s="476" t="n"/>
      <c r="AT18" s="476" t="n"/>
      <c r="AU18" s="476" t="n"/>
      <c r="AV18" s="476" t="n"/>
      <c r="AW18" s="476" t="n"/>
      <c r="AX18" s="476" t="n"/>
      <c r="AY18" s="476" t="n"/>
      <c r="AZ18" s="476" t="n"/>
      <c r="BA18" s="476" t="n"/>
      <c r="BB18" s="476" t="n"/>
      <c r="BC18" s="476" t="n"/>
      <c r="BD18" s="476" t="n"/>
      <c r="BE18" s="476" t="n"/>
      <c r="BF18" s="476" t="n"/>
      <c r="BG18" s="476" t="n"/>
      <c r="BH18" s="476" t="n"/>
      <c r="BI18" s="476" t="n"/>
      <c r="BJ18" s="476" t="n"/>
      <c r="BK18" s="476" t="n"/>
      <c r="BL18" s="476" t="n"/>
      <c r="BM18" s="476" t="n"/>
      <c r="BN18" s="476" t="n"/>
      <c r="BO18" s="476" t="n"/>
      <c r="BP18" s="476" t="n"/>
      <c r="BQ18" s="476" t="n"/>
      <c r="BR18" s="476" t="n"/>
      <c r="BS18" s="476" t="n"/>
      <c r="BT18" s="476" t="n"/>
      <c r="BU18" s="476" t="n"/>
      <c r="BV18" s="476" t="n"/>
      <c r="BW18" s="476" t="n"/>
      <c r="BX18" s="476" t="n"/>
      <c r="BY18" s="476" t="n"/>
      <c r="BZ18" s="476" t="n"/>
      <c r="CA18" s="476" t="n"/>
      <c r="CB18" s="476" t="n"/>
      <c r="CC18" s="476" t="n"/>
      <c r="CD18" s="476" t="n"/>
      <c r="CE18" s="476" t="n"/>
      <c r="CF18" s="476" t="n"/>
      <c r="CG18" s="476" t="n"/>
      <c r="CH18" s="476" t="n"/>
      <c r="CI18" s="476" t="n"/>
      <c r="CJ18" s="476" t="n"/>
      <c r="CK18" s="476" t="n"/>
      <c r="CL18" s="476" t="n"/>
      <c r="CM18" s="476" t="n"/>
      <c r="CN18" s="476" t="n"/>
      <c r="CO18" s="476" t="n"/>
      <c r="CP18" s="476" t="n"/>
      <c r="CQ18" s="476" t="n"/>
      <c r="CR18" s="476" t="n"/>
      <c r="CS18" s="476" t="n"/>
      <c r="CT18" s="476" t="n"/>
      <c r="CU18" s="476" t="n"/>
      <c r="CV18" s="476" t="n"/>
    </row>
    <row r="19">
      <c r="A19" s="476" t="n"/>
      <c r="B19" s="553">
        <f>'_calc_Dane'!B20</f>
        <v/>
      </c>
      <c r="C19" s="553">
        <f>'_calc_Dane'!C20</f>
        <v/>
      </c>
      <c r="D19" s="553">
        <f>'_calc_Dane'!D20</f>
        <v/>
      </c>
      <c r="E19" s="542">
        <f>'_calc_Dane'!E20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>
        <f>H19-E19</f>
        <v/>
      </c>
      <c r="O19" s="476" t="n"/>
      <c r="P19" s="501" t="n"/>
      <c r="Q19" s="501" t="n"/>
      <c r="R19" s="501" t="n"/>
      <c r="S19" s="476" t="n"/>
      <c r="T19" s="476" t="n"/>
      <c r="U19" s="476" t="n"/>
      <c r="V19" s="476" t="n"/>
      <c r="W19" s="476" t="n"/>
      <c r="X19" s="476" t="n"/>
      <c r="Y19" s="476" t="n"/>
      <c r="Z19" s="476" t="n"/>
      <c r="AA19" s="476" t="n"/>
      <c r="AB19" s="476" t="n"/>
      <c r="AC19" s="476" t="n"/>
      <c r="AD19" s="476" t="n"/>
      <c r="AE19" s="476" t="n"/>
      <c r="AF19" s="476" t="n"/>
      <c r="AG19" s="476" t="n"/>
      <c r="AH19" s="476" t="n"/>
      <c r="AI19" s="476" t="n"/>
      <c r="AJ19" s="476" t="n"/>
      <c r="AK19" s="476" t="n"/>
      <c r="AL19" s="476" t="n"/>
      <c r="AM19" s="476" t="n"/>
      <c r="AN19" s="476" t="n"/>
      <c r="AO19" s="476" t="n"/>
      <c r="AP19" s="476" t="n"/>
      <c r="AQ19" s="476" t="n"/>
      <c r="AR19" s="476" t="n"/>
      <c r="AS19" s="476" t="n"/>
      <c r="AT19" s="476" t="n"/>
      <c r="AU19" s="476" t="n"/>
      <c r="AV19" s="476" t="n"/>
      <c r="AW19" s="476" t="n"/>
      <c r="AX19" s="476" t="n"/>
      <c r="AY19" s="476" t="n"/>
      <c r="AZ19" s="476" t="n"/>
      <c r="BA19" s="476" t="n"/>
      <c r="BB19" s="476" t="n"/>
      <c r="BC19" s="476" t="n"/>
      <c r="BD19" s="476" t="n"/>
      <c r="BE19" s="476" t="n"/>
      <c r="BF19" s="476" t="n"/>
      <c r="BG19" s="476" t="n"/>
      <c r="BH19" s="476" t="n"/>
      <c r="BI19" s="476" t="n"/>
      <c r="BJ19" s="476" t="n"/>
      <c r="BK19" s="476" t="n"/>
      <c r="BL19" s="476" t="n"/>
      <c r="BM19" s="476" t="n"/>
      <c r="BN19" s="476" t="n"/>
      <c r="BO19" s="476" t="n"/>
      <c r="BP19" s="476" t="n"/>
      <c r="BQ19" s="476" t="n"/>
      <c r="BR19" s="476" t="n"/>
      <c r="BS19" s="476" t="n"/>
      <c r="BT19" s="476" t="n"/>
      <c r="BU19" s="476" t="n"/>
      <c r="BV19" s="476" t="n"/>
      <c r="BW19" s="476" t="n"/>
      <c r="BX19" s="476" t="n"/>
      <c r="BY19" s="476" t="n"/>
      <c r="BZ19" s="476" t="n"/>
      <c r="CA19" s="476" t="n"/>
      <c r="CB19" s="476" t="n"/>
      <c r="CC19" s="476" t="n"/>
      <c r="CD19" s="476" t="n"/>
      <c r="CE19" s="476" t="n"/>
      <c r="CF19" s="476" t="n"/>
      <c r="CG19" s="476" t="n"/>
      <c r="CH19" s="476" t="n"/>
      <c r="CI19" s="476" t="n"/>
      <c r="CJ19" s="476" t="n"/>
      <c r="CK19" s="476" t="n"/>
      <c r="CL19" s="476" t="n"/>
      <c r="CM19" s="476" t="n"/>
      <c r="CN19" s="476" t="n"/>
      <c r="CO19" s="476" t="n"/>
      <c r="CP19" s="476" t="n"/>
      <c r="CQ19" s="476" t="n"/>
      <c r="CR19" s="476" t="n"/>
      <c r="CS19" s="476" t="n"/>
      <c r="CT19" s="476" t="n"/>
      <c r="CU19" s="476" t="n"/>
      <c r="CV19" s="476" t="n"/>
    </row>
    <row r="20">
      <c r="A20" s="476" t="n"/>
      <c r="B20" s="553">
        <f>'_calc_Dane'!B21</f>
        <v/>
      </c>
      <c r="C20" s="553">
        <f>'_calc_Dane'!C21</f>
        <v/>
      </c>
      <c r="D20" s="553">
        <f>'_calc_Dane'!D21</f>
        <v/>
      </c>
      <c r="E20" s="542">
        <f>'_calc_Dane'!E21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>
        <f>H20-E20</f>
        <v/>
      </c>
      <c r="O20" s="476" t="n"/>
      <c r="P20" s="476" t="n"/>
      <c r="Q20" s="476" t="n"/>
      <c r="R20" s="476" t="n"/>
      <c r="S20" s="476" t="n"/>
      <c r="T20" s="476" t="n"/>
      <c r="U20" s="476" t="n"/>
      <c r="V20" s="476" t="n"/>
      <c r="W20" s="476" t="n"/>
      <c r="X20" s="476" t="n"/>
      <c r="Y20" s="476" t="n"/>
      <c r="Z20" s="476" t="n"/>
      <c r="AA20" s="476" t="n"/>
      <c r="AB20" s="476" t="n"/>
      <c r="AC20" s="476" t="n"/>
      <c r="AD20" s="476" t="n"/>
      <c r="AE20" s="476" t="n"/>
      <c r="AF20" s="476" t="n"/>
      <c r="AG20" s="476" t="n"/>
      <c r="AH20" s="476" t="n"/>
      <c r="AI20" s="476" t="n"/>
      <c r="AJ20" s="476" t="n"/>
      <c r="AK20" s="476" t="n"/>
      <c r="AL20" s="476" t="n"/>
      <c r="AM20" s="476" t="n"/>
      <c r="AN20" s="476" t="n"/>
      <c r="AO20" s="476" t="n"/>
      <c r="AP20" s="476" t="n"/>
      <c r="AQ20" s="476" t="n"/>
      <c r="AR20" s="476" t="n"/>
      <c r="AS20" s="476" t="n"/>
      <c r="AT20" s="476" t="n"/>
      <c r="AU20" s="476" t="n"/>
      <c r="AV20" s="476" t="n"/>
      <c r="AW20" s="476" t="n"/>
      <c r="AX20" s="476" t="n"/>
      <c r="AY20" s="476" t="n"/>
      <c r="AZ20" s="476" t="n"/>
      <c r="BA20" s="476" t="n"/>
      <c r="BB20" s="476" t="n"/>
      <c r="BC20" s="476" t="n"/>
      <c r="BD20" s="476" t="n"/>
      <c r="BE20" s="476" t="n"/>
      <c r="BF20" s="476" t="n"/>
      <c r="BG20" s="476" t="n"/>
      <c r="BH20" s="476" t="n"/>
      <c r="BI20" s="476" t="n"/>
      <c r="BJ20" s="476" t="n"/>
      <c r="BK20" s="476" t="n"/>
      <c r="BL20" s="476" t="n"/>
      <c r="BM20" s="476" t="n"/>
      <c r="BN20" s="476" t="n"/>
      <c r="BO20" s="476" t="n"/>
      <c r="BP20" s="476" t="n"/>
      <c r="BQ20" s="476" t="n"/>
      <c r="BR20" s="476" t="n"/>
      <c r="BS20" s="476" t="n"/>
      <c r="BT20" s="476" t="n"/>
      <c r="BU20" s="476" t="n"/>
      <c r="BV20" s="476" t="n"/>
      <c r="BW20" s="476" t="n"/>
      <c r="BX20" s="476" t="n"/>
      <c r="BY20" s="476" t="n"/>
      <c r="BZ20" s="476" t="n"/>
      <c r="CA20" s="476" t="n"/>
      <c r="CB20" s="476" t="n"/>
      <c r="CC20" s="476" t="n"/>
      <c r="CD20" s="476" t="n"/>
      <c r="CE20" s="476" t="n"/>
      <c r="CF20" s="476" t="n"/>
      <c r="CG20" s="476" t="n"/>
      <c r="CH20" s="476" t="n"/>
      <c r="CI20" s="476" t="n"/>
      <c r="CJ20" s="476" t="n"/>
      <c r="CK20" s="476" t="n"/>
      <c r="CL20" s="476" t="n"/>
      <c r="CM20" s="476" t="n"/>
      <c r="CN20" s="476" t="n"/>
      <c r="CO20" s="476" t="n"/>
      <c r="CP20" s="476" t="n"/>
      <c r="CQ20" s="476" t="n"/>
      <c r="CR20" s="476" t="n"/>
      <c r="CS20" s="476" t="n"/>
      <c r="CT20" s="476" t="n"/>
      <c r="CU20" s="476" t="n"/>
      <c r="CV20" s="476" t="n"/>
    </row>
    <row r="21">
      <c r="A21" s="476" t="n"/>
      <c r="B21" s="553">
        <f>'_calc_Dane'!B22</f>
        <v/>
      </c>
      <c r="C21" s="553">
        <f>'_calc_Dane'!C22</f>
        <v/>
      </c>
      <c r="D21" s="553">
        <f>'_calc_Dane'!D22</f>
        <v/>
      </c>
      <c r="E21" s="542">
        <f>'_calc_Dane'!E22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>
        <f>H21-E21</f>
        <v/>
      </c>
      <c r="O21" s="476" t="n"/>
      <c r="P21" s="476" t="n"/>
      <c r="Q21" s="476" t="n"/>
      <c r="R21" s="476" t="n"/>
      <c r="S21" s="476" t="n"/>
      <c r="T21" s="476" t="n"/>
      <c r="U21" s="476" t="n"/>
      <c r="V21" s="476" t="n"/>
      <c r="W21" s="476" t="n"/>
      <c r="X21" s="476" t="n"/>
      <c r="Y21" s="476" t="n"/>
      <c r="Z21" s="476" t="n"/>
      <c r="AA21" s="476" t="n"/>
      <c r="AB21" s="476" t="n"/>
      <c r="AC21" s="476" t="n"/>
      <c r="AD21" s="476" t="n"/>
      <c r="AE21" s="476" t="n"/>
      <c r="AF21" s="476" t="n"/>
      <c r="AG21" s="476" t="n"/>
      <c r="AH21" s="476" t="n"/>
      <c r="AI21" s="476" t="n"/>
      <c r="AJ21" s="476" t="n"/>
      <c r="AK21" s="476" t="n"/>
      <c r="AL21" s="476" t="n"/>
      <c r="AM21" s="476" t="n"/>
      <c r="AN21" s="476" t="n"/>
      <c r="AO21" s="476" t="n"/>
      <c r="AP21" s="476" t="n"/>
      <c r="AQ21" s="476" t="n"/>
      <c r="AR21" s="476" t="n"/>
      <c r="AS21" s="476" t="n"/>
      <c r="AT21" s="476" t="n"/>
      <c r="AU21" s="476" t="n"/>
      <c r="AV21" s="476" t="n"/>
      <c r="AW21" s="476" t="n"/>
      <c r="AX21" s="476" t="n"/>
      <c r="AY21" s="476" t="n"/>
      <c r="AZ21" s="476" t="n"/>
      <c r="BA21" s="476" t="n"/>
      <c r="BB21" s="476" t="n"/>
      <c r="BC21" s="476" t="n"/>
      <c r="BD21" s="476" t="n"/>
      <c r="BE21" s="476" t="n"/>
      <c r="BF21" s="476" t="n"/>
      <c r="BG21" s="476" t="n"/>
      <c r="BH21" s="476" t="n"/>
      <c r="BI21" s="476" t="n"/>
      <c r="BJ21" s="476" t="n"/>
      <c r="BK21" s="476" t="n"/>
      <c r="BL21" s="476" t="n"/>
      <c r="BM21" s="476" t="n"/>
      <c r="BN21" s="476" t="n"/>
      <c r="BO21" s="476" t="n"/>
      <c r="BP21" s="476" t="n"/>
      <c r="BQ21" s="476" t="n"/>
      <c r="BR21" s="476" t="n"/>
      <c r="BS21" s="476" t="n"/>
      <c r="BT21" s="476" t="n"/>
      <c r="BU21" s="476" t="n"/>
      <c r="BV21" s="476" t="n"/>
      <c r="BW21" s="476" t="n"/>
      <c r="BX21" s="476" t="n"/>
      <c r="BY21" s="476" t="n"/>
      <c r="BZ21" s="476" t="n"/>
      <c r="CA21" s="476" t="n"/>
      <c r="CB21" s="476" t="n"/>
      <c r="CC21" s="476" t="n"/>
      <c r="CD21" s="476" t="n"/>
      <c r="CE21" s="476" t="n"/>
      <c r="CF21" s="476" t="n"/>
      <c r="CG21" s="476" t="n"/>
      <c r="CH21" s="476" t="n"/>
      <c r="CI21" s="476" t="n"/>
      <c r="CJ21" s="476" t="n"/>
      <c r="CK21" s="476" t="n"/>
      <c r="CL21" s="476" t="n"/>
      <c r="CM21" s="476" t="n"/>
      <c r="CN21" s="476" t="n"/>
      <c r="CO21" s="476" t="n"/>
      <c r="CP21" s="476" t="n"/>
      <c r="CQ21" s="476" t="n"/>
      <c r="CR21" s="476" t="n"/>
      <c r="CS21" s="476" t="n"/>
      <c r="CT21" s="476" t="n"/>
      <c r="CU21" s="476" t="n"/>
      <c r="CV21" s="476" t="n"/>
    </row>
    <row r="22">
      <c r="A22" s="476" t="n"/>
      <c r="B22" s="553">
        <f>'_calc_Dane'!B23</f>
        <v/>
      </c>
      <c r="C22" s="553">
        <f>'_calc_Dane'!C23</f>
        <v/>
      </c>
      <c r="D22" s="553">
        <f>'_calc_Dane'!D23</f>
        <v/>
      </c>
      <c r="E22" s="542">
        <f>'_calc_Dane'!E23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>
        <f>H22-E22</f>
        <v/>
      </c>
      <c r="O22" s="476" t="n"/>
      <c r="P22" s="476" t="n"/>
      <c r="Q22" s="476" t="n"/>
      <c r="R22" s="476" t="n"/>
      <c r="S22" s="476" t="n"/>
      <c r="T22" s="476" t="n"/>
      <c r="U22" s="476" t="n"/>
      <c r="V22" s="476" t="n"/>
      <c r="W22" s="476" t="n"/>
      <c r="X22" s="476" t="n"/>
      <c r="Y22" s="476" t="n"/>
      <c r="Z22" s="476" t="n"/>
      <c r="AA22" s="476" t="n"/>
      <c r="AB22" s="476" t="n"/>
      <c r="AC22" s="476" t="n"/>
      <c r="AD22" s="476" t="n"/>
      <c r="AE22" s="476" t="n"/>
      <c r="AF22" s="476" t="n"/>
      <c r="AG22" s="476" t="n"/>
      <c r="AH22" s="476" t="n"/>
      <c r="AI22" s="476" t="n"/>
      <c r="AJ22" s="476" t="n"/>
      <c r="AK22" s="476" t="n"/>
      <c r="AL22" s="476" t="n"/>
      <c r="AM22" s="476" t="n"/>
      <c r="AN22" s="476" t="n"/>
      <c r="AO22" s="476" t="n"/>
      <c r="AP22" s="476" t="n"/>
      <c r="AQ22" s="476" t="n"/>
      <c r="AR22" s="476" t="n"/>
      <c r="AS22" s="476" t="n"/>
      <c r="AT22" s="476" t="n"/>
      <c r="AU22" s="476" t="n"/>
      <c r="AV22" s="476" t="n"/>
      <c r="AW22" s="476" t="n"/>
      <c r="AX22" s="476" t="n"/>
      <c r="AY22" s="476" t="n"/>
      <c r="AZ22" s="476" t="n"/>
      <c r="BA22" s="476" t="n"/>
      <c r="BB22" s="476" t="n"/>
      <c r="BC22" s="476" t="n"/>
      <c r="BD22" s="476" t="n"/>
      <c r="BE22" s="476" t="n"/>
      <c r="BF22" s="476" t="n"/>
      <c r="BG22" s="476" t="n"/>
      <c r="BH22" s="476" t="n"/>
      <c r="BI22" s="476" t="n"/>
      <c r="BJ22" s="476" t="n"/>
      <c r="BK22" s="476" t="n"/>
      <c r="BL22" s="476" t="n"/>
      <c r="BM22" s="476" t="n"/>
      <c r="BN22" s="476" t="n"/>
      <c r="BO22" s="476" t="n"/>
      <c r="BP22" s="476" t="n"/>
      <c r="BQ22" s="476" t="n"/>
      <c r="BR22" s="476" t="n"/>
      <c r="BS22" s="476" t="n"/>
      <c r="BT22" s="476" t="n"/>
      <c r="BU22" s="476" t="n"/>
      <c r="BV22" s="476" t="n"/>
      <c r="BW22" s="476" t="n"/>
      <c r="BX22" s="476" t="n"/>
      <c r="BY22" s="476" t="n"/>
      <c r="BZ22" s="476" t="n"/>
      <c r="CA22" s="476" t="n"/>
      <c r="CB22" s="476" t="n"/>
      <c r="CC22" s="476" t="n"/>
      <c r="CD22" s="476" t="n"/>
      <c r="CE22" s="476" t="n"/>
      <c r="CF22" s="476" t="n"/>
      <c r="CG22" s="476" t="n"/>
      <c r="CH22" s="476" t="n"/>
      <c r="CI22" s="476" t="n"/>
      <c r="CJ22" s="476" t="n"/>
      <c r="CK22" s="476" t="n"/>
      <c r="CL22" s="476" t="n"/>
      <c r="CM22" s="476" t="n"/>
      <c r="CN22" s="476" t="n"/>
      <c r="CO22" s="476" t="n"/>
      <c r="CP22" s="476" t="n"/>
      <c r="CQ22" s="476" t="n"/>
      <c r="CR22" s="476" t="n"/>
      <c r="CS22" s="476" t="n"/>
      <c r="CT22" s="476" t="n"/>
      <c r="CU22" s="476" t="n"/>
      <c r="CV22" s="476" t="n"/>
    </row>
    <row r="23">
      <c r="A23" s="476" t="n"/>
      <c r="B23" s="566">
        <f>'_calc_Dane'!B24</f>
        <v/>
      </c>
      <c r="C23" s="566">
        <f>'_calc_Dane'!C24</f>
        <v/>
      </c>
      <c r="D23" s="566">
        <f>'_calc_Dane'!D24</f>
        <v/>
      </c>
      <c r="E23" s="542">
        <f>'_calc_Dane'!E24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>
        <f>H23-E23</f>
        <v/>
      </c>
      <c r="O23" s="476" t="n"/>
      <c r="P23" s="476" t="n"/>
      <c r="Q23" s="476" t="n"/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  <c r="AE23" s="476" t="n"/>
      <c r="AF23" s="476" t="n"/>
      <c r="AG23" s="476" t="n"/>
      <c r="AH23" s="476" t="n"/>
      <c r="AI23" s="476" t="n"/>
      <c r="AJ23" s="476" t="n"/>
      <c r="AK23" s="476" t="n"/>
      <c r="AL23" s="476" t="n"/>
      <c r="AM23" s="476" t="n"/>
      <c r="AN23" s="476" t="n"/>
      <c r="AO23" s="476" t="n"/>
      <c r="AP23" s="476" t="n"/>
      <c r="AQ23" s="476" t="n"/>
      <c r="AR23" s="476" t="n"/>
      <c r="AS23" s="476" t="n"/>
      <c r="AT23" s="476" t="n"/>
      <c r="AU23" s="476" t="n"/>
      <c r="AV23" s="476" t="n"/>
      <c r="AW23" s="476" t="n"/>
      <c r="AX23" s="476" t="n"/>
      <c r="AY23" s="476" t="n"/>
      <c r="AZ23" s="476" t="n"/>
      <c r="BA23" s="476" t="n"/>
      <c r="BB23" s="476" t="n"/>
      <c r="BC23" s="476" t="n"/>
      <c r="BD23" s="476" t="n"/>
      <c r="BE23" s="476" t="n"/>
      <c r="BF23" s="476" t="n"/>
      <c r="BG23" s="476" t="n"/>
      <c r="BH23" s="476" t="n"/>
      <c r="BI23" s="476" t="n"/>
      <c r="BJ23" s="476" t="n"/>
      <c r="BK23" s="476" t="n"/>
      <c r="BL23" s="476" t="n"/>
      <c r="BM23" s="476" t="n"/>
      <c r="BN23" s="476" t="n"/>
      <c r="BO23" s="476" t="n"/>
      <c r="BP23" s="476" t="n"/>
      <c r="BQ23" s="476" t="n"/>
      <c r="BR23" s="476" t="n"/>
      <c r="BS23" s="476" t="n"/>
      <c r="BT23" s="476" t="n"/>
      <c r="BU23" s="476" t="n"/>
      <c r="BV23" s="476" t="n"/>
      <c r="BW23" s="476" t="n"/>
      <c r="BX23" s="476" t="n"/>
      <c r="BY23" s="476" t="n"/>
      <c r="BZ23" s="476" t="n"/>
      <c r="CA23" s="476" t="n"/>
      <c r="CB23" s="476" t="n"/>
      <c r="CC23" s="476" t="n"/>
      <c r="CD23" s="476" t="n"/>
      <c r="CE23" s="476" t="n"/>
      <c r="CF23" s="476" t="n"/>
      <c r="CG23" s="476" t="n"/>
      <c r="CH23" s="476" t="n"/>
      <c r="CI23" s="476" t="n"/>
      <c r="CJ23" s="476" t="n"/>
      <c r="CK23" s="476" t="n"/>
      <c r="CL23" s="476" t="n"/>
      <c r="CM23" s="476" t="n"/>
      <c r="CN23" s="476" t="n"/>
      <c r="CO23" s="476" t="n"/>
      <c r="CP23" s="476" t="n"/>
      <c r="CQ23" s="476" t="n"/>
      <c r="CR23" s="476" t="n"/>
      <c r="CS23" s="476" t="n"/>
      <c r="CT23" s="476" t="n"/>
      <c r="CU23" s="476" t="n"/>
      <c r="CV23" s="476" t="n"/>
    </row>
    <row r="24" ht="15.95" customHeight="1">
      <c r="A24" s="476" t="n"/>
      <c r="B24" s="534" t="inlineStr">
        <is>
          <t>c</t>
        </is>
      </c>
      <c r="C24" s="535" t="inlineStr">
        <is>
          <t>l</t>
        </is>
      </c>
      <c r="D24" s="535" t="inlineStr">
        <is>
          <t>p</t>
        </is>
      </c>
      <c r="E24" s="573" t="inlineStr">
        <is>
          <t>βobs [g]</t>
        </is>
      </c>
      <c r="F24" s="534" t="inlineStr">
        <is>
          <t>Dxcl</t>
        </is>
      </c>
      <c r="G24" s="536" t="inlineStr">
        <is>
          <t>Dycl</t>
        </is>
      </c>
      <c r="H24" s="574" t="inlineStr">
        <is>
          <t>Dxcp</t>
        </is>
      </c>
      <c r="I24" s="575" t="inlineStr">
        <is>
          <t>Dycp</t>
        </is>
      </c>
      <c r="J24" s="530" t="inlineStr">
        <is>
          <t>d2cl</t>
        </is>
      </c>
      <c r="K24" s="530" t="inlineStr">
        <is>
          <t>d2cp</t>
        </is>
      </c>
      <c r="L24" s="576" t="inlineStr">
        <is>
          <t>Acl [rad]</t>
        </is>
      </c>
      <c r="M24" s="577" t="inlineStr">
        <is>
          <t>Acp [rad]</t>
        </is>
      </c>
      <c r="N24" s="578" t="inlineStr">
        <is>
          <t>βprzyb [g]</t>
        </is>
      </c>
      <c r="O24" s="538" t="inlineStr">
        <is>
          <t>błąd [cc]</t>
        </is>
      </c>
      <c r="P24" s="539" t="inlineStr">
        <is>
          <t>li [cc]</t>
        </is>
      </c>
      <c r="Q24" s="539" t="inlineStr">
        <is>
          <t>Acl</t>
        </is>
      </c>
      <c r="R24" s="537" t="inlineStr">
        <is>
          <t>Bcl</t>
        </is>
      </c>
      <c r="S24" s="539" t="inlineStr">
        <is>
          <t>Acp</t>
        </is>
      </c>
      <c r="T24" s="579" t="inlineStr">
        <is>
          <t>Bcp</t>
        </is>
      </c>
      <c r="U24" s="534" t="inlineStr">
        <is>
          <t>Dxcl</t>
        </is>
      </c>
      <c r="V24" s="536" t="inlineStr">
        <is>
          <t>Dycl</t>
        </is>
      </c>
      <c r="W24" s="534" t="inlineStr">
        <is>
          <t>Dxcp</t>
        </is>
      </c>
      <c r="X24" s="536" t="inlineStr">
        <is>
          <t>Dycp</t>
        </is>
      </c>
      <c r="Y24" s="538" t="inlineStr">
        <is>
          <t>Acl [rad]</t>
        </is>
      </c>
      <c r="Z24" s="537" t="inlineStr">
        <is>
          <t>Acp [rad]</t>
        </is>
      </c>
      <c r="AA24" s="538" t="inlineStr">
        <is>
          <t>βprzyb [g]</t>
        </is>
      </c>
      <c r="AB24" s="476" t="n"/>
      <c r="AC24" s="476" t="n"/>
      <c r="AD24" s="476" t="n"/>
      <c r="AE24" s="476" t="n"/>
      <c r="AF24" s="476" t="n"/>
      <c r="AG24" s="476" t="n"/>
      <c r="AH24" s="476" t="n"/>
      <c r="AI24" s="476" t="n"/>
      <c r="AJ24" s="476" t="n"/>
      <c r="AK24" s="476" t="n"/>
      <c r="AL24" s="476" t="n"/>
      <c r="AM24" s="476" t="n"/>
      <c r="AN24" s="476" t="n"/>
      <c r="AO24" s="476" t="n"/>
      <c r="AP24" s="476" t="n"/>
      <c r="AQ24" s="476" t="n"/>
      <c r="AR24" s="476" t="n"/>
      <c r="AS24" s="476" t="n"/>
      <c r="AT24" s="476" t="n"/>
      <c r="AU24" s="476" t="n"/>
      <c r="AV24" s="476" t="n"/>
      <c r="AW24" s="476" t="n"/>
      <c r="AX24" s="476" t="n"/>
      <c r="AY24" s="476" t="n"/>
      <c r="AZ24" s="476" t="n"/>
      <c r="BA24" s="476" t="n"/>
      <c r="BB24" s="476" t="n"/>
      <c r="BC24" s="476" t="n"/>
      <c r="BD24" s="476" t="n"/>
      <c r="BE24" s="476" t="n"/>
      <c r="BF24" s="476" t="n"/>
      <c r="BG24" s="476" t="n"/>
      <c r="BH24" s="476" t="n"/>
      <c r="BI24" s="476" t="n"/>
      <c r="BJ24" s="476" t="n"/>
      <c r="BK24" s="476" t="n"/>
      <c r="BL24" s="476" t="n"/>
      <c r="BM24" s="476" t="n"/>
      <c r="BN24" s="476" t="n"/>
      <c r="BO24" s="476" t="n"/>
      <c r="BP24" s="476" t="n"/>
      <c r="BQ24" s="476" t="n"/>
      <c r="BR24" s="476" t="n"/>
      <c r="BS24" s="476" t="n"/>
      <c r="BT24" s="476" t="n"/>
      <c r="BU24" s="476" t="n"/>
      <c r="BV24" s="476" t="n"/>
      <c r="BW24" s="476" t="n"/>
      <c r="BX24" s="476" t="n"/>
      <c r="BY24" s="476" t="n"/>
      <c r="BZ24" s="476" t="n"/>
      <c r="CA24" s="476" t="n"/>
      <c r="CB24" s="476" t="n"/>
      <c r="CC24" s="476" t="n"/>
      <c r="CD24" s="476" t="n"/>
      <c r="CE24" s="476" t="n"/>
      <c r="CF24" s="476" t="n"/>
      <c r="CG24" s="476" t="n"/>
      <c r="CH24" s="476" t="n"/>
      <c r="CI24" s="476" t="n"/>
      <c r="CJ24" s="476" t="n"/>
      <c r="CK24" s="476" t="n"/>
      <c r="CL24" s="476" t="n"/>
      <c r="CM24" s="476" t="n"/>
      <c r="CN24" s="476" t="n"/>
      <c r="CO24" s="476" t="n"/>
      <c r="CP24" s="476" t="n"/>
      <c r="CQ24" s="476" t="n"/>
      <c r="CR24" s="476" t="n"/>
      <c r="CS24" s="476" t="n"/>
      <c r="CT24" s="476" t="n"/>
      <c r="CU24" s="476" t="n"/>
      <c r="CV24" s="476" t="n"/>
    </row>
    <row r="25" ht="18" customHeight="1">
      <c r="A25" s="476" t="n"/>
      <c r="B25" s="541" t="inlineStr">
        <is>
          <t>c</t>
        </is>
      </c>
      <c r="C25" s="541" t="inlineStr">
        <is>
          <t>l</t>
        </is>
      </c>
      <c r="D25" s="541" t="inlineStr">
        <is>
          <t>p</t>
        </is>
      </c>
      <c r="E25" s="542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Al.</t>
        </is>
      </c>
      <c r="R25" s="555" t="inlineStr">
        <is>
          <t>Bl</t>
        </is>
      </c>
      <c r="S25" s="580" t="inlineStr">
        <is>
          <t>Ap</t>
        </is>
      </c>
      <c r="T25" s="581" t="inlineStr">
        <is>
          <t>Bp</t>
        </is>
      </c>
      <c r="U25" s="543">
        <f>VLOOKUP(C25,$P$4:$V$12,4,FALSE)-VLOOKUP(B25,$P$4:$V$12,4,FALSE)</f>
        <v/>
      </c>
      <c r="V25" s="544">
        <f>VLOOKUP(C25,$P$4:$V$12,5,FALSE)-VLOOKUP(B25,$P$4:$V$12,5,FALSE)</f>
        <v/>
      </c>
      <c r="W25" s="543">
        <f>VLOOKUP(D25,$P$4:$V$12,4,FALSE)-VLOOKUP(B25,$P$4:$V$12,4,FALSE)</f>
        <v/>
      </c>
      <c r="X25" s="544">
        <f>VLOOKUP(D25,$P$4:$V$12,5,FALSE)-VLOOKUP(B25,$P$4:$V$12,5,FALSE)</f>
        <v/>
      </c>
      <c r="Y25" s="546">
        <f>IF(U25&gt;0,IF(V25&gt;0,ATAN(V25/U25),ATAN(V25/U25)+2*PI()),ATAN(V25/U25)+PI())</f>
        <v/>
      </c>
      <c r="Z25" s="586">
        <f>IF(W25&gt;0,IF(X25&gt;0,ATAN(X25/W25),ATAN(X25/W25)+2*PI()),ATAN(X25/W25)+PI())</f>
        <v/>
      </c>
      <c r="AA25" s="548">
        <f>IF((Z25-Y25)*200/PI()&gt;0,(Z25-Y25)*200/PI(),(Z25-Y25)*200/PI()+400)</f>
        <v/>
      </c>
      <c r="AB25" s="476" t="n"/>
      <c r="AC25" s="476" t="n"/>
      <c r="AD25" s="476" t="n"/>
      <c r="AE25" s="476" t="n"/>
      <c r="AF25" s="476" t="n"/>
      <c r="AG25" s="476" t="n"/>
      <c r="AH25" s="476" t="n"/>
      <c r="AI25" s="476" t="n"/>
      <c r="AJ25" s="476" t="n"/>
      <c r="AK25" s="476" t="n"/>
      <c r="AL25" s="476" t="n"/>
      <c r="AM25" s="476" t="n"/>
      <c r="AN25" s="476" t="n"/>
      <c r="AO25" s="476" t="n"/>
      <c r="AP25" s="476" t="n"/>
      <c r="AQ25" s="476" t="n"/>
      <c r="AR25" s="476" t="n"/>
      <c r="AS25" s="476" t="n"/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  <c r="BD25" s="476" t="n"/>
      <c r="BE25" s="476" t="n"/>
      <c r="BF25" s="476" t="n"/>
      <c r="BG25" s="476" t="n"/>
      <c r="BH25" s="476" t="n"/>
      <c r="BI25" s="476" t="n"/>
      <c r="BJ25" s="476" t="n"/>
      <c r="BK25" s="476" t="n"/>
      <c r="BL25" s="476" t="n"/>
      <c r="BM25" s="476" t="n"/>
      <c r="BN25" s="476" t="n"/>
      <c r="BO25" s="476" t="n"/>
      <c r="BP25" s="476" t="n"/>
      <c r="BQ25" s="476" t="n"/>
      <c r="BR25" s="476" t="n"/>
      <c r="BS25" s="476" t="n"/>
      <c r="BT25" s="476" t="n"/>
      <c r="BU25" s="476" t="n"/>
      <c r="BV25" s="476" t="n"/>
      <c r="BW25" s="476" t="n"/>
      <c r="BX25" s="476" t="n"/>
      <c r="BY25" s="476" t="n"/>
      <c r="BZ25" s="476" t="n"/>
      <c r="CA25" s="476" t="n"/>
      <c r="CB25" s="476" t="n"/>
      <c r="CC25" s="476" t="n"/>
      <c r="CD25" s="476" t="n"/>
      <c r="CE25" s="476" t="n"/>
      <c r="CF25" s="476" t="n"/>
      <c r="CG25" s="476" t="n"/>
      <c r="CH25" s="476" t="n"/>
      <c r="CI25" s="476" t="n"/>
      <c r="CJ25" s="476" t="n"/>
      <c r="CK25" s="476" t="n"/>
      <c r="CL25" s="476" t="n"/>
      <c r="CM25" s="476" t="n"/>
      <c r="CN25" s="476" t="n"/>
      <c r="CO25" s="476" t="n"/>
      <c r="CP25" s="476" t="n"/>
      <c r="CQ25" s="476" t="n"/>
      <c r="CR25" s="476" t="n"/>
      <c r="CS25" s="476" t="n"/>
      <c r="CT25" s="476" t="n"/>
      <c r="CU25" s="476" t="n"/>
      <c r="CV25" s="476" t="n"/>
    </row>
    <row r="26">
      <c r="A26" s="476" t="n"/>
      <c r="B26" s="553">
        <f>'_calc_Dane'!B25</f>
        <v/>
      </c>
      <c r="C26" s="553">
        <f>'_calc_Dane'!C25</f>
        <v/>
      </c>
      <c r="D26" s="553">
        <f>'_calc_Dane'!D25</f>
        <v/>
      </c>
      <c r="E26" s="542">
        <f>'_calc_Dane'!E25</f>
        <v/>
      </c>
      <c r="F26" s="543">
        <f>'_calc_Dane'!M5-'_calc_Dane'!M13</f>
        <v/>
      </c>
      <c r="G26" s="845">
        <f>'_calc_Dane'!N5-'_calc_Dane'!N13</f>
        <v/>
      </c>
      <c r="H26" s="543">
        <f>'_calc_Dane'!M7-'_calc_Dane'!M13</f>
        <v/>
      </c>
      <c r="I26" s="544">
        <f>'_calc_Dane'!N7-'_calc_Dane'!N13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F26/J26*2000000/PI()</f>
        <v/>
      </c>
      <c r="R26" s="544">
        <f>G26/J26*2000000/PI()</f>
        <v/>
      </c>
      <c r="S26" s="543">
        <f>H26/K26*2000000/PI()</f>
        <v/>
      </c>
      <c r="T26" s="845">
        <f>I26/K26*2000000/PI()</f>
        <v/>
      </c>
      <c r="U26" s="543">
        <f>VLOOKUP(C26,$P$4:$V$12,4,FALSE)-VLOOKUP(B26,$P$4:$V$12,4,FALSE)</f>
        <v/>
      </c>
      <c r="V26" s="544">
        <f>VLOOKUP(C26,$P$4:$V$12,5,FALSE)-VLOOKUP(B26,$P$4:$V$12,5,FALSE)</f>
        <v/>
      </c>
      <c r="W26" s="543">
        <f>VLOOKUP(D26,$P$4:$V$12,4,FALSE)-VLOOKUP(B26,$P$4:$V$12,4,FALSE)</f>
        <v/>
      </c>
      <c r="X26" s="544">
        <f>VLOOKUP(D26,$P$4:$V$12,5,FALSE)-VLOOKUP(B26,$P$4:$V$12,5,FALSE)</f>
        <v/>
      </c>
      <c r="Y26" s="546">
        <f>IF(U26&gt;0,IF(V26&gt;0,ATAN(V26/U26),ATAN(V26/U26)+2*PI()),ATAN(V26/U26)+PI())</f>
        <v/>
      </c>
      <c r="Z26" s="586">
        <f>IF(W26&gt;0,IF(X26&gt;0,ATAN(X26/W26),ATAN(X26/W26)+2*PI()),ATAN(X26/W26)+PI())</f>
        <v/>
      </c>
      <c r="AA26" s="548">
        <f>IF((Z26-Y26)*200/PI()&gt;0,(Z26-Y26)*200/PI(),(Z26-Y26)*200/PI()+400)</f>
        <v/>
      </c>
      <c r="AB26" s="476" t="n"/>
      <c r="AC26" s="476" t="n"/>
      <c r="AD26" s="476" t="n"/>
      <c r="AE26" s="476" t="n"/>
      <c r="AF26" s="476" t="n"/>
      <c r="AG26" s="476" t="n"/>
      <c r="AH26" s="476" t="n"/>
      <c r="AI26" s="476" t="n"/>
      <c r="AJ26" s="476" t="n"/>
      <c r="AK26" s="476" t="n"/>
      <c r="AL26" s="476" t="n"/>
      <c r="AM26" s="476" t="n"/>
      <c r="AN26" s="476" t="n"/>
      <c r="AO26" s="476" t="n"/>
      <c r="AP26" s="476" t="n"/>
      <c r="AQ26" s="476" t="n"/>
      <c r="AR26" s="476" t="n"/>
      <c r="AS26" s="476" t="n"/>
      <c r="AT26" s="476" t="n"/>
      <c r="AU26" s="476" t="n"/>
      <c r="AV26" s="476" t="n"/>
      <c r="AW26" s="476" t="n"/>
      <c r="AX26" s="476" t="n"/>
      <c r="AY26" s="476" t="n"/>
      <c r="AZ26" s="476" t="n"/>
      <c r="BA26" s="476" t="n"/>
      <c r="BB26" s="476" t="n"/>
      <c r="BC26" s="476" t="n"/>
      <c r="BD26" s="476" t="n"/>
      <c r="BE26" s="476" t="n"/>
      <c r="BF26" s="476" t="n"/>
      <c r="BG26" s="476" t="n"/>
      <c r="BH26" s="476" t="n"/>
      <c r="BI26" s="476" t="n"/>
      <c r="BJ26" s="476" t="n"/>
      <c r="BK26" s="476" t="n"/>
      <c r="BL26" s="476" t="n"/>
      <c r="BM26" s="476" t="n"/>
      <c r="BN26" s="476" t="n"/>
      <c r="BO26" s="476" t="n"/>
      <c r="BP26" s="476" t="n"/>
      <c r="BQ26" s="476" t="n"/>
      <c r="BR26" s="476" t="n"/>
      <c r="BS26" s="476" t="n"/>
      <c r="BT26" s="476" t="n"/>
      <c r="BU26" s="476" t="n"/>
      <c r="BV26" s="476" t="n"/>
      <c r="BW26" s="476" t="n"/>
      <c r="BX26" s="476" t="n"/>
      <c r="BY26" s="476" t="n"/>
      <c r="BZ26" s="476" t="n"/>
      <c r="CA26" s="476" t="n"/>
      <c r="CB26" s="476" t="n"/>
      <c r="CC26" s="476" t="n"/>
      <c r="CD26" s="476" t="n"/>
      <c r="CE26" s="476" t="n"/>
      <c r="CF26" s="476" t="n"/>
      <c r="CG26" s="476" t="n"/>
      <c r="CH26" s="476" t="n"/>
      <c r="CI26" s="476" t="n"/>
      <c r="CJ26" s="476" t="n"/>
      <c r="CK26" s="476" t="n"/>
      <c r="CL26" s="476" t="n"/>
      <c r="CM26" s="476" t="n"/>
      <c r="CN26" s="476" t="n"/>
      <c r="CO26" s="476" t="n"/>
      <c r="CP26" s="476" t="n"/>
      <c r="CQ26" s="476" t="n"/>
      <c r="CR26" s="476" t="n"/>
      <c r="CS26" s="476" t="n"/>
      <c r="CT26" s="476" t="n"/>
      <c r="CU26" s="476" t="n"/>
      <c r="CV26" s="476" t="n"/>
    </row>
    <row r="27">
      <c r="A27" s="476" t="n"/>
      <c r="B27" s="553">
        <f>'_calc_Dane'!B26</f>
        <v/>
      </c>
      <c r="C27" s="553">
        <f>'_calc_Dane'!C26</f>
        <v/>
      </c>
      <c r="D27" s="553">
        <f>'_calc_Dane'!D26</f>
        <v/>
      </c>
      <c r="E27" s="542">
        <f>'_calc_Dane'!E26</f>
        <v/>
      </c>
      <c r="F27" s="543">
        <f>'_calc_Dane'!M7-'_calc_Dane'!M13</f>
        <v/>
      </c>
      <c r="G27" s="845">
        <f>'_calc_Dane'!N7-'_calc_Dane'!N13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F27/J27*2000000/PI()</f>
        <v/>
      </c>
      <c r="R27" s="544">
        <f>G27/J27*2000000/PI()</f>
        <v/>
      </c>
      <c r="S27" s="543">
        <f>H27/K27*2000000/PI()</f>
        <v/>
      </c>
      <c r="T27" s="845">
        <f>I27/K27*2000000/PI()</f>
        <v/>
      </c>
      <c r="U27" s="543">
        <f>VLOOKUP(C27,$P$4:$V$12,4,FALSE)-VLOOKUP(B27,$P$4:$V$12,4,FALSE)</f>
        <v/>
      </c>
      <c r="V27" s="544">
        <f>VLOOKUP(C27,$P$4:$V$12,5,FALSE)-VLOOKUP(B27,$P$4:$V$12,5,FALSE)</f>
        <v/>
      </c>
      <c r="W27" s="543">
        <f>VLOOKUP(D27,$P$4:$V$12,4,FALSE)-VLOOKUP(B27,$P$4:$V$12,4,FALSE)</f>
        <v/>
      </c>
      <c r="X27" s="544">
        <f>VLOOKUP(D27,$P$4:$V$12,5,FALSE)-VLOOKUP(B27,$P$4:$V$12,5,FALSE)</f>
        <v/>
      </c>
      <c r="Y27" s="546">
        <f>IF(U27&gt;0,IF(V27&gt;0,ATAN(V27/U27),ATAN(V27/U27)+2*PI()),ATAN(V27/U27)+PI())</f>
        <v/>
      </c>
      <c r="Z27" s="586">
        <f>IF(W27&gt;0,IF(X27&gt;0,ATAN(X27/W27),ATAN(X27/W27)+2*PI()),ATAN(X27/W27)+PI())</f>
        <v/>
      </c>
      <c r="AA27" s="548">
        <f>IF((Z27-Y27)*200/PI()&gt;0,(Z27-Y27)*200/PI(),(Z27-Y27)*200/PI()+400)</f>
        <v/>
      </c>
      <c r="AB27" s="476" t="n"/>
      <c r="AC27" s="476" t="n"/>
      <c r="AD27" s="476" t="n"/>
      <c r="AE27" s="476" t="n"/>
      <c r="AF27" s="476" t="n"/>
      <c r="AG27" s="476" t="n"/>
      <c r="AH27" s="476" t="n"/>
      <c r="AI27" s="476" t="n"/>
      <c r="AJ27" s="476" t="n"/>
      <c r="AK27" s="476" t="n"/>
      <c r="AL27" s="476" t="n"/>
      <c r="AM27" s="476" t="n"/>
      <c r="AN27" s="476" t="n"/>
      <c r="AO27" s="476" t="n"/>
      <c r="AP27" s="476" t="n"/>
      <c r="AQ27" s="476" t="n"/>
      <c r="AR27" s="476" t="n"/>
      <c r="AS27" s="476" t="n"/>
      <c r="AT27" s="476" t="n"/>
      <c r="AU27" s="476" t="n"/>
      <c r="AV27" s="476" t="n"/>
      <c r="AW27" s="476" t="n"/>
      <c r="AX27" s="476" t="n"/>
      <c r="AY27" s="476" t="n"/>
      <c r="AZ27" s="476" t="n"/>
      <c r="BA27" s="476" t="n"/>
      <c r="BB27" s="476" t="n"/>
      <c r="BC27" s="476" t="n"/>
      <c r="BD27" s="476" t="n"/>
      <c r="BE27" s="476" t="n"/>
      <c r="BF27" s="476" t="n"/>
      <c r="BG27" s="476" t="n"/>
      <c r="BH27" s="476" t="n"/>
      <c r="BI27" s="476" t="n"/>
      <c r="BJ27" s="476" t="n"/>
      <c r="BK27" s="476" t="n"/>
      <c r="BL27" s="476" t="n"/>
      <c r="BM27" s="476" t="n"/>
      <c r="BN27" s="476" t="n"/>
      <c r="BO27" s="476" t="n"/>
      <c r="BP27" s="476" t="n"/>
      <c r="BQ27" s="476" t="n"/>
      <c r="BR27" s="476" t="n"/>
      <c r="BS27" s="476" t="n"/>
      <c r="BT27" s="476" t="n"/>
      <c r="BU27" s="476" t="n"/>
      <c r="BV27" s="476" t="n"/>
      <c r="BW27" s="476" t="n"/>
      <c r="BX27" s="476" t="n"/>
      <c r="BY27" s="476" t="n"/>
      <c r="BZ27" s="476" t="n"/>
      <c r="CA27" s="476" t="n"/>
      <c r="CB27" s="476" t="n"/>
      <c r="CC27" s="476" t="n"/>
      <c r="CD27" s="476" t="n"/>
      <c r="CE27" s="476" t="n"/>
      <c r="CF27" s="476" t="n"/>
      <c r="CG27" s="476" t="n"/>
      <c r="CH27" s="476" t="n"/>
      <c r="CI27" s="476" t="n"/>
      <c r="CJ27" s="476" t="n"/>
      <c r="CK27" s="476" t="n"/>
      <c r="CL27" s="476" t="n"/>
      <c r="CM27" s="476" t="n"/>
      <c r="CN27" s="476" t="n"/>
      <c r="CO27" s="476" t="n"/>
      <c r="CP27" s="476" t="n"/>
      <c r="CQ27" s="476" t="n"/>
      <c r="CR27" s="476" t="n"/>
      <c r="CS27" s="476" t="n"/>
      <c r="CT27" s="476" t="n"/>
      <c r="CU27" s="476" t="n"/>
      <c r="CV27" s="476" t="n"/>
    </row>
    <row r="28">
      <c r="A28" s="476" t="n"/>
      <c r="B28" s="553">
        <f>'_calc_Dane'!B27</f>
        <v/>
      </c>
      <c r="C28" s="553">
        <f>'_calc_Dane'!C27</f>
        <v/>
      </c>
      <c r="D28" s="553">
        <f>'_calc_Dane'!D27</f>
        <v/>
      </c>
      <c r="E28" s="542">
        <f>'_calc_Dane'!E27</f>
        <v/>
      </c>
      <c r="F28" s="543">
        <f>'_calc_Dane'!M8-'_calc_Dane'!M13</f>
        <v/>
      </c>
      <c r="G28" s="845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F28/J28*2000000/PI()</f>
        <v/>
      </c>
      <c r="R28" s="544">
        <f>G28/J28*2000000/PI()</f>
        <v/>
      </c>
      <c r="S28" s="543">
        <f>H28/K28*2000000/PI()</f>
        <v/>
      </c>
      <c r="T28" s="845">
        <f>I28/K28*2000000/PI()</f>
        <v/>
      </c>
      <c r="U28" s="543">
        <f>VLOOKUP(C28,$P$4:$V$12,4,FALSE)-VLOOKUP(B28,$P$4:$V$12,4,FALSE)</f>
        <v/>
      </c>
      <c r="V28" s="544">
        <f>VLOOKUP(C28,$P$4:$V$12,5,FALSE)-VLOOKUP(B28,$P$4:$V$12,5,FALSE)</f>
        <v/>
      </c>
      <c r="W28" s="543">
        <f>VLOOKUP(D28,$P$4:$V$12,4,FALSE)-VLOOKUP(B28,$P$4:$V$12,4,FALSE)</f>
        <v/>
      </c>
      <c r="X28" s="544">
        <f>VLOOKUP(D28,$P$4:$V$12,5,FALSE)-VLOOKUP(B28,$P$4:$V$12,5,FALSE)</f>
        <v/>
      </c>
      <c r="Y28" s="546">
        <f>IF(U28&gt;0,IF(V28&gt;0,ATAN(V28/U28),ATAN(V28/U28)+2*PI()),ATAN(V28/U28)+PI())</f>
        <v/>
      </c>
      <c r="Z28" s="586">
        <f>IF(W28&gt;0,IF(X28&gt;0,ATAN(X28/W28),ATAN(X28/W28)+2*PI()),ATAN(X28/W28)+PI())</f>
        <v/>
      </c>
      <c r="AA28" s="548">
        <f>IF((Z28-Y28)*200/PI()&gt;0,(Z28-Y28)*200/PI(),(Z28-Y28)*200/PI()+400)</f>
        <v/>
      </c>
      <c r="AB28" s="476" t="n"/>
      <c r="AC28" s="476" t="n"/>
      <c r="AD28" s="476" t="n"/>
      <c r="AE28" s="476" t="n"/>
      <c r="AF28" s="476" t="n"/>
      <c r="AG28" s="476" t="n"/>
      <c r="AH28" s="476" t="n"/>
      <c r="AI28" s="476" t="n"/>
      <c r="AJ28" s="476" t="n"/>
      <c r="AK28" s="476" t="n"/>
      <c r="AL28" s="476" t="n"/>
      <c r="AM28" s="476" t="n"/>
      <c r="AN28" s="476" t="n"/>
      <c r="AO28" s="476" t="n"/>
      <c r="AP28" s="476" t="n"/>
      <c r="AQ28" s="476" t="n"/>
      <c r="AR28" s="476" t="n"/>
      <c r="AS28" s="476" t="n"/>
      <c r="AT28" s="476" t="n"/>
      <c r="AU28" s="476" t="n"/>
      <c r="AV28" s="476" t="n"/>
      <c r="AW28" s="476" t="n"/>
      <c r="AX28" s="476" t="n"/>
      <c r="AY28" s="476" t="n"/>
      <c r="AZ28" s="476" t="n"/>
      <c r="BA28" s="476" t="n"/>
      <c r="BB28" s="476" t="n"/>
      <c r="BC28" s="476" t="n"/>
      <c r="BD28" s="476" t="n"/>
      <c r="BE28" s="476" t="n"/>
      <c r="BF28" s="476" t="n"/>
      <c r="BG28" s="476" t="n"/>
      <c r="BH28" s="476" t="n"/>
      <c r="BI28" s="476" t="n"/>
      <c r="BJ28" s="476" t="n"/>
      <c r="BK28" s="476" t="n"/>
      <c r="BL28" s="476" t="n"/>
      <c r="BM28" s="476" t="n"/>
      <c r="BN28" s="476" t="n"/>
      <c r="BO28" s="476" t="n"/>
      <c r="BP28" s="476" t="n"/>
      <c r="BQ28" s="476" t="n"/>
      <c r="BR28" s="476" t="n"/>
      <c r="BS28" s="476" t="n"/>
      <c r="BT28" s="476" t="n"/>
      <c r="BU28" s="476" t="n"/>
      <c r="BV28" s="476" t="n"/>
      <c r="BW28" s="476" t="n"/>
      <c r="BX28" s="476" t="n"/>
      <c r="BY28" s="476" t="n"/>
      <c r="BZ28" s="476" t="n"/>
      <c r="CA28" s="476" t="n"/>
      <c r="CB28" s="476" t="n"/>
      <c r="CC28" s="476" t="n"/>
      <c r="CD28" s="476" t="n"/>
      <c r="CE28" s="476" t="n"/>
      <c r="CF28" s="476" t="n"/>
      <c r="CG28" s="476" t="n"/>
      <c r="CH28" s="476" t="n"/>
      <c r="CI28" s="476" t="n"/>
      <c r="CJ28" s="476" t="n"/>
      <c r="CK28" s="476" t="n"/>
      <c r="CL28" s="476" t="n"/>
      <c r="CM28" s="476" t="n"/>
      <c r="CN28" s="476" t="n"/>
      <c r="CO28" s="476" t="n"/>
      <c r="CP28" s="476" t="n"/>
      <c r="CQ28" s="476" t="n"/>
      <c r="CR28" s="476" t="n"/>
      <c r="CS28" s="476" t="n"/>
      <c r="CT28" s="476" t="n"/>
      <c r="CU28" s="476" t="n"/>
      <c r="CV28" s="476" t="n"/>
    </row>
    <row r="29">
      <c r="A29" s="476" t="n"/>
      <c r="B29" s="553">
        <f>'_calc_Dane'!B28</f>
        <v/>
      </c>
      <c r="C29" s="553">
        <f>'_calc_Dane'!C28</f>
        <v/>
      </c>
      <c r="D29" s="553">
        <f>'_calc_Dane'!D28</f>
        <v/>
      </c>
      <c r="E29" s="542">
        <f>'_calc_Dane'!E28</f>
        <v/>
      </c>
      <c r="F29" s="543">
        <f>'_calc_Dane'!M9-'_calc_Dane'!M13</f>
        <v/>
      </c>
      <c r="G29" s="845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F29/J29*2000000/PI()</f>
        <v/>
      </c>
      <c r="R29" s="544">
        <f>G29/J29*2000000/PI()</f>
        <v/>
      </c>
      <c r="S29" s="543">
        <f>H29/K29*2000000/PI()</f>
        <v/>
      </c>
      <c r="T29" s="845">
        <f>I29/K29*2000000/PI()</f>
        <v/>
      </c>
      <c r="U29" s="543">
        <f>VLOOKUP(C29,$P$4:$V$12,4,FALSE)-VLOOKUP(B29,$P$4:$V$12,4,FALSE)</f>
        <v/>
      </c>
      <c r="V29" s="544">
        <f>VLOOKUP(C29,$P$4:$V$12,5,FALSE)-VLOOKUP(B29,$P$4:$V$12,5,FALSE)</f>
        <v/>
      </c>
      <c r="W29" s="543">
        <f>VLOOKUP(D29,$P$4:$V$12,4,FALSE)-VLOOKUP(B29,$P$4:$V$12,4,FALSE)</f>
        <v/>
      </c>
      <c r="X29" s="544">
        <f>VLOOKUP(D29,$P$4:$V$12,5,FALSE)-VLOOKUP(B29,$P$4:$V$12,5,FALSE)</f>
        <v/>
      </c>
      <c r="Y29" s="546">
        <f>IF(U29&gt;0,IF(V29&gt;0,ATAN(V29/U29),ATAN(V29/U29)+2*PI()),ATAN(V29/U29)+PI())</f>
        <v/>
      </c>
      <c r="Z29" s="586">
        <f>IF(W29&gt;0,IF(X29&gt;0,ATAN(X29/W29),ATAN(X29/W29)+2*PI()),ATAN(X29/W29)+PI())</f>
        <v/>
      </c>
      <c r="AA29" s="548">
        <f>IF((Z29-Y29)*200/PI()&gt;0,(Z29-Y29)*200/PI(),(Z29-Y29)*200/PI()+400)</f>
        <v/>
      </c>
      <c r="AB29" s="476" t="n"/>
      <c r="AC29" s="476" t="n"/>
      <c r="AD29" s="476" t="n"/>
      <c r="AE29" s="476" t="n"/>
      <c r="AF29" s="476" t="n"/>
      <c r="AG29" s="476" t="n"/>
      <c r="AH29" s="476" t="n"/>
      <c r="AI29" s="476" t="n"/>
      <c r="AJ29" s="476" t="n"/>
      <c r="AK29" s="476" t="n"/>
      <c r="AL29" s="476" t="n"/>
      <c r="AM29" s="476" t="n"/>
      <c r="AN29" s="476" t="n"/>
      <c r="AO29" s="476" t="n"/>
      <c r="AP29" s="476" t="n"/>
      <c r="AQ29" s="476" t="n"/>
      <c r="AR29" s="476" t="n"/>
      <c r="AS29" s="476" t="n"/>
      <c r="AT29" s="476" t="n"/>
      <c r="AU29" s="476" t="n"/>
      <c r="AV29" s="476" t="n"/>
      <c r="AW29" s="476" t="n"/>
      <c r="AX29" s="476" t="n"/>
      <c r="AY29" s="476" t="n"/>
      <c r="AZ29" s="476" t="n"/>
      <c r="BA29" s="476" t="n"/>
      <c r="BB29" s="476" t="n"/>
      <c r="BC29" s="476" t="n"/>
      <c r="BD29" s="476" t="n"/>
      <c r="BE29" s="476" t="n"/>
      <c r="BF29" s="476" t="n"/>
      <c r="BG29" s="476" t="n"/>
      <c r="BH29" s="476" t="n"/>
      <c r="BI29" s="476" t="n"/>
      <c r="BJ29" s="476" t="n"/>
      <c r="BK29" s="476" t="n"/>
      <c r="BL29" s="476" t="n"/>
      <c r="BM29" s="476" t="n"/>
      <c r="BN29" s="476" t="n"/>
      <c r="BO29" s="476" t="n"/>
      <c r="BP29" s="476" t="n"/>
      <c r="BQ29" s="476" t="n"/>
      <c r="BR29" s="476" t="n"/>
      <c r="BS29" s="476" t="n"/>
      <c r="BT29" s="476" t="n"/>
      <c r="BU29" s="476" t="n"/>
      <c r="BV29" s="476" t="n"/>
      <c r="BW29" s="476" t="n"/>
      <c r="BX29" s="476" t="n"/>
      <c r="BY29" s="476" t="n"/>
      <c r="BZ29" s="476" t="n"/>
      <c r="CA29" s="476" t="n"/>
      <c r="CB29" s="476" t="n"/>
      <c r="CC29" s="476" t="n"/>
      <c r="CD29" s="476" t="n"/>
      <c r="CE29" s="476" t="n"/>
      <c r="CF29" s="476" t="n"/>
      <c r="CG29" s="476" t="n"/>
      <c r="CH29" s="476" t="n"/>
      <c r="CI29" s="476" t="n"/>
      <c r="CJ29" s="476" t="n"/>
      <c r="CK29" s="476" t="n"/>
      <c r="CL29" s="476" t="n"/>
      <c r="CM29" s="476" t="n"/>
      <c r="CN29" s="476" t="n"/>
      <c r="CO29" s="476" t="n"/>
      <c r="CP29" s="476" t="n"/>
      <c r="CQ29" s="476" t="n"/>
      <c r="CR29" s="476" t="n"/>
      <c r="CS29" s="476" t="n"/>
      <c r="CT29" s="476" t="n"/>
      <c r="CU29" s="476" t="n"/>
      <c r="CV29" s="476" t="n"/>
    </row>
    <row r="30">
      <c r="A30" s="476" t="n"/>
      <c r="B30" s="553">
        <f>'_calc_Dane'!B29</f>
        <v/>
      </c>
      <c r="C30" s="553">
        <f>'_calc_Dane'!C29</f>
        <v/>
      </c>
      <c r="D30" s="553">
        <f>'_calc_Dane'!D29</f>
        <v/>
      </c>
      <c r="E30" s="542">
        <f>'_calc_Dane'!E29</f>
        <v/>
      </c>
      <c r="F30" s="543">
        <f>'_calc_Dane'!M11-'_calc_Dane'!M13</f>
        <v/>
      </c>
      <c r="G30" s="845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F30/J30*2000000/PI()</f>
        <v/>
      </c>
      <c r="R30" s="544">
        <f>G30/J30*2000000/PI()</f>
        <v/>
      </c>
      <c r="S30" s="543">
        <f>H30/K30*2000000/PI()</f>
        <v/>
      </c>
      <c r="T30" s="845">
        <f>I30/K30*2000000/PI()</f>
        <v/>
      </c>
      <c r="U30" s="543">
        <f>VLOOKUP(C30,$P$4:$V$12,4,FALSE)-VLOOKUP(B30,$P$4:$V$12,4,FALSE)</f>
        <v/>
      </c>
      <c r="V30" s="544">
        <f>VLOOKUP(C30,$P$4:$V$12,5,FALSE)-VLOOKUP(B30,$P$4:$V$12,5,FALSE)</f>
        <v/>
      </c>
      <c r="W30" s="543">
        <f>VLOOKUP(D30,$P$4:$V$12,4,FALSE)-VLOOKUP(B30,$P$4:$V$12,4,FALSE)</f>
        <v/>
      </c>
      <c r="X30" s="544">
        <f>VLOOKUP(D30,$P$4:$V$12,5,FALSE)-VLOOKUP(B30,$P$4:$V$12,5,FALSE)</f>
        <v/>
      </c>
      <c r="Y30" s="546">
        <f>IF(U30&gt;0,IF(V30&gt;0,ATAN(V30/U30),ATAN(V30/U30)+2*PI()),ATAN(V30/U30)+PI())</f>
        <v/>
      </c>
      <c r="Z30" s="586">
        <f>IF(W30&gt;0,IF(X30&gt;0,ATAN(X30/W30),ATAN(X30/W30)+2*PI()),ATAN(X30/W30)+PI())</f>
        <v/>
      </c>
      <c r="AA30" s="548">
        <f>IF((Z30-Y30)*200/PI()&gt;0,(Z30-Y30)*200/PI(),(Z30-Y30)*200/PI()+400)</f>
        <v/>
      </c>
      <c r="AB30" s="476" t="n"/>
      <c r="AC30" s="476" t="n"/>
      <c r="AD30" s="476" t="n"/>
      <c r="AE30" s="476" t="n"/>
      <c r="AF30" s="476" t="n"/>
      <c r="AG30" s="476" t="n"/>
      <c r="AH30" s="476" t="n"/>
      <c r="AI30" s="476" t="n"/>
      <c r="AJ30" s="476" t="n"/>
      <c r="AK30" s="476" t="n"/>
      <c r="AL30" s="476" t="n"/>
      <c r="AM30" s="476" t="n"/>
      <c r="AN30" s="476" t="n"/>
      <c r="AO30" s="476" t="n"/>
      <c r="AP30" s="476" t="n"/>
      <c r="AQ30" s="476" t="n"/>
      <c r="AR30" s="476" t="n"/>
      <c r="AS30" s="476" t="n"/>
      <c r="AT30" s="476" t="n"/>
      <c r="AU30" s="476" t="n"/>
      <c r="AV30" s="476" t="n"/>
      <c r="AW30" s="476" t="n"/>
      <c r="AX30" s="476" t="n"/>
      <c r="AY30" s="476" t="n"/>
      <c r="AZ30" s="476" t="n"/>
      <c r="BA30" s="476" t="n"/>
      <c r="BB30" s="476" t="n"/>
      <c r="BC30" s="476" t="n"/>
      <c r="BD30" s="476" t="n"/>
      <c r="BE30" s="476" t="n"/>
      <c r="BF30" s="476" t="n"/>
      <c r="BG30" s="476" t="n"/>
      <c r="BH30" s="476" t="n"/>
      <c r="BI30" s="476" t="n"/>
      <c r="BJ30" s="476" t="n"/>
      <c r="BK30" s="476" t="n"/>
      <c r="BL30" s="476" t="n"/>
      <c r="BM30" s="476" t="n"/>
      <c r="BN30" s="476" t="n"/>
      <c r="BO30" s="476" t="n"/>
      <c r="BP30" s="476" t="n"/>
      <c r="BQ30" s="476" t="n"/>
      <c r="BR30" s="476" t="n"/>
      <c r="BS30" s="476" t="n"/>
      <c r="BT30" s="476" t="n"/>
      <c r="BU30" s="476" t="n"/>
      <c r="BV30" s="476" t="n"/>
      <c r="BW30" s="476" t="n"/>
      <c r="BX30" s="476" t="n"/>
      <c r="BY30" s="476" t="n"/>
      <c r="BZ30" s="476" t="n"/>
      <c r="CA30" s="476" t="n"/>
      <c r="CB30" s="476" t="n"/>
      <c r="CC30" s="476" t="n"/>
      <c r="CD30" s="476" t="n"/>
      <c r="CE30" s="476" t="n"/>
      <c r="CF30" s="476" t="n"/>
      <c r="CG30" s="476" t="n"/>
      <c r="CH30" s="476" t="n"/>
      <c r="CI30" s="476" t="n"/>
      <c r="CJ30" s="476" t="n"/>
      <c r="CK30" s="476" t="n"/>
      <c r="CL30" s="476" t="n"/>
      <c r="CM30" s="476" t="n"/>
      <c r="CN30" s="476" t="n"/>
      <c r="CO30" s="476" t="n"/>
      <c r="CP30" s="476" t="n"/>
      <c r="CQ30" s="476" t="n"/>
      <c r="CR30" s="476" t="n"/>
      <c r="CS30" s="476" t="n"/>
      <c r="CT30" s="476" t="n"/>
      <c r="CU30" s="476" t="n"/>
      <c r="CV30" s="476" t="n"/>
    </row>
    <row r="31">
      <c r="A31" s="476" t="n"/>
      <c r="B31" s="553">
        <f>'_calc_Dane'!B30</f>
        <v/>
      </c>
      <c r="C31" s="553">
        <f>'_calc_Dane'!C30</f>
        <v/>
      </c>
      <c r="D31" s="553">
        <f>'_calc_Dane'!D30</f>
        <v/>
      </c>
      <c r="E31" s="542">
        <f>'_calc_Dane'!E30</f>
        <v/>
      </c>
      <c r="F31" s="543">
        <f>'_calc_Dane'!M12-'_calc_Dane'!M13</f>
        <v/>
      </c>
      <c r="G31" s="845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F31/J31*2000000/PI()</f>
        <v/>
      </c>
      <c r="R31" s="544">
        <f>G31/J31*2000000/PI()</f>
        <v/>
      </c>
      <c r="S31" s="543">
        <f>H31/K31*2000000/PI()</f>
        <v/>
      </c>
      <c r="T31" s="845">
        <f>I31/K31*2000000/PI()</f>
        <v/>
      </c>
      <c r="U31" s="543">
        <f>VLOOKUP(C31,$P$4:$V$12,4,FALSE)-VLOOKUP(B31,$P$4:$V$12,4,FALSE)</f>
        <v/>
      </c>
      <c r="V31" s="544">
        <f>VLOOKUP(C31,$P$4:$V$12,5,FALSE)-VLOOKUP(B31,$P$4:$V$12,5,FALSE)</f>
        <v/>
      </c>
      <c r="W31" s="543">
        <f>VLOOKUP(D31,$P$4:$V$12,4,FALSE)-VLOOKUP(B31,$P$4:$V$12,4,FALSE)</f>
        <v/>
      </c>
      <c r="X31" s="544">
        <f>VLOOKUP(D31,$P$4:$V$12,5,FALSE)-VLOOKUP(B31,$P$4:$V$12,5,FALSE)</f>
        <v/>
      </c>
      <c r="Y31" s="546">
        <f>IF(U31&gt;0,IF(V31&gt;0,ATAN(V31/U31),ATAN(V31/U31)+2*PI()),ATAN(V31/U31)+PI())</f>
        <v/>
      </c>
      <c r="Z31" s="586">
        <f>IF(W31&gt;0,IF(X31&gt;0,ATAN(X31/W31),ATAN(X31/W31)+2*PI()),ATAN(X31/W31)+PI())</f>
        <v/>
      </c>
      <c r="AA31" s="548">
        <f>IF((Z31-Y31)*200/PI()&gt;0,(Z31-Y31)*200/PI(),(Z31-Y31)*200/PI()+400)</f>
        <v/>
      </c>
      <c r="AB31" s="476" t="n"/>
      <c r="AC31" s="476" t="n"/>
      <c r="AD31" s="476" t="n"/>
      <c r="AE31" s="476" t="n"/>
      <c r="AF31" s="476" t="n"/>
      <c r="AG31" s="476" t="n"/>
      <c r="AH31" s="476" t="n"/>
      <c r="AI31" s="476" t="n"/>
      <c r="AJ31" s="476" t="n"/>
      <c r="AK31" s="476" t="n"/>
      <c r="AL31" s="476" t="n"/>
      <c r="AM31" s="476" t="n"/>
      <c r="AN31" s="476" t="n"/>
      <c r="AO31" s="476" t="n"/>
      <c r="AP31" s="476" t="n"/>
      <c r="AQ31" s="476" t="n"/>
      <c r="AR31" s="476" t="n"/>
      <c r="AS31" s="476" t="n"/>
      <c r="AT31" s="476" t="n"/>
      <c r="AU31" s="476" t="n"/>
      <c r="AV31" s="476" t="n"/>
      <c r="AW31" s="476" t="n"/>
      <c r="AX31" s="476" t="n"/>
      <c r="AY31" s="476" t="n"/>
      <c r="AZ31" s="476" t="n"/>
      <c r="BA31" s="476" t="n"/>
      <c r="BB31" s="476" t="n"/>
      <c r="BC31" s="476" t="n"/>
      <c r="BD31" s="476" t="n"/>
      <c r="BE31" s="476" t="n"/>
      <c r="BF31" s="476" t="n"/>
      <c r="BG31" s="476" t="n"/>
      <c r="BH31" s="476" t="n"/>
      <c r="BI31" s="476" t="n"/>
      <c r="BJ31" s="476" t="n"/>
      <c r="BK31" s="476" t="n"/>
      <c r="BL31" s="476" t="n"/>
      <c r="BM31" s="476" t="n"/>
      <c r="BN31" s="476" t="n"/>
      <c r="BO31" s="476" t="n"/>
      <c r="BP31" s="476" t="n"/>
      <c r="BQ31" s="476" t="n"/>
      <c r="BR31" s="476" t="n"/>
      <c r="BS31" s="476" t="n"/>
      <c r="BT31" s="476" t="n"/>
      <c r="BU31" s="476" t="n"/>
      <c r="BV31" s="476" t="n"/>
      <c r="BW31" s="476" t="n"/>
      <c r="BX31" s="476" t="n"/>
      <c r="BY31" s="476" t="n"/>
      <c r="BZ31" s="476" t="n"/>
      <c r="CA31" s="476" t="n"/>
      <c r="CB31" s="476" t="n"/>
      <c r="CC31" s="476" t="n"/>
      <c r="CD31" s="476" t="n"/>
      <c r="CE31" s="476" t="n"/>
      <c r="CF31" s="476" t="n"/>
      <c r="CG31" s="476" t="n"/>
      <c r="CH31" s="476" t="n"/>
      <c r="CI31" s="476" t="n"/>
      <c r="CJ31" s="476" t="n"/>
      <c r="CK31" s="476" t="n"/>
      <c r="CL31" s="476" t="n"/>
      <c r="CM31" s="476" t="n"/>
      <c r="CN31" s="476" t="n"/>
      <c r="CO31" s="476" t="n"/>
      <c r="CP31" s="476" t="n"/>
      <c r="CQ31" s="476" t="n"/>
      <c r="CR31" s="476" t="n"/>
      <c r="CS31" s="476" t="n"/>
      <c r="CT31" s="476" t="n"/>
      <c r="CU31" s="476" t="n"/>
      <c r="CV31" s="476" t="n"/>
    </row>
    <row r="32">
      <c r="A32" s="476" t="n"/>
      <c r="B32" s="553">
        <f>'_calc_Dane'!B31</f>
        <v/>
      </c>
      <c r="C32" s="553">
        <f>'_calc_Dane'!C31</f>
        <v/>
      </c>
      <c r="D32" s="553">
        <f>'_calc_Dane'!D31</f>
        <v/>
      </c>
      <c r="E32" s="542">
        <f>'_calc_Dane'!E31</f>
        <v/>
      </c>
      <c r="F32" s="543">
        <f>'_calc_Dane'!M12-'_calc_Dane'!M10</f>
        <v/>
      </c>
      <c r="G32" s="845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F32/J32*2000000/PI()</f>
        <v/>
      </c>
      <c r="R32" s="544">
        <f>G32/J32*2000000/PI()</f>
        <v/>
      </c>
      <c r="S32" s="543">
        <f>H32/K32*2000000/PI()</f>
        <v/>
      </c>
      <c r="T32" s="845">
        <f>I32/K32*2000000/PI()</f>
        <v/>
      </c>
      <c r="U32" s="543">
        <f>VLOOKUP(C32,$P$4:$V$12,4,FALSE)-VLOOKUP(B32,$P$4:$V$12,4,FALSE)</f>
        <v/>
      </c>
      <c r="V32" s="544">
        <f>VLOOKUP(C32,$P$4:$V$12,5,FALSE)-VLOOKUP(B32,$P$4:$V$12,5,FALSE)</f>
        <v/>
      </c>
      <c r="W32" s="543">
        <f>VLOOKUP(D32,$P$4:$V$12,4,FALSE)-VLOOKUP(B32,$P$4:$V$12,4,FALSE)</f>
        <v/>
      </c>
      <c r="X32" s="544">
        <f>VLOOKUP(D32,$P$4:$V$12,5,FALSE)-VLOOKUP(B32,$P$4:$V$12,5,FALSE)</f>
        <v/>
      </c>
      <c r="Y32" s="546">
        <f>IF(U32&gt;0,IF(V32&gt;0,ATAN(V32/U32),ATAN(V32/U32)+2*PI()),ATAN(V32/U32)+PI())</f>
        <v/>
      </c>
      <c r="Z32" s="586">
        <f>IF(W32&gt;0,IF(X32&gt;0,ATAN(X32/W32),ATAN(X32/W32)+2*PI()),ATAN(X32/W32)+PI())</f>
        <v/>
      </c>
      <c r="AA32" s="548">
        <f>IF((Z32-Y32)*200/PI()&gt;0,(Z32-Y32)*200/PI(),(Z32-Y32)*200/PI()+400)</f>
        <v/>
      </c>
      <c r="AB32" s="476" t="n"/>
      <c r="AC32" s="476" t="n"/>
      <c r="AD32" s="476" t="n"/>
      <c r="AE32" s="476" t="n"/>
      <c r="AF32" s="476" t="n"/>
      <c r="AG32" s="476" t="n"/>
      <c r="AH32" s="476" t="n"/>
      <c r="AI32" s="476" t="n"/>
      <c r="AJ32" s="476" t="n"/>
      <c r="AK32" s="476" t="n"/>
      <c r="AL32" s="476" t="n"/>
      <c r="AM32" s="476" t="n"/>
      <c r="AN32" s="476" t="n"/>
      <c r="AO32" s="476" t="n"/>
      <c r="AP32" s="476" t="n"/>
      <c r="AQ32" s="476" t="n"/>
      <c r="AR32" s="476" t="n"/>
      <c r="AS32" s="476" t="n"/>
      <c r="AT32" s="476" t="n"/>
      <c r="AU32" s="476" t="n"/>
      <c r="AV32" s="476" t="n"/>
      <c r="AW32" s="476" t="n"/>
      <c r="AX32" s="476" t="n"/>
      <c r="AY32" s="476" t="n"/>
      <c r="AZ32" s="476" t="n"/>
      <c r="BA32" s="476" t="n"/>
      <c r="BB32" s="476" t="n"/>
      <c r="BC32" s="476" t="n"/>
      <c r="BD32" s="476" t="n"/>
      <c r="BE32" s="476" t="n"/>
      <c r="BF32" s="476" t="n"/>
      <c r="BG32" s="476" t="n"/>
      <c r="BH32" s="476" t="n"/>
      <c r="BI32" s="476" t="n"/>
      <c r="BJ32" s="476" t="n"/>
      <c r="BK32" s="476" t="n"/>
      <c r="BL32" s="476" t="n"/>
      <c r="BM32" s="476" t="n"/>
      <c r="BN32" s="476" t="n"/>
      <c r="BO32" s="476" t="n"/>
      <c r="BP32" s="476" t="n"/>
      <c r="BQ32" s="476" t="n"/>
      <c r="BR32" s="476" t="n"/>
      <c r="BS32" s="476" t="n"/>
      <c r="BT32" s="476" t="n"/>
      <c r="BU32" s="476" t="n"/>
      <c r="BV32" s="476" t="n"/>
      <c r="BW32" s="476" t="n"/>
      <c r="BX32" s="476" t="n"/>
      <c r="BY32" s="476" t="n"/>
      <c r="BZ32" s="476" t="n"/>
      <c r="CA32" s="476" t="n"/>
      <c r="CB32" s="476" t="n"/>
      <c r="CC32" s="476" t="n"/>
      <c r="CD32" s="476" t="n"/>
      <c r="CE32" s="476" t="n"/>
      <c r="CF32" s="476" t="n"/>
      <c r="CG32" s="476" t="n"/>
      <c r="CH32" s="476" t="n"/>
      <c r="CI32" s="476" t="n"/>
      <c r="CJ32" s="476" t="n"/>
      <c r="CK32" s="476" t="n"/>
      <c r="CL32" s="476" t="n"/>
      <c r="CM32" s="476" t="n"/>
      <c r="CN32" s="476" t="n"/>
      <c r="CO32" s="476" t="n"/>
      <c r="CP32" s="476" t="n"/>
      <c r="CQ32" s="476" t="n"/>
      <c r="CR32" s="476" t="n"/>
      <c r="CS32" s="476" t="n"/>
      <c r="CT32" s="476" t="n"/>
      <c r="CU32" s="476" t="n"/>
      <c r="CV32" s="476" t="n"/>
    </row>
    <row r="33">
      <c r="A33" s="476" t="n"/>
      <c r="B33" s="553">
        <f>'_calc_Dane'!B32</f>
        <v/>
      </c>
      <c r="C33" s="553">
        <f>'_calc_Dane'!C32</f>
        <v/>
      </c>
      <c r="D33" s="553">
        <f>'_calc_Dane'!D32</f>
        <v/>
      </c>
      <c r="E33" s="542">
        <f>'_calc_Dane'!E32</f>
        <v/>
      </c>
      <c r="F33" s="543">
        <f>'_calc_Dane'!M11-'_calc_Dane'!M10</f>
        <v/>
      </c>
      <c r="G33" s="845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F33/J33*2000000/PI()</f>
        <v/>
      </c>
      <c r="R33" s="544">
        <f>G33/J33*2000000/PI()</f>
        <v/>
      </c>
      <c r="S33" s="543">
        <f>H33/K33*2000000/PI()</f>
        <v/>
      </c>
      <c r="T33" s="845">
        <f>I33/K33*2000000/PI()</f>
        <v/>
      </c>
      <c r="U33" s="543">
        <f>VLOOKUP(C33,$P$4:$V$12,4,FALSE)-VLOOKUP(B33,$P$4:$V$12,4,FALSE)</f>
        <v/>
      </c>
      <c r="V33" s="544">
        <f>VLOOKUP(C33,$P$4:$V$12,5,FALSE)-VLOOKUP(B33,$P$4:$V$12,5,FALSE)</f>
        <v/>
      </c>
      <c r="W33" s="543">
        <f>VLOOKUP(D33,$P$4:$V$12,4,FALSE)-VLOOKUP(B33,$P$4:$V$12,4,FALSE)</f>
        <v/>
      </c>
      <c r="X33" s="544">
        <f>VLOOKUP(D33,$P$4:$V$12,5,FALSE)-VLOOKUP(B33,$P$4:$V$12,5,FALSE)</f>
        <v/>
      </c>
      <c r="Y33" s="546">
        <f>IF(U33&gt;0,IF(V33&gt;0,ATAN(V33/U33),ATAN(V33/U33)+2*PI()),ATAN(V33/U33)+PI())</f>
        <v/>
      </c>
      <c r="Z33" s="586">
        <f>IF(W33&gt;0,IF(X33&gt;0,ATAN(X33/W33),ATAN(X33/W33)+2*PI()),ATAN(X33/W33)+PI())</f>
        <v/>
      </c>
      <c r="AA33" s="548">
        <f>IF((Z33-Y33)*200/PI()&gt;0,(Z33-Y33)*200/PI(),(Z33-Y33)*200/PI()+400)</f>
        <v/>
      </c>
      <c r="AB33" s="476" t="n"/>
      <c r="AC33" s="476" t="n"/>
      <c r="AD33" s="476" t="n"/>
      <c r="AE33" s="476" t="n"/>
      <c r="AF33" s="476" t="n"/>
      <c r="AG33" s="476" t="n"/>
      <c r="AH33" s="476" t="n"/>
      <c r="AI33" s="476" t="n"/>
      <c r="AJ33" s="476" t="n"/>
      <c r="AK33" s="476" t="n"/>
      <c r="AL33" s="476" t="n"/>
      <c r="AM33" s="476" t="n"/>
      <c r="AN33" s="476" t="n"/>
      <c r="AO33" s="476" t="n"/>
      <c r="AP33" s="476" t="n"/>
      <c r="AQ33" s="476" t="n"/>
      <c r="AR33" s="476" t="n"/>
      <c r="AS33" s="476" t="n"/>
      <c r="AT33" s="476" t="n"/>
      <c r="AU33" s="476" t="n"/>
      <c r="AV33" s="476" t="n"/>
      <c r="AW33" s="476" t="n"/>
      <c r="AX33" s="476" t="n"/>
      <c r="AY33" s="476" t="n"/>
      <c r="AZ33" s="476" t="n"/>
      <c r="BA33" s="476" t="n"/>
      <c r="BB33" s="476" t="n"/>
      <c r="BC33" s="476" t="n"/>
      <c r="BD33" s="476" t="n"/>
      <c r="BE33" s="476" t="n"/>
      <c r="BF33" s="476" t="n"/>
      <c r="BG33" s="476" t="n"/>
      <c r="BH33" s="476" t="n"/>
      <c r="BI33" s="476" t="n"/>
      <c r="BJ33" s="476" t="n"/>
      <c r="BK33" s="476" t="n"/>
      <c r="BL33" s="476" t="n"/>
      <c r="BM33" s="476" t="n"/>
      <c r="BN33" s="476" t="n"/>
      <c r="BO33" s="476" t="n"/>
      <c r="BP33" s="476" t="n"/>
      <c r="BQ33" s="476" t="n"/>
      <c r="BR33" s="476" t="n"/>
      <c r="BS33" s="476" t="n"/>
      <c r="BT33" s="476" t="n"/>
      <c r="BU33" s="476" t="n"/>
      <c r="BV33" s="476" t="n"/>
      <c r="BW33" s="476" t="n"/>
      <c r="BX33" s="476" t="n"/>
      <c r="BY33" s="476" t="n"/>
      <c r="BZ33" s="476" t="n"/>
      <c r="CA33" s="476" t="n"/>
      <c r="CB33" s="476" t="n"/>
      <c r="CC33" s="476" t="n"/>
      <c r="CD33" s="476" t="n"/>
      <c r="CE33" s="476" t="n"/>
      <c r="CF33" s="476" t="n"/>
      <c r="CG33" s="476" t="n"/>
      <c r="CH33" s="476" t="n"/>
      <c r="CI33" s="476" t="n"/>
      <c r="CJ33" s="476" t="n"/>
      <c r="CK33" s="476" t="n"/>
      <c r="CL33" s="476" t="n"/>
      <c r="CM33" s="476" t="n"/>
      <c r="CN33" s="476" t="n"/>
      <c r="CO33" s="476" t="n"/>
      <c r="CP33" s="476" t="n"/>
      <c r="CQ33" s="476" t="n"/>
      <c r="CR33" s="476" t="n"/>
      <c r="CS33" s="476" t="n"/>
      <c r="CT33" s="476" t="n"/>
      <c r="CU33" s="476" t="n"/>
      <c r="CV33" s="476" t="n"/>
    </row>
    <row r="34">
      <c r="A34" s="476" t="n"/>
      <c r="B34" s="553">
        <f>'_calc_Dane'!B33</f>
        <v/>
      </c>
      <c r="C34" s="553">
        <f>'_calc_Dane'!C33</f>
        <v/>
      </c>
      <c r="D34" s="553">
        <f>'_calc_Dane'!D33</f>
        <v/>
      </c>
      <c r="E34" s="542">
        <f>'_calc_Dane'!E33</f>
        <v/>
      </c>
      <c r="F34" s="543">
        <f>'_calc_Dane'!M13-'_calc_Dane'!M10</f>
        <v/>
      </c>
      <c r="G34" s="845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F34/J34*2000000/PI()</f>
        <v/>
      </c>
      <c r="R34" s="544">
        <f>G34/J34*2000000/PI()</f>
        <v/>
      </c>
      <c r="S34" s="543">
        <f>H34/K34*2000000/PI()</f>
        <v/>
      </c>
      <c r="T34" s="845">
        <f>I34/K34*2000000/PI()</f>
        <v/>
      </c>
      <c r="U34" s="543">
        <f>VLOOKUP(C34,$P$4:$V$12,4,FALSE)-VLOOKUP(B34,$P$4:$V$12,4,FALSE)</f>
        <v/>
      </c>
      <c r="V34" s="544">
        <f>VLOOKUP(C34,$P$4:$V$12,5,FALSE)-VLOOKUP(B34,$P$4:$V$12,5,FALSE)</f>
        <v/>
      </c>
      <c r="W34" s="543">
        <f>VLOOKUP(D34,$P$4:$V$12,4,FALSE)-VLOOKUP(B34,$P$4:$V$12,4,FALSE)</f>
        <v/>
      </c>
      <c r="X34" s="544">
        <f>VLOOKUP(D34,$P$4:$V$12,5,FALSE)-VLOOKUP(B34,$P$4:$V$12,5,FALSE)</f>
        <v/>
      </c>
      <c r="Y34" s="546">
        <f>IF(U34&gt;0,IF(V34&gt;0,ATAN(V34/U34),ATAN(V34/U34)+2*PI()),ATAN(V34/U34)+PI())</f>
        <v/>
      </c>
      <c r="Z34" s="586">
        <f>IF(W34&gt;0,IF(X34&gt;0,ATAN(X34/W34),ATAN(X34/W34)+2*PI()),ATAN(X34/W34)+PI())</f>
        <v/>
      </c>
      <c r="AA34" s="548">
        <f>IF((Z34-Y34)*200/PI()&gt;0,(Z34-Y34)*200/PI(),(Z34-Y34)*200/PI()+400)</f>
        <v/>
      </c>
      <c r="AB34" s="476" t="n"/>
      <c r="AC34" s="476" t="n"/>
      <c r="AD34" s="476" t="n"/>
      <c r="AE34" s="476" t="n"/>
      <c r="AF34" s="476" t="n"/>
      <c r="AG34" s="476" t="n"/>
      <c r="AH34" s="476" t="n"/>
      <c r="AI34" s="476" t="n"/>
      <c r="AJ34" s="476" t="n"/>
      <c r="AK34" s="476" t="n"/>
      <c r="AL34" s="476" t="n"/>
      <c r="AM34" s="476" t="n"/>
      <c r="AN34" s="476" t="n"/>
      <c r="AO34" s="476" t="n"/>
      <c r="AP34" s="476" t="n"/>
      <c r="AQ34" s="476" t="n"/>
      <c r="AR34" s="476" t="n"/>
      <c r="AS34" s="476" t="n"/>
      <c r="AT34" s="476" t="n"/>
      <c r="AU34" s="476" t="n"/>
      <c r="AV34" s="476" t="n"/>
      <c r="AW34" s="476" t="n"/>
      <c r="AX34" s="476" t="n"/>
      <c r="AY34" s="476" t="n"/>
      <c r="AZ34" s="476" t="n"/>
      <c r="BA34" s="476" t="n"/>
      <c r="BB34" s="476" t="n"/>
      <c r="BC34" s="476" t="n"/>
      <c r="BD34" s="476" t="n"/>
      <c r="BE34" s="476" t="n"/>
      <c r="BF34" s="476" t="n"/>
      <c r="BG34" s="476" t="n"/>
      <c r="BH34" s="476" t="n"/>
      <c r="BI34" s="476" t="n"/>
      <c r="BJ34" s="476" t="n"/>
      <c r="BK34" s="476" t="n"/>
      <c r="BL34" s="476" t="n"/>
      <c r="BM34" s="476" t="n"/>
      <c r="BN34" s="476" t="n"/>
      <c r="BO34" s="476" t="n"/>
      <c r="BP34" s="476" t="n"/>
      <c r="BQ34" s="476" t="n"/>
      <c r="BR34" s="476" t="n"/>
      <c r="BS34" s="476" t="n"/>
      <c r="BT34" s="476" t="n"/>
      <c r="BU34" s="476" t="n"/>
      <c r="BV34" s="476" t="n"/>
      <c r="BW34" s="476" t="n"/>
      <c r="BX34" s="476" t="n"/>
      <c r="BY34" s="476" t="n"/>
      <c r="BZ34" s="476" t="n"/>
      <c r="CA34" s="476" t="n"/>
      <c r="CB34" s="476" t="n"/>
      <c r="CC34" s="476" t="n"/>
      <c r="CD34" s="476" t="n"/>
      <c r="CE34" s="476" t="n"/>
      <c r="CF34" s="476" t="n"/>
      <c r="CG34" s="476" t="n"/>
      <c r="CH34" s="476" t="n"/>
      <c r="CI34" s="476" t="n"/>
      <c r="CJ34" s="476" t="n"/>
      <c r="CK34" s="476" t="n"/>
      <c r="CL34" s="476" t="n"/>
      <c r="CM34" s="476" t="n"/>
      <c r="CN34" s="476" t="n"/>
      <c r="CO34" s="476" t="n"/>
      <c r="CP34" s="476" t="n"/>
      <c r="CQ34" s="476" t="n"/>
      <c r="CR34" s="476" t="n"/>
      <c r="CS34" s="476" t="n"/>
      <c r="CT34" s="476" t="n"/>
      <c r="CU34" s="476" t="n"/>
      <c r="CV34" s="476" t="n"/>
    </row>
    <row r="35">
      <c r="A35" s="476" t="n"/>
      <c r="B35" s="553">
        <f>'_calc_Dane'!B34</f>
        <v/>
      </c>
      <c r="C35" s="553">
        <f>'_calc_Dane'!C34</f>
        <v/>
      </c>
      <c r="D35" s="553">
        <f>'_calc_Dane'!D34</f>
        <v/>
      </c>
      <c r="E35" s="542">
        <f>'_calc_Dane'!E34</f>
        <v/>
      </c>
      <c r="F35" s="543">
        <f>'_calc_Dane'!M10-'_calc_Dane'!M9</f>
        <v/>
      </c>
      <c r="G35" s="845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F35/J35*2000000/PI()</f>
        <v/>
      </c>
      <c r="R35" s="544">
        <f>G35/J35*2000000/PI()</f>
        <v/>
      </c>
      <c r="S35" s="543">
        <f>H35/K35*2000000/PI()</f>
        <v/>
      </c>
      <c r="T35" s="845">
        <f>I35/K35*2000000/PI()</f>
        <v/>
      </c>
      <c r="U35" s="543">
        <f>VLOOKUP(C35,$P$4:$V$12,4,FALSE)-VLOOKUP(B35,$P$4:$V$12,4,FALSE)</f>
        <v/>
      </c>
      <c r="V35" s="544">
        <f>VLOOKUP(C35,$P$4:$V$12,5,FALSE)-VLOOKUP(B35,$P$4:$V$12,5,FALSE)</f>
        <v/>
      </c>
      <c r="W35" s="543">
        <f>VLOOKUP(D35,$P$4:$V$12,4,FALSE)-VLOOKUP(B35,$P$4:$V$12,4,FALSE)</f>
        <v/>
      </c>
      <c r="X35" s="544">
        <f>VLOOKUP(D35,$P$4:$V$12,5,FALSE)-VLOOKUP(B35,$P$4:$V$12,5,FALSE)</f>
        <v/>
      </c>
      <c r="Y35" s="546">
        <f>IF(U35&gt;0,IF(V35&gt;0,ATAN(V35/U35),ATAN(V35/U35)+2*PI()),ATAN(V35/U35)+PI())</f>
        <v/>
      </c>
      <c r="Z35" s="586">
        <f>IF(W35&gt;0,IF(X35&gt;0,ATAN(X35/W35),ATAN(X35/W35)+2*PI()),ATAN(X35/W35)+PI())</f>
        <v/>
      </c>
      <c r="AA35" s="548">
        <f>IF((Z35-Y35)*200/PI()&gt;0,(Z35-Y35)*200/PI(),(Z35-Y35)*200/PI()+400)</f>
        <v/>
      </c>
      <c r="AB35" s="476" t="n"/>
      <c r="AC35" s="476" t="n"/>
      <c r="AD35" s="476" t="n"/>
      <c r="AE35" s="476" t="n"/>
      <c r="AF35" s="476" t="n"/>
      <c r="AG35" s="476" t="n"/>
      <c r="AH35" s="476" t="n"/>
      <c r="AI35" s="476" t="n"/>
      <c r="AJ35" s="476" t="n"/>
      <c r="AK35" s="476" t="n"/>
      <c r="AL35" s="476" t="n"/>
      <c r="AM35" s="476" t="n"/>
      <c r="AN35" s="476" t="n"/>
      <c r="AO35" s="476" t="n"/>
      <c r="AP35" s="476" t="n"/>
      <c r="AQ35" s="476" t="n"/>
      <c r="AR35" s="476" t="n"/>
      <c r="AS35" s="476" t="n"/>
      <c r="AT35" s="476" t="n"/>
      <c r="AU35" s="476" t="n"/>
      <c r="AV35" s="476" t="n"/>
      <c r="AW35" s="476" t="n"/>
      <c r="AX35" s="476" t="n"/>
      <c r="AY35" s="476" t="n"/>
      <c r="AZ35" s="476" t="n"/>
      <c r="BA35" s="476" t="n"/>
      <c r="BB35" s="476" t="n"/>
      <c r="BC35" s="476" t="n"/>
      <c r="BD35" s="476" t="n"/>
      <c r="BE35" s="476" t="n"/>
      <c r="BF35" s="476" t="n"/>
      <c r="BG35" s="476" t="n"/>
      <c r="BH35" s="476" t="n"/>
      <c r="BI35" s="476" t="n"/>
      <c r="BJ35" s="476" t="n"/>
      <c r="BK35" s="476" t="n"/>
      <c r="BL35" s="476" t="n"/>
      <c r="BM35" s="476" t="n"/>
      <c r="BN35" s="476" t="n"/>
      <c r="BO35" s="476" t="n"/>
      <c r="BP35" s="476" t="n"/>
      <c r="BQ35" s="476" t="n"/>
      <c r="BR35" s="476" t="n"/>
      <c r="BS35" s="476" t="n"/>
      <c r="BT35" s="476" t="n"/>
      <c r="BU35" s="476" t="n"/>
      <c r="BV35" s="476" t="n"/>
      <c r="BW35" s="476" t="n"/>
      <c r="BX35" s="476" t="n"/>
      <c r="BY35" s="476" t="n"/>
      <c r="BZ35" s="476" t="n"/>
      <c r="CA35" s="476" t="n"/>
      <c r="CB35" s="476" t="n"/>
      <c r="CC35" s="476" t="n"/>
      <c r="CD35" s="476" t="n"/>
      <c r="CE35" s="476" t="n"/>
      <c r="CF35" s="476" t="n"/>
      <c r="CG35" s="476" t="n"/>
      <c r="CH35" s="476" t="n"/>
      <c r="CI35" s="476" t="n"/>
      <c r="CJ35" s="476" t="n"/>
      <c r="CK35" s="476" t="n"/>
      <c r="CL35" s="476" t="n"/>
      <c r="CM35" s="476" t="n"/>
      <c r="CN35" s="476" t="n"/>
      <c r="CO35" s="476" t="n"/>
      <c r="CP35" s="476" t="n"/>
      <c r="CQ35" s="476" t="n"/>
      <c r="CR35" s="476" t="n"/>
      <c r="CS35" s="476" t="n"/>
      <c r="CT35" s="476" t="n"/>
      <c r="CU35" s="476" t="n"/>
      <c r="CV35" s="476" t="n"/>
    </row>
    <row r="36">
      <c r="A36" s="476" t="n"/>
      <c r="B36" s="566">
        <f>'_calc_Dane'!B35</f>
        <v/>
      </c>
      <c r="C36" s="566">
        <f>'_calc_Dane'!C35</f>
        <v/>
      </c>
      <c r="D36" s="566">
        <f>'_calc_Dane'!D35</f>
        <v/>
      </c>
      <c r="E36" s="589">
        <f>'_calc_Dane'!E35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F36/J36*2000000/PI()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>
        <f>VLOOKUP(C36,$P$4:$V$12,4,FALSE)-VLOOKUP(B36,$P$4:$V$12,4,FALSE)</f>
        <v/>
      </c>
      <c r="V36" s="568">
        <f>VLOOKUP(C36,$P$4:$V$12,5,FALSE)-VLOOKUP(B36,$P$4:$V$12,5,FALSE)</f>
        <v/>
      </c>
      <c r="W36" s="567">
        <f>VLOOKUP(D36,$P$4:$V$12,4,FALSE)-VLOOKUP(B36,$P$4:$V$12,4,FALSE)</f>
        <v/>
      </c>
      <c r="X36" s="568">
        <f>VLOOKUP(D36,$P$4:$V$12,5,FALSE)-VLOOKUP(B36,$P$4:$V$12,5,FALSE)</f>
        <v/>
      </c>
      <c r="Y36" s="570">
        <f>IF(U36&gt;0,IF(V36&gt;0,ATAN(V36/U36),ATAN(V36/U36)+2*PI()),ATAN(V36/U36)+PI())</f>
        <v/>
      </c>
      <c r="Z36" s="593">
        <f>IF(W36&gt;0,IF(X36&gt;0,ATAN(X36/W36),ATAN(X36/W36)+2*PI()),ATAN(X36/W36)+PI())</f>
        <v/>
      </c>
      <c r="AA36" s="572">
        <f>IF((Z36-Y36)*200/PI()&gt;0,(Z36-Y36)*200/PI(),(Z36-Y36)*200/PI()+400)</f>
        <v/>
      </c>
      <c r="AB36" s="476" t="n"/>
      <c r="AC36" s="476" t="n"/>
      <c r="AD36" s="476" t="n"/>
      <c r="AE36" s="476" t="n"/>
      <c r="AF36" s="476" t="n"/>
      <c r="AG36" s="476" t="n"/>
      <c r="AH36" s="476" t="n"/>
      <c r="AI36" s="476" t="n"/>
      <c r="AJ36" s="476" t="n"/>
      <c r="AK36" s="476" t="n"/>
      <c r="AL36" s="476" t="n"/>
      <c r="AM36" s="476" t="n"/>
      <c r="AN36" s="476" t="n"/>
      <c r="AO36" s="476" t="n"/>
      <c r="AP36" s="476" t="n"/>
      <c r="AQ36" s="476" t="n"/>
      <c r="AR36" s="476" t="n"/>
      <c r="AS36" s="476" t="n"/>
      <c r="AT36" s="476" t="n"/>
      <c r="AU36" s="476" t="n"/>
      <c r="AV36" s="476" t="n"/>
      <c r="AW36" s="476" t="n"/>
      <c r="AX36" s="476" t="n"/>
      <c r="AY36" s="476" t="n"/>
      <c r="AZ36" s="476" t="n"/>
      <c r="BA36" s="476" t="n"/>
      <c r="BB36" s="476" t="n"/>
      <c r="BC36" s="476" t="n"/>
      <c r="BD36" s="476" t="n"/>
      <c r="BE36" s="476" t="n"/>
      <c r="BF36" s="476" t="n"/>
      <c r="BG36" s="476" t="n"/>
      <c r="BH36" s="476" t="n"/>
      <c r="BI36" s="476" t="n"/>
      <c r="BJ36" s="476" t="n"/>
      <c r="BK36" s="476" t="n"/>
      <c r="BL36" s="476" t="n"/>
      <c r="BM36" s="476" t="n"/>
      <c r="BN36" s="476" t="n"/>
      <c r="BO36" s="476" t="n"/>
      <c r="BP36" s="476" t="n"/>
      <c r="BQ36" s="476" t="n"/>
      <c r="BR36" s="476" t="n"/>
      <c r="BS36" s="476" t="n"/>
      <c r="BT36" s="476" t="n"/>
      <c r="BU36" s="476" t="n"/>
      <c r="BV36" s="476" t="n"/>
      <c r="BW36" s="476" t="n"/>
      <c r="BX36" s="476" t="n"/>
      <c r="BY36" s="476" t="n"/>
      <c r="BZ36" s="476" t="n"/>
      <c r="CA36" s="476" t="n"/>
      <c r="CB36" s="476" t="n"/>
      <c r="CC36" s="476" t="n"/>
      <c r="CD36" s="476" t="n"/>
      <c r="CE36" s="476" t="n"/>
      <c r="CF36" s="476" t="n"/>
      <c r="CG36" s="476" t="n"/>
      <c r="CH36" s="476" t="n"/>
      <c r="CI36" s="476" t="n"/>
      <c r="CJ36" s="476" t="n"/>
      <c r="CK36" s="476" t="n"/>
      <c r="CL36" s="476" t="n"/>
      <c r="CM36" s="476" t="n"/>
      <c r="CN36" s="476" t="n"/>
      <c r="CO36" s="476" t="n"/>
      <c r="CP36" s="476" t="n"/>
      <c r="CQ36" s="476" t="n"/>
      <c r="CR36" s="476" t="n"/>
      <c r="CS36" s="476" t="n"/>
      <c r="CT36" s="476" t="n"/>
      <c r="CU36" s="476" t="n"/>
      <c r="CV36" s="476" t="n"/>
    </row>
    <row r="37">
      <c r="A37" s="476" t="n"/>
      <c r="B37" s="845">
        <f>'_calc_Dane'!B36</f>
        <v/>
      </c>
      <c r="C37" s="845">
        <f>'_calc_Dane'!C36</f>
        <v/>
      </c>
      <c r="D37" s="845">
        <f>'_calc_Dane'!D36</f>
        <v/>
      </c>
      <c r="E37" s="845">
        <f>'_calc_Dane'!E36</f>
        <v/>
      </c>
      <c r="F37" s="845">
        <f>'_calc_Dane'!M13-'_calc_Dane'!M9</f>
        <v/>
      </c>
      <c r="G37" s="845">
        <f>'_calc_Dane'!N13-'_calc_Dane'!N9</f>
        <v/>
      </c>
      <c r="H37" s="845">
        <f>'_calc_Dane'!M8-'_calc_Dane'!M9</f>
        <v/>
      </c>
      <c r="I37" s="845">
        <f>'_calc_Dane'!N8-'_calc_Dane'!N9</f>
        <v/>
      </c>
      <c r="J37" s="845">
        <f>F37^2+G37^2</f>
        <v/>
      </c>
      <c r="K37" s="845">
        <f>H37^2+I37^2</f>
        <v/>
      </c>
      <c r="L37" s="845">
        <f>IF(ATAN2(F37,G37)*200/PI()&lt;0,ATAN2(F37,G37)*200/PI()+400,ATAN2(F37,G37)*200/PI())</f>
        <v/>
      </c>
      <c r="M37" s="845">
        <f>IF(ATAN2(H37,I37)*200/PI()&lt;0,ATAN2(H37,I37)*200/PI()+400,ATAN2(H37,I37)*200/PI())</f>
        <v/>
      </c>
      <c r="N37" s="845">
        <f>IF(M37-L37&lt;0,M37-L37+400,M37-L37)</f>
        <v/>
      </c>
      <c r="O37" s="845">
        <f>'_calc_Dane'!$M$15</f>
        <v/>
      </c>
      <c r="P37" s="845">
        <f>N37-E37</f>
        <v/>
      </c>
      <c r="Q37" s="845">
        <f>F37/J37*2000000/PI()</f>
        <v/>
      </c>
      <c r="R37" s="845">
        <f>G37/J37*2000000/PI()</f>
        <v/>
      </c>
      <c r="S37" s="845">
        <f>H37/K37*2000000/PI()</f>
        <v/>
      </c>
      <c r="T37" s="845">
        <f>I37/K37*2000000/PI()</f>
        <v/>
      </c>
      <c r="U37" s="476" t="n"/>
      <c r="V37" s="476" t="n"/>
      <c r="W37" s="476" t="n"/>
      <c r="X37" s="476" t="n"/>
      <c r="Y37" s="476" t="n"/>
      <c r="Z37" s="476" t="n"/>
      <c r="AA37" s="476" t="n"/>
      <c r="AB37" s="476" t="n"/>
      <c r="AC37" s="476" t="n"/>
      <c r="AD37" s="476" t="n"/>
      <c r="AE37" s="476" t="n"/>
      <c r="AF37" s="476" t="n"/>
      <c r="AG37" s="476" t="n"/>
      <c r="AH37" s="476" t="n"/>
      <c r="AI37" s="476" t="n"/>
      <c r="AJ37" s="476" t="n"/>
      <c r="AK37" s="476" t="n"/>
      <c r="AL37" s="476" t="n"/>
      <c r="AM37" s="476" t="n"/>
      <c r="AN37" s="476" t="n"/>
      <c r="AO37" s="476" t="n"/>
      <c r="AP37" s="476" t="n"/>
      <c r="AQ37" s="476" t="n"/>
      <c r="AR37" s="476" t="n"/>
      <c r="AS37" s="476" t="n"/>
      <c r="AT37" s="476" t="n"/>
      <c r="AU37" s="476" t="n"/>
      <c r="AV37" s="476" t="n"/>
      <c r="AW37" s="476" t="n"/>
      <c r="AX37" s="476" t="n"/>
      <c r="AY37" s="476" t="n"/>
      <c r="AZ37" s="476" t="n"/>
      <c r="BA37" s="476" t="n"/>
      <c r="BB37" s="476" t="n"/>
      <c r="BC37" s="476" t="n"/>
      <c r="BD37" s="476" t="n"/>
      <c r="BE37" s="476" t="n"/>
      <c r="BF37" s="476" t="n"/>
      <c r="BG37" s="476" t="n"/>
      <c r="BH37" s="476" t="n"/>
      <c r="BI37" s="476" t="n"/>
      <c r="BJ37" s="476" t="n"/>
      <c r="BK37" s="476" t="n"/>
      <c r="BL37" s="476" t="n"/>
      <c r="BM37" s="476" t="n"/>
      <c r="BN37" s="476" t="n"/>
      <c r="BO37" s="476" t="n"/>
      <c r="BP37" s="476" t="n"/>
      <c r="BQ37" s="476" t="n"/>
      <c r="BR37" s="476" t="n"/>
      <c r="BS37" s="476" t="n"/>
      <c r="BT37" s="476" t="n"/>
      <c r="BU37" s="476" t="n"/>
      <c r="BV37" s="476" t="n"/>
      <c r="BW37" s="476" t="n"/>
      <c r="BX37" s="476" t="n"/>
      <c r="BY37" s="476" t="n"/>
      <c r="BZ37" s="476" t="n"/>
      <c r="CA37" s="476" t="n"/>
      <c r="CB37" s="476" t="n"/>
      <c r="CC37" s="476" t="n"/>
      <c r="CD37" s="476" t="n"/>
      <c r="CE37" s="476" t="n"/>
      <c r="CF37" s="476" t="n"/>
      <c r="CG37" s="476" t="n"/>
      <c r="CH37" s="476" t="n"/>
      <c r="CI37" s="476" t="n"/>
      <c r="CJ37" s="476" t="n"/>
      <c r="CK37" s="476" t="n"/>
      <c r="CL37" s="476" t="n"/>
      <c r="CM37" s="476" t="n"/>
      <c r="CN37" s="476" t="n"/>
      <c r="CO37" s="476" t="n"/>
      <c r="CP37" s="476" t="n"/>
      <c r="CQ37" s="476" t="n"/>
      <c r="CR37" s="476" t="n"/>
      <c r="CS37" s="476" t="n"/>
      <c r="CT37" s="476" t="n"/>
      <c r="CU37" s="476" t="n"/>
      <c r="CV37" s="476" t="n"/>
    </row>
    <row r="38">
      <c r="A38" s="476" t="n"/>
      <c r="B38" s="476" t="n"/>
      <c r="C38" s="476" t="n"/>
      <c r="D38" s="476" t="n"/>
      <c r="E38" s="476" t="n"/>
      <c r="F38" s="476" t="n"/>
      <c r="G38" s="476" t="n"/>
      <c r="H38" s="476" t="n"/>
      <c r="I38" s="476" t="n"/>
      <c r="J38" s="476" t="n"/>
      <c r="K38" s="476" t="n"/>
      <c r="L38" s="476" t="n"/>
      <c r="M38" s="476" t="n"/>
      <c r="N38" s="476" t="n"/>
      <c r="O38" s="476" t="n"/>
      <c r="P38" s="476" t="n"/>
      <c r="Q38" s="476" t="n"/>
      <c r="R38" s="476" t="n"/>
      <c r="S38" s="476" t="n"/>
      <c r="T38" s="476" t="n"/>
      <c r="U38" s="476" t="n"/>
      <c r="V38" s="476" t="n"/>
      <c r="W38" s="476" t="n"/>
      <c r="X38" s="476" t="n"/>
      <c r="Y38" s="476" t="n"/>
      <c r="Z38" s="476" t="n"/>
      <c r="AA38" s="476" t="n"/>
      <c r="AB38" s="476" t="n"/>
      <c r="AC38" s="476" t="n"/>
      <c r="AD38" s="476" t="n"/>
      <c r="AE38" s="476" t="n"/>
      <c r="AF38" s="476" t="n"/>
      <c r="AG38" s="476" t="n"/>
      <c r="AH38" s="476" t="n"/>
      <c r="AI38" s="476" t="n"/>
      <c r="AJ38" s="476" t="n"/>
      <c r="AK38" s="476" t="n"/>
      <c r="AL38" s="476" t="n"/>
      <c r="AM38" s="476" t="n"/>
      <c r="AN38" s="476" t="n"/>
      <c r="AO38" s="476" t="n"/>
      <c r="AP38" s="476" t="n"/>
      <c r="AQ38" s="476" t="n"/>
      <c r="AR38" s="476" t="n"/>
      <c r="AS38" s="476" t="n"/>
      <c r="AT38" s="476" t="n"/>
      <c r="AU38" s="476" t="n"/>
      <c r="AV38" s="476" t="n"/>
      <c r="AW38" s="476" t="n"/>
      <c r="AX38" s="476" t="n"/>
      <c r="AY38" s="476" t="n"/>
      <c r="AZ38" s="476" t="n"/>
      <c r="BA38" s="476" t="n"/>
      <c r="BB38" s="476" t="n"/>
      <c r="BC38" s="476" t="n"/>
      <c r="BD38" s="476" t="n"/>
      <c r="BE38" s="476" t="n"/>
      <c r="BF38" s="476" t="n"/>
      <c r="BG38" s="476" t="n"/>
      <c r="BH38" s="476" t="n"/>
      <c r="BI38" s="476" t="n"/>
      <c r="BJ38" s="476" t="n"/>
      <c r="BK38" s="476" t="n"/>
      <c r="BL38" s="476" t="n"/>
      <c r="BM38" s="476" t="n"/>
      <c r="BN38" s="476" t="n"/>
      <c r="BO38" s="476" t="n"/>
      <c r="BP38" s="476" t="n"/>
      <c r="BQ38" s="476" t="n"/>
      <c r="BR38" s="476" t="n"/>
      <c r="BS38" s="476" t="n"/>
      <c r="BT38" s="476" t="n"/>
      <c r="BU38" s="476" t="n"/>
      <c r="BV38" s="476" t="n"/>
      <c r="BW38" s="476" t="n"/>
      <c r="BX38" s="476" t="n"/>
      <c r="BY38" s="476" t="n"/>
      <c r="BZ38" s="476" t="n"/>
      <c r="CA38" s="476" t="n"/>
      <c r="CB38" s="476" t="n"/>
      <c r="CC38" s="476" t="n"/>
      <c r="CD38" s="476" t="n"/>
      <c r="CE38" s="476" t="n"/>
      <c r="CF38" s="476" t="n"/>
      <c r="CG38" s="476" t="n"/>
      <c r="CH38" s="476" t="n"/>
      <c r="CI38" s="476" t="n"/>
      <c r="CJ38" s="476" t="n"/>
      <c r="CK38" s="476" t="n"/>
      <c r="CL38" s="476" t="n"/>
      <c r="CM38" s="476" t="n"/>
      <c r="CN38" s="476" t="n"/>
      <c r="CO38" s="476" t="n"/>
      <c r="CP38" s="476" t="n"/>
      <c r="CQ38" s="476" t="n"/>
      <c r="CR38" s="476" t="n"/>
      <c r="CS38" s="476" t="n"/>
      <c r="CT38" s="476" t="n"/>
      <c r="CU38" s="476" t="n"/>
      <c r="CV38" s="476" t="n"/>
    </row>
    <row r="39" ht="15.95" customHeight="1">
      <c r="A39" s="476" t="n"/>
      <c r="B39" s="845" t="inlineStr">
        <is>
          <t>a</t>
        </is>
      </c>
      <c r="C39" s="476" t="n"/>
      <c r="D39" s="476" t="n"/>
      <c r="E39" s="476" t="n"/>
      <c r="F39" s="476" t="n"/>
      <c r="G39" s="476" t="n"/>
      <c r="H39" s="476" t="n"/>
      <c r="I39" s="476" t="n"/>
      <c r="J39" s="476" t="n"/>
      <c r="K39" s="476" t="n"/>
      <c r="L39" s="476" t="n"/>
      <c r="M39" s="476" t="n"/>
      <c r="N39" s="476" t="n"/>
      <c r="O39" s="476" t="n"/>
      <c r="P39" s="476" t="n"/>
      <c r="Q39" s="476" t="n"/>
      <c r="R39" s="476" t="n"/>
      <c r="S39" s="845" t="inlineStr">
        <is>
          <t>l [m/cc]</t>
        </is>
      </c>
      <c r="T39" s="476" t="n"/>
      <c r="U39" s="476" t="n"/>
      <c r="V39" s="476" t="n"/>
      <c r="W39" s="476" t="n"/>
      <c r="X39" s="476" t="n"/>
      <c r="Y39" s="476" t="n"/>
      <c r="Z39" s="476" t="n"/>
      <c r="AA39" s="476" t="n"/>
      <c r="AB39" s="476" t="n"/>
      <c r="AC39" s="476" t="n"/>
      <c r="AD39" s="476" t="n"/>
      <c r="AE39" s="476" t="n"/>
      <c r="AF39" s="476" t="n"/>
      <c r="AG39" s="476" t="n"/>
      <c r="AH39" s="476" t="n"/>
      <c r="AI39" s="476" t="n"/>
      <c r="AJ39" s="476" t="n"/>
      <c r="AK39" s="476" t="n"/>
      <c r="AL39" s="476" t="n"/>
      <c r="AM39" s="476" t="n"/>
      <c r="AN39" s="476" t="n"/>
      <c r="AO39" s="476" t="n"/>
      <c r="AP39" s="476" t="n"/>
      <c r="AQ39" s="476" t="n"/>
      <c r="AR39" s="476" t="n"/>
      <c r="AS39" s="476" t="n"/>
      <c r="AT39" s="476" t="n"/>
      <c r="AU39" s="476" t="n"/>
      <c r="AV39" s="476" t="n"/>
      <c r="AW39" s="476" t="n"/>
      <c r="AX39" s="476" t="n"/>
      <c r="AY39" s="476" t="n"/>
      <c r="AZ39" s="476" t="n"/>
      <c r="BA39" s="476" t="n"/>
      <c r="BB39" s="476" t="n"/>
      <c r="BC39" s="476" t="n"/>
      <c r="BD39" s="476" t="n"/>
      <c r="BE39" s="476" t="n"/>
      <c r="BF39" s="476" t="n"/>
      <c r="BG39" s="476" t="n"/>
      <c r="BH39" s="476" t="n"/>
      <c r="BI39" s="476" t="n"/>
      <c r="BJ39" s="476" t="n"/>
      <c r="BK39" s="476" t="n"/>
      <c r="BL39" s="476" t="n"/>
      <c r="BM39" s="476" t="n"/>
      <c r="BN39" s="476" t="n"/>
      <c r="BO39" s="476" t="n"/>
      <c r="BP39" s="476" t="n"/>
      <c r="BQ39" s="476" t="n"/>
      <c r="BR39" s="476" t="n"/>
      <c r="BS39" s="476" t="n"/>
      <c r="BT39" s="476" t="n"/>
      <c r="BU39" s="476" t="n"/>
      <c r="BV39" s="476" t="n"/>
      <c r="BW39" s="476" t="n"/>
      <c r="BX39" s="476" t="n"/>
      <c r="BY39" s="476" t="n"/>
      <c r="BZ39" s="476" t="n"/>
      <c r="CA39" s="476" t="n"/>
      <c r="CB39" s="476" t="n"/>
      <c r="CC39" s="476" t="n"/>
      <c r="CD39" s="476" t="n"/>
      <c r="CE39" s="476" t="n"/>
      <c r="CF39" s="476" t="n"/>
      <c r="CG39" s="476" t="n"/>
      <c r="CH39" s="476" t="n"/>
      <c r="CI39" s="476" t="n"/>
      <c r="CJ39" s="476" t="n"/>
      <c r="CK39" s="476" t="n"/>
      <c r="CL39" s="476" t="n"/>
      <c r="CM39" s="476" t="n"/>
      <c r="CN39" s="476" t="n"/>
      <c r="CO39" s="476" t="n"/>
      <c r="CP39" s="476" t="n"/>
      <c r="CQ39" s="476" t="n"/>
      <c r="CR39" s="476" t="n"/>
      <c r="CS39" s="476" t="n"/>
      <c r="CT39" s="476" t="n"/>
      <c r="CU39" s="476" t="n"/>
      <c r="CV39" s="476" t="n"/>
    </row>
    <row r="40" ht="18" customHeight="1">
      <c r="A40" s="476" t="n"/>
      <c r="B40" s="598" t="inlineStr">
        <is>
          <t>dx</t>
        </is>
      </c>
      <c r="C40" s="651" t="n"/>
      <c r="D40" s="651" t="n"/>
      <c r="E40" s="651" t="n"/>
      <c r="F40" s="651" t="n"/>
      <c r="G40" s="651" t="n"/>
      <c r="H40" s="651" t="n"/>
      <c r="I40" s="651" t="n"/>
      <c r="J40" s="651" t="n"/>
      <c r="K40" s="651" t="n"/>
      <c r="L40" s="651" t="n"/>
      <c r="M40" s="651" t="n"/>
      <c r="N40" s="651" t="n"/>
      <c r="O40" s="651" t="n"/>
      <c r="P40" s="651" t="n"/>
      <c r="Q40" s="826" t="n"/>
      <c r="R40" s="476" t="n"/>
      <c r="S40" s="476" t="n"/>
      <c r="T40" s="476" t="n"/>
      <c r="U40" s="476" t="n"/>
      <c r="V40" s="476" t="n"/>
      <c r="W40" s="476" t="n"/>
      <c r="X40" s="476" t="n"/>
      <c r="Y40" s="476" t="n"/>
      <c r="Z40" s="476" t="n"/>
      <c r="AA40" s="476" t="n"/>
      <c r="AB40" s="476" t="n"/>
      <c r="AC40" s="476" t="n"/>
      <c r="AD40" s="476" t="n"/>
      <c r="AE40" s="476" t="n"/>
      <c r="AF40" s="476" t="n"/>
      <c r="AG40" s="476" t="n"/>
      <c r="AH40" s="476" t="n"/>
      <c r="AI40" s="476" t="n"/>
      <c r="AJ40" s="476" t="n"/>
      <c r="AK40" s="476" t="n"/>
      <c r="AL40" s="476" t="n"/>
      <c r="AM40" s="476" t="n"/>
      <c r="AN40" s="476" t="n"/>
      <c r="AO40" s="476" t="n"/>
      <c r="AP40" s="476" t="n"/>
      <c r="AQ40" s="476" t="n"/>
      <c r="AR40" s="476" t="n"/>
      <c r="AS40" s="476" t="n"/>
      <c r="AT40" s="476" t="n"/>
      <c r="AU40" s="476" t="n"/>
      <c r="AV40" s="476" t="n"/>
      <c r="AW40" s="476" t="n"/>
      <c r="AX40" s="476" t="n"/>
      <c r="AY40" s="476" t="n"/>
      <c r="AZ40" s="476" t="n"/>
      <c r="BA40" s="476" t="n"/>
      <c r="BB40" s="476" t="n"/>
      <c r="BC40" s="476" t="n"/>
      <c r="BD40" s="476" t="n"/>
      <c r="BE40" s="476" t="n"/>
      <c r="BF40" s="476" t="n"/>
      <c r="BG40" s="476" t="n"/>
      <c r="BH40" s="476" t="n"/>
      <c r="BI40" s="476" t="n"/>
      <c r="BJ40" s="476" t="n"/>
      <c r="BK40" s="476" t="n"/>
      <c r="BL40" s="476" t="n"/>
      <c r="BM40" s="476" t="n"/>
      <c r="BN40" s="476" t="n"/>
      <c r="BO40" s="476" t="n"/>
      <c r="BP40" s="476" t="n"/>
      <c r="BQ40" s="476" t="n"/>
      <c r="BR40" s="476" t="n"/>
      <c r="BS40" s="476" t="n"/>
      <c r="BT40" s="476" t="n"/>
      <c r="BU40" s="476" t="n"/>
      <c r="BV40" s="476" t="n"/>
      <c r="BW40" s="476" t="n"/>
      <c r="BX40" s="476" t="n"/>
      <c r="BY40" s="476" t="n"/>
      <c r="BZ40" s="476" t="n"/>
      <c r="CA40" s="476" t="n"/>
      <c r="CB40" s="476" t="n"/>
      <c r="CC40" s="476" t="n"/>
      <c r="CD40" s="476" t="n"/>
      <c r="CE40" s="476" t="n"/>
      <c r="CF40" s="476" t="n"/>
      <c r="CG40" s="476" t="n"/>
      <c r="CH40" s="476" t="n"/>
      <c r="CI40" s="476" t="n"/>
      <c r="CJ40" s="476" t="n"/>
      <c r="CK40" s="476" t="n"/>
      <c r="CL40" s="476" t="n"/>
      <c r="CM40" s="476" t="n"/>
      <c r="CN40" s="476" t="n"/>
      <c r="CO40" s="476" t="n"/>
      <c r="CP40" s="476" t="n"/>
      <c r="CQ40" s="476" t="n"/>
      <c r="CR40" s="476" t="n"/>
      <c r="CS40" s="476" t="n"/>
      <c r="CT40" s="476" t="n"/>
      <c r="CU40" s="476" t="n"/>
      <c r="CV40" s="476" t="n"/>
    </row>
    <row r="41" ht="15.75" customHeight="1">
      <c r="A41" s="476" t="n"/>
      <c r="B41" s="602" t="n">
        <v>1</v>
      </c>
      <c r="C41" s="603" t="n">
        <v>1</v>
      </c>
      <c r="D41" s="603" t="n">
        <v>3</v>
      </c>
      <c r="E41" s="603" t="n">
        <v>3</v>
      </c>
      <c r="F41" s="603" t="n">
        <v>4</v>
      </c>
      <c r="G41" s="603" t="n">
        <v>4</v>
      </c>
      <c r="H41" s="603" t="n">
        <v>5</v>
      </c>
      <c r="I41" s="603" t="n">
        <v>5</v>
      </c>
      <c r="J41" s="603" t="n">
        <v>6</v>
      </c>
      <c r="K41" s="603" t="n">
        <v>6</v>
      </c>
      <c r="L41" s="603" t="n">
        <v>7</v>
      </c>
      <c r="M41" s="603" t="n">
        <v>7</v>
      </c>
      <c r="N41" s="603" t="n">
        <v>8</v>
      </c>
      <c r="O41" s="603" t="n">
        <v>8</v>
      </c>
      <c r="P41" s="603" t="n">
        <v>9</v>
      </c>
      <c r="Q41" s="604" t="n">
        <v>9</v>
      </c>
      <c r="R41" s="605" t="inlineStr">
        <is>
          <t>l</t>
        </is>
      </c>
      <c r="S41" s="476" t="n"/>
      <c r="T41" s="607" t="inlineStr">
        <is>
          <t>v</t>
        </is>
      </c>
      <c r="U41" s="476" t="n"/>
      <c r="V41" s="476" t="n"/>
      <c r="W41" s="476" t="n"/>
      <c r="X41" s="476" t="n"/>
      <c r="Y41" s="476" t="n"/>
      <c r="Z41" s="476" t="n"/>
      <c r="AA41" s="476" t="n"/>
      <c r="AB41" s="476" t="n"/>
      <c r="AC41" s="476" t="n"/>
      <c r="AD41" s="476" t="n"/>
      <c r="AE41" s="476" t="n"/>
      <c r="AF41" s="476" t="n"/>
      <c r="AG41" s="476" t="n"/>
      <c r="AH41" s="476" t="n"/>
      <c r="AI41" s="476" t="n"/>
      <c r="AJ41" s="476" t="n"/>
      <c r="AK41" s="476" t="n"/>
      <c r="AL41" s="476" t="n"/>
      <c r="AM41" s="476" t="n"/>
      <c r="AN41" s="476" t="n"/>
      <c r="AO41" s="476" t="n"/>
      <c r="AP41" s="476" t="n"/>
      <c r="AQ41" s="476" t="n"/>
      <c r="AR41" s="476" t="n"/>
      <c r="AS41" s="476" t="n"/>
      <c r="AT41" s="476" t="n"/>
      <c r="AU41" s="476" t="n"/>
      <c r="AV41" s="476" t="n"/>
      <c r="AW41" s="476" t="n"/>
      <c r="AX41" s="476" t="n"/>
      <c r="AY41" s="476" t="n"/>
      <c r="AZ41" s="476" t="n"/>
      <c r="BA41" s="476" t="n"/>
      <c r="BB41" s="476" t="n"/>
      <c r="BC41" s="476" t="n"/>
      <c r="BD41" s="476" t="n"/>
      <c r="BE41" s="476" t="n"/>
      <c r="BF41" s="476" t="n"/>
      <c r="BG41" s="476" t="n"/>
      <c r="BH41" s="476" t="n"/>
      <c r="BI41" s="476" t="n"/>
      <c r="BJ41" s="476" t="n"/>
      <c r="BK41" s="476" t="n"/>
      <c r="BL41" s="476" t="n"/>
      <c r="BM41" s="476" t="n"/>
      <c r="BN41" s="476" t="n"/>
      <c r="BO41" s="476" t="n"/>
      <c r="BP41" s="476" t="n"/>
      <c r="BQ41" s="476" t="n"/>
      <c r="BR41" s="476" t="n"/>
      <c r="BS41" s="476" t="n"/>
      <c r="BT41" s="476" t="n"/>
      <c r="BU41" s="476" t="n"/>
      <c r="BV41" s="476" t="n"/>
      <c r="BW41" s="476" t="n"/>
      <c r="BX41" s="476" t="n"/>
      <c r="BY41" s="476" t="n"/>
      <c r="BZ41" s="476" t="n"/>
      <c r="CA41" s="476" t="n"/>
      <c r="CB41" s="476" t="n"/>
      <c r="CC41" s="476" t="n"/>
      <c r="CD41" s="476" t="n"/>
      <c r="CE41" s="476" t="n"/>
      <c r="CF41" s="476" t="n"/>
      <c r="CG41" s="476" t="n"/>
      <c r="CH41" s="476" t="n"/>
      <c r="CI41" s="476" t="n"/>
      <c r="CJ41" s="476" t="n"/>
      <c r="CK41" s="476" t="n"/>
      <c r="CL41" s="476" t="n"/>
      <c r="CM41" s="476" t="n"/>
      <c r="CN41" s="476" t="n"/>
      <c r="CO41" s="476" t="n"/>
      <c r="CP41" s="476" t="n"/>
      <c r="CQ41" s="476" t="n"/>
      <c r="CR41" s="476" t="n"/>
      <c r="CS41" s="476" t="n"/>
      <c r="CT41" s="476" t="n"/>
      <c r="CU41" s="476" t="n"/>
      <c r="CV41" s="476" t="n"/>
    </row>
    <row r="42">
      <c r="A42" s="476" t="n"/>
      <c r="B42" s="608">
        <f>IF(B$41=$B4,IF(B$40="dx",-$K4,-$J4),IF(B$41=$C4,IF(B$40="dx",$K4,$J4),0))</f>
        <v/>
      </c>
      <c r="C42" s="609">
        <f>IF(C$41=$B4,IF(C$40="dx",-$K4,-$J4),IF(C$41=$C4,IF(C$40="dx",$K4,$J4),0))</f>
        <v/>
      </c>
      <c r="D42" s="609">
        <f>IF(D$41=$B4,IF(D$40="dx",-$K4,-$J4),IF(D$41=$C4,IF(D$40="dx",$K4,$J4),0))</f>
        <v/>
      </c>
      <c r="E42" s="609">
        <f>IF(E$41=$B4,IF(E$40="dx",-$K4,-$J4),IF(E$41=$C4,IF(E$40="dx",$K4,$J4),0))</f>
        <v/>
      </c>
      <c r="F42" s="609">
        <f>IF(F$41=$B4,IF(F$40="dx",-$K4,-$J4),IF(F$41=$C4,IF(F$40="dx",$K4,$J4),0))</f>
        <v/>
      </c>
      <c r="G42" s="609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609">
        <f>IF(J$41=$B4,IF(J$40="dx",-$K4,-$J4),IF(J$41=$C4,IF(J$40="dx",$K4,$J4),0))</f>
        <v/>
      </c>
      <c r="K42" s="609">
        <f>IF(K$41=$B4,IF(K$40="dx",-$K4,-$J4),IF(K$41=$C4,IF(K$40="dx",$K4,$J4),0))</f>
        <v/>
      </c>
      <c r="L42" s="609">
        <f>IF(L$41=$B4,IF(L$40="dx",-$K4,-$J4),IF(L$41=$C4,IF(L$40="dx",$K4,$J4),0))</f>
        <v/>
      </c>
      <c r="M42" s="609">
        <f>IF(M$41=$B4,IF(M$40="dx",-$K4,-$J4),IF(M$41=$C4,IF(M$40="dx",$K4,$J4),0))</f>
        <v/>
      </c>
      <c r="N42" s="609">
        <f>IF(N$41=$B4,IF(N$40="dx",-$K4,-$J4),IF(N$41=$C4,IF(N$40="dx",$K4,$J4),0))</f>
        <v/>
      </c>
      <c r="O42" s="609">
        <f>IF(O$41=$B4,IF(O$40="dx",-$K4,-$J4),IF(O$41=$C4,IF(O$40="dx",$K4,$J4),0))</f>
        <v/>
      </c>
      <c r="P42" s="609">
        <f>IF(P$41=$B4,IF(P$40="dx",-$K4,-$J4),IF(P$41=$C4,IF(P$40="dx",$K4,$J4),0))</f>
        <v/>
      </c>
      <c r="Q42" s="611">
        <f>IF(Q$41=$B4,IF(Q$40="dx",-$K4,-$J4),IF(Q$41=$C4,IF(Q$40="dx",$K4,$J4),0))</f>
        <v/>
      </c>
      <c r="R42" s="846" t="n"/>
      <c r="S42" s="845">
        <f>M4</f>
        <v/>
      </c>
      <c r="T42" s="847" t="n"/>
      <c r="U42" s="476" t="n"/>
      <c r="V42" s="476" t="n"/>
      <c r="W42" s="476" t="n"/>
      <c r="X42" s="476" t="n"/>
      <c r="Y42" s="476" t="n"/>
      <c r="Z42" s="476" t="n"/>
      <c r="AA42" s="476" t="n"/>
      <c r="AB42" s="476" t="n"/>
      <c r="AC42" s="476" t="n"/>
      <c r="AD42" s="476" t="n"/>
      <c r="AE42" s="476" t="n"/>
      <c r="AF42" s="476" t="n"/>
      <c r="AG42" s="476" t="n"/>
      <c r="AH42" s="476" t="n"/>
      <c r="AI42" s="476" t="n"/>
      <c r="AJ42" s="476" t="n"/>
      <c r="AK42" s="476" t="n"/>
      <c r="AL42" s="476" t="n"/>
      <c r="AM42" s="476" t="n"/>
      <c r="AN42" s="476" t="n"/>
      <c r="AO42" s="476" t="n"/>
      <c r="AP42" s="476" t="n"/>
      <c r="AQ42" s="476" t="n"/>
      <c r="AR42" s="476" t="n"/>
      <c r="AS42" s="476" t="n"/>
      <c r="AT42" s="476" t="n"/>
      <c r="AU42" s="476" t="n"/>
      <c r="AV42" s="476" t="n"/>
      <c r="AW42" s="476" t="n"/>
      <c r="AX42" s="476" t="n"/>
      <c r="AY42" s="476" t="n"/>
      <c r="AZ42" s="476" t="n"/>
      <c r="BA42" s="476" t="n"/>
      <c r="BB42" s="476" t="n"/>
      <c r="BC42" s="476" t="n"/>
      <c r="BD42" s="476" t="n"/>
      <c r="BE42" s="476" t="n"/>
      <c r="BF42" s="476" t="n"/>
      <c r="BG42" s="476" t="n"/>
      <c r="BH42" s="476" t="n"/>
      <c r="BI42" s="476" t="n"/>
      <c r="BJ42" s="476" t="n"/>
      <c r="BK42" s="476" t="n"/>
      <c r="BL42" s="476" t="n"/>
      <c r="BM42" s="476" t="n"/>
      <c r="BN42" s="476" t="n"/>
      <c r="BO42" s="476" t="n"/>
      <c r="BP42" s="476" t="n"/>
      <c r="BQ42" s="476" t="n"/>
      <c r="BR42" s="476" t="n"/>
      <c r="BS42" s="476" t="n"/>
      <c r="BT42" s="476" t="n"/>
      <c r="BU42" s="476" t="n"/>
      <c r="BV42" s="476" t="n"/>
      <c r="BW42" s="476" t="n"/>
      <c r="BX42" s="476" t="n"/>
      <c r="BY42" s="476" t="n"/>
      <c r="BZ42" s="476" t="n"/>
      <c r="CA42" s="476" t="n"/>
      <c r="CB42" s="476" t="n"/>
      <c r="CC42" s="476" t="n"/>
      <c r="CD42" s="476" t="n"/>
      <c r="CE42" s="476" t="n"/>
      <c r="CF42" s="476" t="n"/>
      <c r="CG42" s="476" t="n"/>
      <c r="CH42" s="476" t="n"/>
      <c r="CI42" s="476" t="n"/>
      <c r="CJ42" s="476" t="n"/>
      <c r="CK42" s="476" t="n"/>
      <c r="CL42" s="476" t="n"/>
      <c r="CM42" s="476" t="n"/>
      <c r="CN42" s="476" t="n"/>
      <c r="CO42" s="476" t="n"/>
      <c r="CP42" s="476" t="n"/>
      <c r="CQ42" s="476" t="n"/>
      <c r="CR42" s="476" t="n"/>
      <c r="CS42" s="476" t="n"/>
      <c r="CT42" s="476" t="n"/>
      <c r="CU42" s="476" t="n"/>
      <c r="CV42" s="476" t="n"/>
    </row>
    <row r="43">
      <c r="A43" s="612" t="inlineStr">
        <is>
          <t>[-]</t>
        </is>
      </c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>
        <f>N4</f>
        <v/>
      </c>
      <c r="S43" s="845">
        <f>M5</f>
        <v/>
      </c>
      <c r="T43" s="617">
        <f t="array" ref="T43:T74">MMULT(B43:Q74,U140:U155)+R43:R74</f>
        <v/>
      </c>
      <c r="U43" s="476" t="inlineStr">
        <is>
          <t>[m]</t>
        </is>
      </c>
      <c r="V43" s="476" t="n"/>
      <c r="W43" s="476" t="n"/>
      <c r="X43" s="476" t="n"/>
      <c r="Y43" s="476" t="n"/>
      <c r="Z43" s="476" t="n"/>
      <c r="AA43" s="476" t="n"/>
      <c r="AB43" s="476" t="n"/>
      <c r="AC43" s="476" t="n"/>
      <c r="AD43" s="476" t="n"/>
      <c r="AE43" s="476" t="n"/>
      <c r="AF43" s="476" t="n"/>
      <c r="AG43" s="476" t="n"/>
      <c r="AH43" s="476" t="n"/>
      <c r="AI43" s="476" t="n"/>
      <c r="AJ43" s="476" t="n"/>
      <c r="AK43" s="476" t="n"/>
      <c r="AL43" s="476" t="n"/>
      <c r="AM43" s="476" t="n"/>
      <c r="AN43" s="476" t="n"/>
      <c r="AO43" s="476" t="n"/>
      <c r="AP43" s="476" t="n"/>
      <c r="AQ43" s="476" t="n"/>
      <c r="AR43" s="476" t="n"/>
      <c r="AS43" s="476" t="n"/>
      <c r="AT43" s="476" t="n"/>
      <c r="AU43" s="476" t="n"/>
      <c r="AV43" s="476" t="n"/>
      <c r="AW43" s="476" t="n"/>
      <c r="AX43" s="476" t="n"/>
      <c r="AY43" s="476" t="n"/>
      <c r="AZ43" s="476" t="n"/>
      <c r="BA43" s="476" t="n"/>
      <c r="BB43" s="476" t="n"/>
      <c r="BC43" s="476" t="n"/>
      <c r="BD43" s="476" t="n"/>
      <c r="BE43" s="476" t="n"/>
      <c r="BF43" s="476" t="n"/>
      <c r="BG43" s="476" t="n"/>
      <c r="BH43" s="476" t="n"/>
      <c r="BI43" s="476" t="n"/>
      <c r="BJ43" s="476" t="n"/>
      <c r="BK43" s="476" t="n"/>
      <c r="BL43" s="476" t="n"/>
      <c r="BM43" s="476" t="n"/>
      <c r="BN43" s="476" t="n"/>
      <c r="BO43" s="476" t="n"/>
      <c r="BP43" s="476" t="n"/>
      <c r="BQ43" s="476" t="n"/>
      <c r="BR43" s="476" t="n"/>
      <c r="BS43" s="476" t="n"/>
      <c r="BT43" s="476" t="n"/>
      <c r="BU43" s="476" t="n"/>
      <c r="BV43" s="476" t="n"/>
      <c r="BW43" s="476" t="n"/>
      <c r="BX43" s="476" t="n"/>
      <c r="BY43" s="476" t="n"/>
      <c r="BZ43" s="476" t="n"/>
      <c r="CA43" s="476" t="n"/>
      <c r="CB43" s="476" t="n"/>
      <c r="CC43" s="476" t="n"/>
      <c r="CD43" s="476" t="n"/>
      <c r="CE43" s="476" t="n"/>
      <c r="CF43" s="476" t="n"/>
      <c r="CG43" s="476" t="n"/>
      <c r="CH43" s="476" t="n"/>
      <c r="CI43" s="476" t="n"/>
      <c r="CJ43" s="476" t="n"/>
      <c r="CK43" s="476" t="n"/>
      <c r="CL43" s="476" t="n"/>
      <c r="CM43" s="476" t="n"/>
      <c r="CN43" s="476" t="n"/>
      <c r="CO43" s="476" t="n"/>
      <c r="CP43" s="476" t="n"/>
      <c r="CQ43" s="476" t="n"/>
      <c r="CR43" s="476" t="n"/>
      <c r="CS43" s="476" t="n"/>
      <c r="CT43" s="476" t="n"/>
      <c r="CU43" s="476" t="n"/>
      <c r="CV43" s="476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>
        <f>N5</f>
        <v/>
      </c>
      <c r="S44" s="845">
        <f>M6</f>
        <v/>
      </c>
      <c r="T44" s="542" t="n">
        <v>-0.0003567338435778487</v>
      </c>
      <c r="U44" s="476" t="n"/>
      <c r="V44" s="476" t="n"/>
      <c r="W44" s="476" t="n"/>
      <c r="X44" s="476" t="n"/>
      <c r="Y44" s="476" t="n"/>
      <c r="Z44" s="476" t="n"/>
      <c r="AA44" s="476" t="n"/>
      <c r="AB44" s="476" t="n"/>
      <c r="AC44" s="476" t="n"/>
      <c r="AD44" s="476" t="n"/>
      <c r="AE44" s="476" t="n"/>
      <c r="AF44" s="476" t="n"/>
      <c r="AG44" s="476" t="n"/>
      <c r="AH44" s="476" t="n"/>
      <c r="AI44" s="476" t="n"/>
      <c r="AJ44" s="476" t="n"/>
      <c r="AK44" s="476" t="n"/>
      <c r="AL44" s="476" t="n"/>
      <c r="AM44" s="476" t="n"/>
      <c r="AN44" s="476" t="n"/>
      <c r="AO44" s="476" t="n"/>
      <c r="AP44" s="476" t="n"/>
      <c r="AQ44" s="476" t="n"/>
      <c r="AR44" s="476" t="n"/>
      <c r="AS44" s="476" t="n"/>
      <c r="AT44" s="476" t="n"/>
      <c r="AU44" s="476" t="n"/>
      <c r="AV44" s="476" t="n"/>
      <c r="AW44" s="476" t="n"/>
      <c r="AX44" s="476" t="n"/>
      <c r="AY44" s="476" t="n"/>
      <c r="AZ44" s="476" t="n"/>
      <c r="BA44" s="476" t="n"/>
      <c r="BB44" s="476" t="n"/>
      <c r="BC44" s="476" t="n"/>
      <c r="BD44" s="476" t="n"/>
      <c r="BE44" s="476" t="n"/>
      <c r="BF44" s="476" t="n"/>
      <c r="BG44" s="476" t="n"/>
      <c r="BH44" s="476" t="n"/>
      <c r="BI44" s="476" t="n"/>
      <c r="BJ44" s="476" t="n"/>
      <c r="BK44" s="476" t="n"/>
      <c r="BL44" s="476" t="n"/>
      <c r="BM44" s="476" t="n"/>
      <c r="BN44" s="476" t="n"/>
      <c r="BO44" s="476" t="n"/>
      <c r="BP44" s="476" t="n"/>
      <c r="BQ44" s="476" t="n"/>
      <c r="BR44" s="476" t="n"/>
      <c r="BS44" s="476" t="n"/>
      <c r="BT44" s="476" t="n"/>
      <c r="BU44" s="476" t="n"/>
      <c r="BV44" s="476" t="n"/>
      <c r="BW44" s="476" t="n"/>
      <c r="BX44" s="476" t="n"/>
      <c r="BY44" s="476" t="n"/>
      <c r="BZ44" s="476" t="n"/>
      <c r="CA44" s="476" t="n"/>
      <c r="CB44" s="476" t="n"/>
      <c r="CC44" s="476" t="n"/>
      <c r="CD44" s="476" t="n"/>
      <c r="CE44" s="476" t="n"/>
      <c r="CF44" s="476" t="n"/>
      <c r="CG44" s="476" t="n"/>
      <c r="CH44" s="476" t="n"/>
      <c r="CI44" s="476" t="n"/>
      <c r="CJ44" s="476" t="n"/>
      <c r="CK44" s="476" t="n"/>
      <c r="CL44" s="476" t="n"/>
      <c r="CM44" s="476" t="n"/>
      <c r="CN44" s="476" t="n"/>
      <c r="CO44" s="476" t="n"/>
      <c r="CP44" s="476" t="n"/>
      <c r="CQ44" s="476" t="n"/>
      <c r="CR44" s="476" t="n"/>
      <c r="CS44" s="476" t="n"/>
      <c r="CT44" s="476" t="n"/>
      <c r="CU44" s="476" t="n"/>
      <c r="CV44" s="476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>
        <f>N6</f>
        <v/>
      </c>
      <c r="S45" s="845">
        <f>M7</f>
        <v/>
      </c>
      <c r="T45" s="542" t="n">
        <v>9.665765125980378e-05</v>
      </c>
      <c r="U45" s="476" t="n"/>
      <c r="V45" s="476" t="n"/>
      <c r="W45" s="476" t="n"/>
      <c r="X45" s="476" t="n"/>
      <c r="Y45" s="476" t="n"/>
      <c r="Z45" s="476" t="n"/>
      <c r="AA45" s="476" t="n"/>
      <c r="AB45" s="476" t="n"/>
      <c r="AC45" s="476" t="n"/>
      <c r="AD45" s="476" t="n"/>
      <c r="AE45" s="476" t="n"/>
      <c r="AF45" s="476" t="n"/>
      <c r="AG45" s="476" t="n"/>
      <c r="AH45" s="476" t="n"/>
      <c r="AI45" s="476" t="n"/>
      <c r="AJ45" s="476" t="n"/>
      <c r="AK45" s="476" t="n"/>
      <c r="AL45" s="476" t="n"/>
      <c r="AM45" s="476" t="n"/>
      <c r="AN45" s="476" t="n"/>
      <c r="AO45" s="476" t="n"/>
      <c r="AP45" s="476" t="n"/>
      <c r="AQ45" s="476" t="n"/>
      <c r="AR45" s="476" t="n"/>
      <c r="AS45" s="476" t="n"/>
      <c r="AT45" s="476" t="n"/>
      <c r="AU45" s="476" t="n"/>
      <c r="AV45" s="476" t="n"/>
      <c r="AW45" s="476" t="n"/>
      <c r="AX45" s="476" t="n"/>
      <c r="AY45" s="476" t="n"/>
      <c r="AZ45" s="476" t="n"/>
      <c r="BA45" s="476" t="n"/>
      <c r="BB45" s="476" t="n"/>
      <c r="BC45" s="476" t="n"/>
      <c r="BD45" s="476" t="n"/>
      <c r="BE45" s="476" t="n"/>
      <c r="BF45" s="476" t="n"/>
      <c r="BG45" s="476" t="n"/>
      <c r="BH45" s="476" t="n"/>
      <c r="BI45" s="476" t="n"/>
      <c r="BJ45" s="476" t="n"/>
      <c r="BK45" s="476" t="n"/>
      <c r="BL45" s="476" t="n"/>
      <c r="BM45" s="476" t="n"/>
      <c r="BN45" s="476" t="n"/>
      <c r="BO45" s="476" t="n"/>
      <c r="BP45" s="476" t="n"/>
      <c r="BQ45" s="476" t="n"/>
      <c r="BR45" s="476" t="n"/>
      <c r="BS45" s="476" t="n"/>
      <c r="BT45" s="476" t="n"/>
      <c r="BU45" s="476" t="n"/>
      <c r="BV45" s="476" t="n"/>
      <c r="BW45" s="476" t="n"/>
      <c r="BX45" s="476" t="n"/>
      <c r="BY45" s="476" t="n"/>
      <c r="BZ45" s="476" t="n"/>
      <c r="CA45" s="476" t="n"/>
      <c r="CB45" s="476" t="n"/>
      <c r="CC45" s="476" t="n"/>
      <c r="CD45" s="476" t="n"/>
      <c r="CE45" s="476" t="n"/>
      <c r="CF45" s="476" t="n"/>
      <c r="CG45" s="476" t="n"/>
      <c r="CH45" s="476" t="n"/>
      <c r="CI45" s="476" t="n"/>
      <c r="CJ45" s="476" t="n"/>
      <c r="CK45" s="476" t="n"/>
      <c r="CL45" s="476" t="n"/>
      <c r="CM45" s="476" t="n"/>
      <c r="CN45" s="476" t="n"/>
      <c r="CO45" s="476" t="n"/>
      <c r="CP45" s="476" t="n"/>
      <c r="CQ45" s="476" t="n"/>
      <c r="CR45" s="476" t="n"/>
      <c r="CS45" s="476" t="n"/>
      <c r="CT45" s="476" t="n"/>
      <c r="CU45" s="476" t="n"/>
      <c r="CV45" s="476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>
        <f>N7</f>
        <v/>
      </c>
      <c r="S46" s="845">
        <f>M8</f>
        <v/>
      </c>
      <c r="T46" s="542" t="n">
        <v>0.0001344145840607963</v>
      </c>
      <c r="U46" s="476" t="n"/>
      <c r="V46" s="476" t="n"/>
      <c r="W46" s="476" t="n"/>
      <c r="X46" s="476" t="n"/>
      <c r="Y46" s="476" t="n"/>
      <c r="Z46" s="476" t="n"/>
      <c r="AA46" s="476" t="n"/>
      <c r="AB46" s="476" t="n"/>
      <c r="AC46" s="476" t="n"/>
      <c r="AD46" s="476" t="n"/>
      <c r="AE46" s="476" t="n"/>
      <c r="AF46" s="476" t="n"/>
      <c r="AG46" s="476" t="n"/>
      <c r="AH46" s="476" t="n"/>
      <c r="AI46" s="476" t="n"/>
      <c r="AJ46" s="476" t="n"/>
      <c r="AK46" s="476" t="n"/>
      <c r="AL46" s="476" t="n"/>
      <c r="AM46" s="476" t="n"/>
      <c r="AN46" s="476" t="n"/>
      <c r="AO46" s="476" t="n"/>
      <c r="AP46" s="476" t="n"/>
      <c r="AQ46" s="476" t="n"/>
      <c r="AR46" s="476" t="n"/>
      <c r="AS46" s="476" t="n"/>
      <c r="AT46" s="476" t="n"/>
      <c r="AU46" s="476" t="n"/>
      <c r="AV46" s="476" t="n"/>
      <c r="AW46" s="476" t="n"/>
      <c r="AX46" s="476" t="n"/>
      <c r="AY46" s="476" t="n"/>
      <c r="AZ46" s="476" t="n"/>
      <c r="BA46" s="476" t="n"/>
      <c r="BB46" s="476" t="n"/>
      <c r="BC46" s="476" t="n"/>
      <c r="BD46" s="476" t="n"/>
      <c r="BE46" s="476" t="n"/>
      <c r="BF46" s="476" t="n"/>
      <c r="BG46" s="476" t="n"/>
      <c r="BH46" s="476" t="n"/>
      <c r="BI46" s="476" t="n"/>
      <c r="BJ46" s="476" t="n"/>
      <c r="BK46" s="476" t="n"/>
      <c r="BL46" s="476" t="n"/>
      <c r="BM46" s="476" t="n"/>
      <c r="BN46" s="476" t="n"/>
      <c r="BO46" s="476" t="n"/>
      <c r="BP46" s="476" t="n"/>
      <c r="BQ46" s="476" t="n"/>
      <c r="BR46" s="476" t="n"/>
      <c r="BS46" s="476" t="n"/>
      <c r="BT46" s="476" t="n"/>
      <c r="BU46" s="476" t="n"/>
      <c r="BV46" s="476" t="n"/>
      <c r="BW46" s="476" t="n"/>
      <c r="BX46" s="476" t="n"/>
      <c r="BY46" s="476" t="n"/>
      <c r="BZ46" s="476" t="n"/>
      <c r="CA46" s="476" t="n"/>
      <c r="CB46" s="476" t="n"/>
      <c r="CC46" s="476" t="n"/>
      <c r="CD46" s="476" t="n"/>
      <c r="CE46" s="476" t="n"/>
      <c r="CF46" s="476" t="n"/>
      <c r="CG46" s="476" t="n"/>
      <c r="CH46" s="476" t="n"/>
      <c r="CI46" s="476" t="n"/>
      <c r="CJ46" s="476" t="n"/>
      <c r="CK46" s="476" t="n"/>
      <c r="CL46" s="476" t="n"/>
      <c r="CM46" s="476" t="n"/>
      <c r="CN46" s="476" t="n"/>
      <c r="CO46" s="476" t="n"/>
      <c r="CP46" s="476" t="n"/>
      <c r="CQ46" s="476" t="n"/>
      <c r="CR46" s="476" t="n"/>
      <c r="CS46" s="476" t="n"/>
      <c r="CT46" s="476" t="n"/>
      <c r="CU46" s="476" t="n"/>
      <c r="CV46" s="476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>
        <f>N8</f>
        <v/>
      </c>
      <c r="S47" s="845">
        <f>M9</f>
        <v/>
      </c>
      <c r="T47" s="542" t="n">
        <v>-0.0004521253017683617</v>
      </c>
      <c r="U47" s="476" t="n"/>
      <c r="V47" s="476" t="n"/>
      <c r="W47" s="476" t="n"/>
      <c r="X47" s="476" t="n"/>
      <c r="Y47" s="476" t="n"/>
      <c r="Z47" s="476" t="n"/>
      <c r="AA47" s="476" t="n"/>
      <c r="AB47" s="476" t="n"/>
      <c r="AC47" s="476" t="n"/>
      <c r="AD47" s="476" t="n"/>
      <c r="AE47" s="476" t="n"/>
      <c r="AF47" s="476" t="n"/>
      <c r="AG47" s="476" t="n"/>
      <c r="AH47" s="476" t="n"/>
      <c r="AI47" s="476" t="n"/>
      <c r="AJ47" s="476" t="n"/>
      <c r="AK47" s="476" t="n"/>
      <c r="AL47" s="476" t="n"/>
      <c r="AM47" s="476" t="n"/>
      <c r="AN47" s="476" t="n"/>
      <c r="AO47" s="476" t="n"/>
      <c r="AP47" s="476" t="n"/>
      <c r="AQ47" s="476" t="n"/>
      <c r="AR47" s="476" t="n"/>
      <c r="AS47" s="476" t="n"/>
      <c r="AT47" s="476" t="n"/>
      <c r="AU47" s="476" t="n"/>
      <c r="AV47" s="476" t="n"/>
      <c r="AW47" s="476" t="n"/>
      <c r="AX47" s="476" t="n"/>
      <c r="AY47" s="476" t="n"/>
      <c r="AZ47" s="476" t="n"/>
      <c r="BA47" s="476" t="n"/>
      <c r="BB47" s="476" t="n"/>
      <c r="BC47" s="476" t="n"/>
      <c r="BD47" s="476" t="n"/>
      <c r="BE47" s="476" t="n"/>
      <c r="BF47" s="476" t="n"/>
      <c r="BG47" s="476" t="n"/>
      <c r="BH47" s="476" t="n"/>
      <c r="BI47" s="476" t="n"/>
      <c r="BJ47" s="476" t="n"/>
      <c r="BK47" s="476" t="n"/>
      <c r="BL47" s="476" t="n"/>
      <c r="BM47" s="476" t="n"/>
      <c r="BN47" s="476" t="n"/>
      <c r="BO47" s="476" t="n"/>
      <c r="BP47" s="476" t="n"/>
      <c r="BQ47" s="476" t="n"/>
      <c r="BR47" s="476" t="n"/>
      <c r="BS47" s="476" t="n"/>
      <c r="BT47" s="476" t="n"/>
      <c r="BU47" s="476" t="n"/>
      <c r="BV47" s="476" t="n"/>
      <c r="BW47" s="476" t="n"/>
      <c r="BX47" s="476" t="n"/>
      <c r="BY47" s="476" t="n"/>
      <c r="BZ47" s="476" t="n"/>
      <c r="CA47" s="476" t="n"/>
      <c r="CB47" s="476" t="n"/>
      <c r="CC47" s="476" t="n"/>
      <c r="CD47" s="476" t="n"/>
      <c r="CE47" s="476" t="n"/>
      <c r="CF47" s="476" t="n"/>
      <c r="CG47" s="476" t="n"/>
      <c r="CH47" s="476" t="n"/>
      <c r="CI47" s="476" t="n"/>
      <c r="CJ47" s="476" t="n"/>
      <c r="CK47" s="476" t="n"/>
      <c r="CL47" s="476" t="n"/>
      <c r="CM47" s="476" t="n"/>
      <c r="CN47" s="476" t="n"/>
      <c r="CO47" s="476" t="n"/>
      <c r="CP47" s="476" t="n"/>
      <c r="CQ47" s="476" t="n"/>
      <c r="CR47" s="476" t="n"/>
      <c r="CS47" s="476" t="n"/>
      <c r="CT47" s="476" t="n"/>
      <c r="CU47" s="476" t="n"/>
      <c r="CV47" s="476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>
        <f>N9</f>
        <v/>
      </c>
      <c r="S48" s="845">
        <f>M10</f>
        <v/>
      </c>
      <c r="T48" s="542" t="n">
        <v>0.001694882650798522</v>
      </c>
      <c r="U48" s="476" t="n"/>
      <c r="V48" s="476" t="n"/>
      <c r="W48" s="476" t="n"/>
      <c r="X48" s="476" t="n"/>
      <c r="Y48" s="476" t="n"/>
      <c r="Z48" s="476" t="n"/>
      <c r="AA48" s="476" t="n"/>
      <c r="AB48" s="476" t="n"/>
      <c r="AC48" s="476" t="n"/>
      <c r="AD48" s="476" t="n"/>
      <c r="AE48" s="476" t="n"/>
      <c r="AF48" s="476" t="n"/>
      <c r="AG48" s="476" t="n"/>
      <c r="AH48" s="476" t="n"/>
      <c r="AI48" s="476" t="n"/>
      <c r="AJ48" s="476" t="n"/>
      <c r="AK48" s="476" t="n"/>
      <c r="AL48" s="476" t="n"/>
      <c r="AM48" s="476" t="n"/>
      <c r="AN48" s="476" t="n"/>
      <c r="AO48" s="476" t="n"/>
      <c r="AP48" s="476" t="n"/>
      <c r="AQ48" s="476" t="n"/>
      <c r="AR48" s="476" t="n"/>
      <c r="AS48" s="476" t="n"/>
      <c r="AT48" s="476" t="n"/>
      <c r="AU48" s="476" t="n"/>
      <c r="AV48" s="476" t="n"/>
      <c r="AW48" s="476" t="n"/>
      <c r="AX48" s="476" t="n"/>
      <c r="AY48" s="476" t="n"/>
      <c r="AZ48" s="476" t="n"/>
      <c r="BA48" s="476" t="n"/>
      <c r="BB48" s="476" t="n"/>
      <c r="BC48" s="476" t="n"/>
      <c r="BD48" s="476" t="n"/>
      <c r="BE48" s="476" t="n"/>
      <c r="BF48" s="476" t="n"/>
      <c r="BG48" s="476" t="n"/>
      <c r="BH48" s="476" t="n"/>
      <c r="BI48" s="476" t="n"/>
      <c r="BJ48" s="476" t="n"/>
      <c r="BK48" s="476" t="n"/>
      <c r="BL48" s="476" t="n"/>
      <c r="BM48" s="476" t="n"/>
      <c r="BN48" s="476" t="n"/>
      <c r="BO48" s="476" t="n"/>
      <c r="BP48" s="476" t="n"/>
      <c r="BQ48" s="476" t="n"/>
      <c r="BR48" s="476" t="n"/>
      <c r="BS48" s="476" t="n"/>
      <c r="BT48" s="476" t="n"/>
      <c r="BU48" s="476" t="n"/>
      <c r="BV48" s="476" t="n"/>
      <c r="BW48" s="476" t="n"/>
      <c r="BX48" s="476" t="n"/>
      <c r="BY48" s="476" t="n"/>
      <c r="BZ48" s="476" t="n"/>
      <c r="CA48" s="476" t="n"/>
      <c r="CB48" s="476" t="n"/>
      <c r="CC48" s="476" t="n"/>
      <c r="CD48" s="476" t="n"/>
      <c r="CE48" s="476" t="n"/>
      <c r="CF48" s="476" t="n"/>
      <c r="CG48" s="476" t="n"/>
      <c r="CH48" s="476" t="n"/>
      <c r="CI48" s="476" t="n"/>
      <c r="CJ48" s="476" t="n"/>
      <c r="CK48" s="476" t="n"/>
      <c r="CL48" s="476" t="n"/>
      <c r="CM48" s="476" t="n"/>
      <c r="CN48" s="476" t="n"/>
      <c r="CO48" s="476" t="n"/>
      <c r="CP48" s="476" t="n"/>
      <c r="CQ48" s="476" t="n"/>
      <c r="CR48" s="476" t="n"/>
      <c r="CS48" s="476" t="n"/>
      <c r="CT48" s="476" t="n"/>
      <c r="CU48" s="476" t="n"/>
      <c r="CV48" s="476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>
        <f>N10</f>
        <v/>
      </c>
      <c r="S49" s="845">
        <f>M11</f>
        <v/>
      </c>
      <c r="T49" s="542" t="n">
        <v>2.411764869346476e-06</v>
      </c>
      <c r="U49" s="476" t="n"/>
      <c r="V49" s="476" t="n"/>
      <c r="W49" s="476" t="n"/>
      <c r="X49" s="476" t="n"/>
      <c r="Y49" s="476" t="n"/>
      <c r="Z49" s="476" t="n"/>
      <c r="AA49" s="476" t="n"/>
      <c r="AB49" s="476" t="n"/>
      <c r="AC49" s="476" t="n"/>
      <c r="AD49" s="476" t="n"/>
      <c r="AE49" s="476" t="n"/>
      <c r="AF49" s="476" t="n"/>
      <c r="AG49" s="476" t="n"/>
      <c r="AH49" s="476" t="n"/>
      <c r="AI49" s="476" t="n"/>
      <c r="AJ49" s="476" t="n"/>
      <c r="AK49" s="476" t="n"/>
      <c r="AL49" s="476" t="n"/>
      <c r="AM49" s="476" t="n"/>
      <c r="AN49" s="476" t="n"/>
      <c r="AO49" s="476" t="n"/>
      <c r="AP49" s="476" t="n"/>
      <c r="AQ49" s="476" t="n"/>
      <c r="AR49" s="476" t="n"/>
      <c r="AS49" s="476" t="n"/>
      <c r="AT49" s="476" t="n"/>
      <c r="AU49" s="476" t="n"/>
      <c r="AV49" s="476" t="n"/>
      <c r="AW49" s="476" t="n"/>
      <c r="AX49" s="476" t="n"/>
      <c r="AY49" s="476" t="n"/>
      <c r="AZ49" s="476" t="n"/>
      <c r="BA49" s="476" t="n"/>
      <c r="BB49" s="476" t="n"/>
      <c r="BC49" s="476" t="n"/>
      <c r="BD49" s="476" t="n"/>
      <c r="BE49" s="476" t="n"/>
      <c r="BF49" s="476" t="n"/>
      <c r="BG49" s="476" t="n"/>
      <c r="BH49" s="476" t="n"/>
      <c r="BI49" s="476" t="n"/>
      <c r="BJ49" s="476" t="n"/>
      <c r="BK49" s="476" t="n"/>
      <c r="BL49" s="476" t="n"/>
      <c r="BM49" s="476" t="n"/>
      <c r="BN49" s="476" t="n"/>
      <c r="BO49" s="476" t="n"/>
      <c r="BP49" s="476" t="n"/>
      <c r="BQ49" s="476" t="n"/>
      <c r="BR49" s="476" t="n"/>
      <c r="BS49" s="476" t="n"/>
      <c r="BT49" s="476" t="n"/>
      <c r="BU49" s="476" t="n"/>
      <c r="BV49" s="476" t="n"/>
      <c r="BW49" s="476" t="n"/>
      <c r="BX49" s="476" t="n"/>
      <c r="BY49" s="476" t="n"/>
      <c r="BZ49" s="476" t="n"/>
      <c r="CA49" s="476" t="n"/>
      <c r="CB49" s="476" t="n"/>
      <c r="CC49" s="476" t="n"/>
      <c r="CD49" s="476" t="n"/>
      <c r="CE49" s="476" t="n"/>
      <c r="CF49" s="476" t="n"/>
      <c r="CG49" s="476" t="n"/>
      <c r="CH49" s="476" t="n"/>
      <c r="CI49" s="476" t="n"/>
      <c r="CJ49" s="476" t="n"/>
      <c r="CK49" s="476" t="n"/>
      <c r="CL49" s="476" t="n"/>
      <c r="CM49" s="476" t="n"/>
      <c r="CN49" s="476" t="n"/>
      <c r="CO49" s="476" t="n"/>
      <c r="CP49" s="476" t="n"/>
      <c r="CQ49" s="476" t="n"/>
      <c r="CR49" s="476" t="n"/>
      <c r="CS49" s="476" t="n"/>
      <c r="CT49" s="476" t="n"/>
      <c r="CU49" s="476" t="n"/>
      <c r="CV49" s="476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>
        <f>N11</f>
        <v/>
      </c>
      <c r="S50" s="845">
        <f>M12</f>
        <v/>
      </c>
      <c r="T50" s="542" t="n">
        <v>-0.001365585415960577</v>
      </c>
      <c r="U50" s="476" t="n"/>
      <c r="V50" s="476" t="n"/>
      <c r="W50" s="476" t="n"/>
      <c r="X50" s="476" t="n"/>
      <c r="Y50" s="476" t="n"/>
      <c r="Z50" s="476" t="n"/>
      <c r="AA50" s="476" t="n"/>
      <c r="AB50" s="476" t="n"/>
      <c r="AC50" s="476" t="n"/>
      <c r="AD50" s="476" t="n"/>
      <c r="AE50" s="476" t="n"/>
      <c r="AF50" s="476" t="n"/>
      <c r="AG50" s="476" t="n"/>
      <c r="AH50" s="476" t="n"/>
      <c r="AI50" s="476" t="n"/>
      <c r="AJ50" s="476" t="n"/>
      <c r="AK50" s="476" t="n"/>
      <c r="AL50" s="476" t="n"/>
      <c r="AM50" s="476" t="n"/>
      <c r="AN50" s="476" t="n"/>
      <c r="AO50" s="476" t="n"/>
      <c r="AP50" s="476" t="n"/>
      <c r="AQ50" s="476" t="n"/>
      <c r="AR50" s="476" t="n"/>
      <c r="AS50" s="476" t="n"/>
      <c r="AT50" s="476" t="n"/>
      <c r="AU50" s="476" t="n"/>
      <c r="AV50" s="476" t="n"/>
      <c r="AW50" s="476" t="n"/>
      <c r="AX50" s="476" t="n"/>
      <c r="AY50" s="476" t="n"/>
      <c r="AZ50" s="476" t="n"/>
      <c r="BA50" s="476" t="n"/>
      <c r="BB50" s="476" t="n"/>
      <c r="BC50" s="476" t="n"/>
      <c r="BD50" s="476" t="n"/>
      <c r="BE50" s="476" t="n"/>
      <c r="BF50" s="476" t="n"/>
      <c r="BG50" s="476" t="n"/>
      <c r="BH50" s="476" t="n"/>
      <c r="BI50" s="476" t="n"/>
      <c r="BJ50" s="476" t="n"/>
      <c r="BK50" s="476" t="n"/>
      <c r="BL50" s="476" t="n"/>
      <c r="BM50" s="476" t="n"/>
      <c r="BN50" s="476" t="n"/>
      <c r="BO50" s="476" t="n"/>
      <c r="BP50" s="476" t="n"/>
      <c r="BQ50" s="476" t="n"/>
      <c r="BR50" s="476" t="n"/>
      <c r="BS50" s="476" t="n"/>
      <c r="BT50" s="476" t="n"/>
      <c r="BU50" s="476" t="n"/>
      <c r="BV50" s="476" t="n"/>
      <c r="BW50" s="476" t="n"/>
      <c r="BX50" s="476" t="n"/>
      <c r="BY50" s="476" t="n"/>
      <c r="BZ50" s="476" t="n"/>
      <c r="CA50" s="476" t="n"/>
      <c r="CB50" s="476" t="n"/>
      <c r="CC50" s="476" t="n"/>
      <c r="CD50" s="476" t="n"/>
      <c r="CE50" s="476" t="n"/>
      <c r="CF50" s="476" t="n"/>
      <c r="CG50" s="476" t="n"/>
      <c r="CH50" s="476" t="n"/>
      <c r="CI50" s="476" t="n"/>
      <c r="CJ50" s="476" t="n"/>
      <c r="CK50" s="476" t="n"/>
      <c r="CL50" s="476" t="n"/>
      <c r="CM50" s="476" t="n"/>
      <c r="CN50" s="476" t="n"/>
      <c r="CO50" s="476" t="n"/>
      <c r="CP50" s="476" t="n"/>
      <c r="CQ50" s="476" t="n"/>
      <c r="CR50" s="476" t="n"/>
      <c r="CS50" s="476" t="n"/>
      <c r="CT50" s="476" t="n"/>
      <c r="CU50" s="476" t="n"/>
      <c r="CV50" s="476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>
        <f>N12</f>
        <v/>
      </c>
      <c r="S51" s="845">
        <f>M13</f>
        <v/>
      </c>
      <c r="T51" s="542" t="n">
        <v>-0.000901186454028372</v>
      </c>
      <c r="U51" s="476" t="n"/>
      <c r="V51" s="476" t="n"/>
      <c r="W51" s="476" t="n"/>
      <c r="X51" s="476" t="n"/>
      <c r="Y51" s="476" t="n"/>
      <c r="Z51" s="476" t="n"/>
      <c r="AA51" s="476" t="n"/>
      <c r="AB51" s="476" t="n"/>
      <c r="AC51" s="476" t="n"/>
      <c r="AD51" s="476" t="n"/>
      <c r="AE51" s="476" t="n"/>
      <c r="AF51" s="476" t="n"/>
      <c r="AG51" s="476" t="n"/>
      <c r="AH51" s="476" t="n"/>
      <c r="AI51" s="476" t="n"/>
      <c r="AJ51" s="476" t="n"/>
      <c r="AK51" s="476" t="n"/>
      <c r="AL51" s="476" t="n"/>
      <c r="AM51" s="476" t="n"/>
      <c r="AN51" s="476" t="n"/>
      <c r="AO51" s="476" t="n"/>
      <c r="AP51" s="476" t="n"/>
      <c r="AQ51" s="476" t="n"/>
      <c r="AR51" s="476" t="n"/>
      <c r="AS51" s="476" t="n"/>
      <c r="AT51" s="476" t="n"/>
      <c r="AU51" s="476" t="n"/>
      <c r="AV51" s="476" t="n"/>
      <c r="AW51" s="476" t="n"/>
      <c r="AX51" s="476" t="n"/>
      <c r="AY51" s="476" t="n"/>
      <c r="AZ51" s="476" t="n"/>
      <c r="BA51" s="476" t="n"/>
      <c r="BB51" s="476" t="n"/>
      <c r="BC51" s="476" t="n"/>
      <c r="BD51" s="476" t="n"/>
      <c r="BE51" s="476" t="n"/>
      <c r="BF51" s="476" t="n"/>
      <c r="BG51" s="476" t="n"/>
      <c r="BH51" s="476" t="n"/>
      <c r="BI51" s="476" t="n"/>
      <c r="BJ51" s="476" t="n"/>
      <c r="BK51" s="476" t="n"/>
      <c r="BL51" s="476" t="n"/>
      <c r="BM51" s="476" t="n"/>
      <c r="BN51" s="476" t="n"/>
      <c r="BO51" s="476" t="n"/>
      <c r="BP51" s="476" t="n"/>
      <c r="BQ51" s="476" t="n"/>
      <c r="BR51" s="476" t="n"/>
      <c r="BS51" s="476" t="n"/>
      <c r="BT51" s="476" t="n"/>
      <c r="BU51" s="476" t="n"/>
      <c r="BV51" s="476" t="n"/>
      <c r="BW51" s="476" t="n"/>
      <c r="BX51" s="476" t="n"/>
      <c r="BY51" s="476" t="n"/>
      <c r="BZ51" s="476" t="n"/>
      <c r="CA51" s="476" t="n"/>
      <c r="CB51" s="476" t="n"/>
      <c r="CC51" s="476" t="n"/>
      <c r="CD51" s="476" t="n"/>
      <c r="CE51" s="476" t="n"/>
      <c r="CF51" s="476" t="n"/>
      <c r="CG51" s="476" t="n"/>
      <c r="CH51" s="476" t="n"/>
      <c r="CI51" s="476" t="n"/>
      <c r="CJ51" s="476" t="n"/>
      <c r="CK51" s="476" t="n"/>
      <c r="CL51" s="476" t="n"/>
      <c r="CM51" s="476" t="n"/>
      <c r="CN51" s="476" t="n"/>
      <c r="CO51" s="476" t="n"/>
      <c r="CP51" s="476" t="n"/>
      <c r="CQ51" s="476" t="n"/>
      <c r="CR51" s="476" t="n"/>
      <c r="CS51" s="476" t="n"/>
      <c r="CT51" s="476" t="n"/>
      <c r="CU51" s="476" t="n"/>
      <c r="CV51" s="476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>
        <f>N13</f>
        <v/>
      </c>
      <c r="S52" s="845">
        <f>M14</f>
        <v/>
      </c>
      <c r="T52" s="542" t="n">
        <v>-0.0001548840021014385</v>
      </c>
      <c r="U52" s="476" t="n"/>
      <c r="V52" s="476" t="n"/>
      <c r="W52" s="476" t="n"/>
      <c r="X52" s="476" t="n"/>
      <c r="Y52" s="476" t="n"/>
      <c r="Z52" s="476" t="n"/>
      <c r="AA52" s="476" t="n"/>
      <c r="AB52" s="476" t="n"/>
      <c r="AC52" s="476" t="n"/>
      <c r="AD52" s="476" t="n"/>
      <c r="AE52" s="476" t="n"/>
      <c r="AF52" s="476" t="n"/>
      <c r="AG52" s="476" t="n"/>
      <c r="AH52" s="476" t="n"/>
      <c r="AI52" s="476" t="n"/>
      <c r="AJ52" s="476" t="n"/>
      <c r="AK52" s="476" t="n"/>
      <c r="AL52" s="476" t="n"/>
      <c r="AM52" s="476" t="n"/>
      <c r="AN52" s="476" t="n"/>
      <c r="AO52" s="476" t="n"/>
      <c r="AP52" s="476" t="n"/>
      <c r="AQ52" s="476" t="n"/>
      <c r="AR52" s="476" t="n"/>
      <c r="AS52" s="476" t="n"/>
      <c r="AT52" s="476" t="n"/>
      <c r="AU52" s="476" t="n"/>
      <c r="AV52" s="476" t="n"/>
      <c r="AW52" s="476" t="n"/>
      <c r="AX52" s="476" t="n"/>
      <c r="AY52" s="476" t="n"/>
      <c r="AZ52" s="476" t="n"/>
      <c r="BA52" s="476" t="n"/>
      <c r="BB52" s="476" t="n"/>
      <c r="BC52" s="476" t="n"/>
      <c r="BD52" s="476" t="n"/>
      <c r="BE52" s="476" t="n"/>
      <c r="BF52" s="476" t="n"/>
      <c r="BG52" s="476" t="n"/>
      <c r="BH52" s="476" t="n"/>
      <c r="BI52" s="476" t="n"/>
      <c r="BJ52" s="476" t="n"/>
      <c r="BK52" s="476" t="n"/>
      <c r="BL52" s="476" t="n"/>
      <c r="BM52" s="476" t="n"/>
      <c r="BN52" s="476" t="n"/>
      <c r="BO52" s="476" t="n"/>
      <c r="BP52" s="476" t="n"/>
      <c r="BQ52" s="476" t="n"/>
      <c r="BR52" s="476" t="n"/>
      <c r="BS52" s="476" t="n"/>
      <c r="BT52" s="476" t="n"/>
      <c r="BU52" s="476" t="n"/>
      <c r="BV52" s="476" t="n"/>
      <c r="BW52" s="476" t="n"/>
      <c r="BX52" s="476" t="n"/>
      <c r="BY52" s="476" t="n"/>
      <c r="BZ52" s="476" t="n"/>
      <c r="CA52" s="476" t="n"/>
      <c r="CB52" s="476" t="n"/>
      <c r="CC52" s="476" t="n"/>
      <c r="CD52" s="476" t="n"/>
      <c r="CE52" s="476" t="n"/>
      <c r="CF52" s="476" t="n"/>
      <c r="CG52" s="476" t="n"/>
      <c r="CH52" s="476" t="n"/>
      <c r="CI52" s="476" t="n"/>
      <c r="CJ52" s="476" t="n"/>
      <c r="CK52" s="476" t="n"/>
      <c r="CL52" s="476" t="n"/>
      <c r="CM52" s="476" t="n"/>
      <c r="CN52" s="476" t="n"/>
      <c r="CO52" s="476" t="n"/>
      <c r="CP52" s="476" t="n"/>
      <c r="CQ52" s="476" t="n"/>
      <c r="CR52" s="476" t="n"/>
      <c r="CS52" s="476" t="n"/>
      <c r="CT52" s="476" t="n"/>
      <c r="CU52" s="476" t="n"/>
      <c r="CV52" s="476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>
        <f>N14</f>
        <v/>
      </c>
      <c r="S53" s="845">
        <f>M15</f>
        <v/>
      </c>
      <c r="T53" s="542" t="n">
        <v>-0.001311537742253999</v>
      </c>
      <c r="U53" s="476" t="n"/>
      <c r="V53" s="476" t="n"/>
      <c r="W53" s="476" t="n"/>
      <c r="X53" s="476" t="n"/>
      <c r="Y53" s="476" t="n"/>
      <c r="Z53" s="476" t="n"/>
      <c r="AA53" s="476" t="n"/>
      <c r="AB53" s="476" t="n"/>
      <c r="AC53" s="476" t="n"/>
      <c r="AD53" s="476" t="n"/>
      <c r="AE53" s="476" t="n"/>
      <c r="AF53" s="476" t="n"/>
      <c r="AG53" s="476" t="n"/>
      <c r="AH53" s="476" t="n"/>
      <c r="AI53" s="476" t="n"/>
      <c r="AJ53" s="476" t="n"/>
      <c r="AK53" s="476" t="n"/>
      <c r="AL53" s="476" t="n"/>
      <c r="AM53" s="476" t="n"/>
      <c r="AN53" s="476" t="n"/>
      <c r="AO53" s="476" t="n"/>
      <c r="AP53" s="476" t="n"/>
      <c r="AQ53" s="476" t="n"/>
      <c r="AR53" s="476" t="n"/>
      <c r="AS53" s="476" t="n"/>
      <c r="AT53" s="476" t="n"/>
      <c r="AU53" s="476" t="n"/>
      <c r="AV53" s="476" t="n"/>
      <c r="AW53" s="476" t="n"/>
      <c r="AX53" s="476" t="n"/>
      <c r="AY53" s="476" t="n"/>
      <c r="AZ53" s="476" t="n"/>
      <c r="BA53" s="476" t="n"/>
      <c r="BB53" s="476" t="n"/>
      <c r="BC53" s="476" t="n"/>
      <c r="BD53" s="476" t="n"/>
      <c r="BE53" s="476" t="n"/>
      <c r="BF53" s="476" t="n"/>
      <c r="BG53" s="476" t="n"/>
      <c r="BH53" s="476" t="n"/>
      <c r="BI53" s="476" t="n"/>
      <c r="BJ53" s="476" t="n"/>
      <c r="BK53" s="476" t="n"/>
      <c r="BL53" s="476" t="n"/>
      <c r="BM53" s="476" t="n"/>
      <c r="BN53" s="476" t="n"/>
      <c r="BO53" s="476" t="n"/>
      <c r="BP53" s="476" t="n"/>
      <c r="BQ53" s="476" t="n"/>
      <c r="BR53" s="476" t="n"/>
      <c r="BS53" s="476" t="n"/>
      <c r="BT53" s="476" t="n"/>
      <c r="BU53" s="476" t="n"/>
      <c r="BV53" s="476" t="n"/>
      <c r="BW53" s="476" t="n"/>
      <c r="BX53" s="476" t="n"/>
      <c r="BY53" s="476" t="n"/>
      <c r="BZ53" s="476" t="n"/>
      <c r="CA53" s="476" t="n"/>
      <c r="CB53" s="476" t="n"/>
      <c r="CC53" s="476" t="n"/>
      <c r="CD53" s="476" t="n"/>
      <c r="CE53" s="476" t="n"/>
      <c r="CF53" s="476" t="n"/>
      <c r="CG53" s="476" t="n"/>
      <c r="CH53" s="476" t="n"/>
      <c r="CI53" s="476" t="n"/>
      <c r="CJ53" s="476" t="n"/>
      <c r="CK53" s="476" t="n"/>
      <c r="CL53" s="476" t="n"/>
      <c r="CM53" s="476" t="n"/>
      <c r="CN53" s="476" t="n"/>
      <c r="CO53" s="476" t="n"/>
      <c r="CP53" s="476" t="n"/>
      <c r="CQ53" s="476" t="n"/>
      <c r="CR53" s="476" t="n"/>
      <c r="CS53" s="476" t="n"/>
      <c r="CT53" s="476" t="n"/>
      <c r="CU53" s="476" t="n"/>
      <c r="CV53" s="476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>
        <f>N15</f>
        <v/>
      </c>
      <c r="S54" s="845">
        <f>M16</f>
        <v/>
      </c>
      <c r="T54" s="542" t="n">
        <v>-0.0004888466570806979</v>
      </c>
      <c r="U54" s="476" t="n"/>
      <c r="V54" s="476" t="n"/>
      <c r="W54" s="476" t="n"/>
      <c r="X54" s="476" t="n"/>
      <c r="Y54" s="476" t="n"/>
      <c r="Z54" s="476" t="n"/>
      <c r="AA54" s="476" t="n"/>
      <c r="AB54" s="476" t="n"/>
      <c r="AC54" s="476" t="n"/>
      <c r="AD54" s="476" t="n"/>
      <c r="AE54" s="476" t="n"/>
      <c r="AF54" s="476" t="n"/>
      <c r="AG54" s="476" t="n"/>
      <c r="AH54" s="476" t="n"/>
      <c r="AI54" s="476" t="n"/>
      <c r="AJ54" s="476" t="n"/>
      <c r="AK54" s="476" t="n"/>
      <c r="AL54" s="476" t="n"/>
      <c r="AM54" s="476" t="n"/>
      <c r="AN54" s="476" t="n"/>
      <c r="AO54" s="476" t="n"/>
      <c r="AP54" s="476" t="n"/>
      <c r="AQ54" s="476" t="n"/>
      <c r="AR54" s="476" t="n"/>
      <c r="AS54" s="476" t="n"/>
      <c r="AT54" s="476" t="n"/>
      <c r="AU54" s="476" t="n"/>
      <c r="AV54" s="476" t="n"/>
      <c r="AW54" s="476" t="n"/>
      <c r="AX54" s="476" t="n"/>
      <c r="AY54" s="476" t="n"/>
      <c r="AZ54" s="476" t="n"/>
      <c r="BA54" s="476" t="n"/>
      <c r="BB54" s="476" t="n"/>
      <c r="BC54" s="476" t="n"/>
      <c r="BD54" s="476" t="n"/>
      <c r="BE54" s="476" t="n"/>
      <c r="BF54" s="476" t="n"/>
      <c r="BG54" s="476" t="n"/>
      <c r="BH54" s="476" t="n"/>
      <c r="BI54" s="476" t="n"/>
      <c r="BJ54" s="476" t="n"/>
      <c r="BK54" s="476" t="n"/>
      <c r="BL54" s="476" t="n"/>
      <c r="BM54" s="476" t="n"/>
      <c r="BN54" s="476" t="n"/>
      <c r="BO54" s="476" t="n"/>
      <c r="BP54" s="476" t="n"/>
      <c r="BQ54" s="476" t="n"/>
      <c r="BR54" s="476" t="n"/>
      <c r="BS54" s="476" t="n"/>
      <c r="BT54" s="476" t="n"/>
      <c r="BU54" s="476" t="n"/>
      <c r="BV54" s="476" t="n"/>
      <c r="BW54" s="476" t="n"/>
      <c r="BX54" s="476" t="n"/>
      <c r="BY54" s="476" t="n"/>
      <c r="BZ54" s="476" t="n"/>
      <c r="CA54" s="476" t="n"/>
      <c r="CB54" s="476" t="n"/>
      <c r="CC54" s="476" t="n"/>
      <c r="CD54" s="476" t="n"/>
      <c r="CE54" s="476" t="n"/>
      <c r="CF54" s="476" t="n"/>
      <c r="CG54" s="476" t="n"/>
      <c r="CH54" s="476" t="n"/>
      <c r="CI54" s="476" t="n"/>
      <c r="CJ54" s="476" t="n"/>
      <c r="CK54" s="476" t="n"/>
      <c r="CL54" s="476" t="n"/>
      <c r="CM54" s="476" t="n"/>
      <c r="CN54" s="476" t="n"/>
      <c r="CO54" s="476" t="n"/>
      <c r="CP54" s="476" t="n"/>
      <c r="CQ54" s="476" t="n"/>
      <c r="CR54" s="476" t="n"/>
      <c r="CS54" s="476" t="n"/>
      <c r="CT54" s="476" t="n"/>
      <c r="CU54" s="476" t="n"/>
      <c r="CV54" s="476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>
        <f>N16</f>
        <v/>
      </c>
      <c r="S55" s="845">
        <f>M17</f>
        <v/>
      </c>
      <c r="T55" s="542" t="n">
        <v>-9.55859029877174e-05</v>
      </c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  <c r="AJ55" s="476" t="n"/>
      <c r="AK55" s="476" t="n"/>
      <c r="AL55" s="476" t="n"/>
      <c r="AM55" s="476" t="n"/>
      <c r="AN55" s="476" t="n"/>
      <c r="AO55" s="476" t="n"/>
      <c r="AP55" s="476" t="n"/>
      <c r="AQ55" s="476" t="n"/>
      <c r="AR55" s="476" t="n"/>
      <c r="AS55" s="476" t="n"/>
      <c r="AT55" s="476" t="n"/>
      <c r="AU55" s="476" t="n"/>
      <c r="AV55" s="476" t="n"/>
      <c r="AW55" s="476" t="n"/>
      <c r="AX55" s="476" t="n"/>
      <c r="AY55" s="476" t="n"/>
      <c r="AZ55" s="476" t="n"/>
      <c r="BA55" s="476" t="n"/>
      <c r="BB55" s="476" t="n"/>
      <c r="BC55" s="476" t="n"/>
      <c r="BD55" s="476" t="n"/>
      <c r="BE55" s="476" t="n"/>
      <c r="BF55" s="476" t="n"/>
      <c r="BG55" s="476" t="n"/>
      <c r="BH55" s="476" t="n"/>
      <c r="BI55" s="476" t="n"/>
      <c r="BJ55" s="476" t="n"/>
      <c r="BK55" s="476" t="n"/>
      <c r="BL55" s="476" t="n"/>
      <c r="BM55" s="476" t="n"/>
      <c r="BN55" s="476" t="n"/>
      <c r="BO55" s="476" t="n"/>
      <c r="BP55" s="476" t="n"/>
      <c r="BQ55" s="476" t="n"/>
      <c r="BR55" s="476" t="n"/>
      <c r="BS55" s="476" t="n"/>
      <c r="BT55" s="476" t="n"/>
      <c r="BU55" s="476" t="n"/>
      <c r="BV55" s="476" t="n"/>
      <c r="BW55" s="476" t="n"/>
      <c r="BX55" s="476" t="n"/>
      <c r="BY55" s="476" t="n"/>
      <c r="BZ55" s="476" t="n"/>
      <c r="CA55" s="476" t="n"/>
      <c r="CB55" s="476" t="n"/>
      <c r="CC55" s="476" t="n"/>
      <c r="CD55" s="476" t="n"/>
      <c r="CE55" s="476" t="n"/>
      <c r="CF55" s="476" t="n"/>
      <c r="CG55" s="476" t="n"/>
      <c r="CH55" s="476" t="n"/>
      <c r="CI55" s="476" t="n"/>
      <c r="CJ55" s="476" t="n"/>
      <c r="CK55" s="476" t="n"/>
      <c r="CL55" s="476" t="n"/>
      <c r="CM55" s="476" t="n"/>
      <c r="CN55" s="476" t="n"/>
      <c r="CO55" s="476" t="n"/>
      <c r="CP55" s="476" t="n"/>
      <c r="CQ55" s="476" t="n"/>
      <c r="CR55" s="476" t="n"/>
      <c r="CS55" s="476" t="n"/>
      <c r="CT55" s="476" t="n"/>
      <c r="CU55" s="476" t="n"/>
      <c r="CV55" s="476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>
        <f>N17</f>
        <v/>
      </c>
      <c r="S56" s="845">
        <f>M18</f>
        <v/>
      </c>
      <c r="T56" s="542" t="n">
        <v>-0.0002616575805453661</v>
      </c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  <c r="AJ56" s="476" t="n"/>
      <c r="AK56" s="476" t="n"/>
      <c r="AL56" s="476" t="n"/>
      <c r="AM56" s="476" t="n"/>
      <c r="AN56" s="476" t="n"/>
      <c r="AO56" s="476" t="n"/>
      <c r="AP56" s="476" t="n"/>
      <c r="AQ56" s="476" t="n"/>
      <c r="AR56" s="476" t="n"/>
      <c r="AS56" s="476" t="n"/>
      <c r="AT56" s="476" t="n"/>
      <c r="AU56" s="476" t="n"/>
      <c r="AV56" s="476" t="n"/>
      <c r="AW56" s="476" t="n"/>
      <c r="AX56" s="476" t="n"/>
      <c r="AY56" s="476" t="n"/>
      <c r="AZ56" s="476" t="n"/>
      <c r="BA56" s="476" t="n"/>
      <c r="BB56" s="476" t="n"/>
      <c r="BC56" s="476" t="n"/>
      <c r="BD56" s="476" t="n"/>
      <c r="BE56" s="476" t="n"/>
      <c r="BF56" s="476" t="n"/>
      <c r="BG56" s="476" t="n"/>
      <c r="BH56" s="476" t="n"/>
      <c r="BI56" s="476" t="n"/>
      <c r="BJ56" s="476" t="n"/>
      <c r="BK56" s="476" t="n"/>
      <c r="BL56" s="476" t="n"/>
      <c r="BM56" s="476" t="n"/>
      <c r="BN56" s="476" t="n"/>
      <c r="BO56" s="476" t="n"/>
      <c r="BP56" s="476" t="n"/>
      <c r="BQ56" s="476" t="n"/>
      <c r="BR56" s="476" t="n"/>
      <c r="BS56" s="476" t="n"/>
      <c r="BT56" s="476" t="n"/>
      <c r="BU56" s="476" t="n"/>
      <c r="BV56" s="476" t="n"/>
      <c r="BW56" s="476" t="n"/>
      <c r="BX56" s="476" t="n"/>
      <c r="BY56" s="476" t="n"/>
      <c r="BZ56" s="476" t="n"/>
      <c r="CA56" s="476" t="n"/>
      <c r="CB56" s="476" t="n"/>
      <c r="CC56" s="476" t="n"/>
      <c r="CD56" s="476" t="n"/>
      <c r="CE56" s="476" t="n"/>
      <c r="CF56" s="476" t="n"/>
      <c r="CG56" s="476" t="n"/>
      <c r="CH56" s="476" t="n"/>
      <c r="CI56" s="476" t="n"/>
      <c r="CJ56" s="476" t="n"/>
      <c r="CK56" s="476" t="n"/>
      <c r="CL56" s="476" t="n"/>
      <c r="CM56" s="476" t="n"/>
      <c r="CN56" s="476" t="n"/>
      <c r="CO56" s="476" t="n"/>
      <c r="CP56" s="476" t="n"/>
      <c r="CQ56" s="476" t="n"/>
      <c r="CR56" s="476" t="n"/>
      <c r="CS56" s="476" t="n"/>
      <c r="CT56" s="476" t="n"/>
      <c r="CU56" s="476" t="n"/>
      <c r="CV56" s="476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>
        <f>N18</f>
        <v/>
      </c>
      <c r="S57" s="845">
        <f>M19</f>
        <v/>
      </c>
      <c r="T57" s="542" t="n">
        <v>0.001214177153082951</v>
      </c>
      <c r="U57" s="476" t="n"/>
      <c r="V57" s="476" t="n"/>
      <c r="W57" s="476" t="n"/>
      <c r="X57" s="476" t="n"/>
      <c r="Y57" s="476" t="n"/>
      <c r="Z57" s="476" t="n"/>
      <c r="AA57" s="476" t="n"/>
      <c r="AB57" s="476" t="n"/>
      <c r="AC57" s="476" t="n"/>
      <c r="AD57" s="476" t="n"/>
      <c r="AE57" s="476" t="n"/>
      <c r="AF57" s="476" t="n"/>
      <c r="AG57" s="476" t="n"/>
      <c r="AH57" s="476" t="n"/>
      <c r="AI57" s="476" t="n"/>
      <c r="AJ57" s="476" t="n"/>
      <c r="AK57" s="476" t="n"/>
      <c r="AL57" s="476" t="n"/>
      <c r="AM57" s="476" t="n"/>
      <c r="AN57" s="476" t="n"/>
      <c r="AO57" s="476" t="n"/>
      <c r="AP57" s="476" t="n"/>
      <c r="AQ57" s="476" t="n"/>
      <c r="AR57" s="476" t="n"/>
      <c r="AS57" s="476" t="n"/>
      <c r="AT57" s="476" t="n"/>
      <c r="AU57" s="476" t="n"/>
      <c r="AV57" s="476" t="n"/>
      <c r="AW57" s="476" t="n"/>
      <c r="AX57" s="476" t="n"/>
      <c r="AY57" s="476" t="n"/>
      <c r="AZ57" s="476" t="n"/>
      <c r="BA57" s="476" t="n"/>
      <c r="BB57" s="476" t="n"/>
      <c r="BC57" s="476" t="n"/>
      <c r="BD57" s="476" t="n"/>
      <c r="BE57" s="476" t="n"/>
      <c r="BF57" s="476" t="n"/>
      <c r="BG57" s="476" t="n"/>
      <c r="BH57" s="476" t="n"/>
      <c r="BI57" s="476" t="n"/>
      <c r="BJ57" s="476" t="n"/>
      <c r="BK57" s="476" t="n"/>
      <c r="BL57" s="476" t="n"/>
      <c r="BM57" s="476" t="n"/>
      <c r="BN57" s="476" t="n"/>
      <c r="BO57" s="476" t="n"/>
      <c r="BP57" s="476" t="n"/>
      <c r="BQ57" s="476" t="n"/>
      <c r="BR57" s="476" t="n"/>
      <c r="BS57" s="476" t="n"/>
      <c r="BT57" s="476" t="n"/>
      <c r="BU57" s="476" t="n"/>
      <c r="BV57" s="476" t="n"/>
      <c r="BW57" s="476" t="n"/>
      <c r="BX57" s="476" t="n"/>
      <c r="BY57" s="476" t="n"/>
      <c r="BZ57" s="476" t="n"/>
      <c r="CA57" s="476" t="n"/>
      <c r="CB57" s="476" t="n"/>
      <c r="CC57" s="476" t="n"/>
      <c r="CD57" s="476" t="n"/>
      <c r="CE57" s="476" t="n"/>
      <c r="CF57" s="476" t="n"/>
      <c r="CG57" s="476" t="n"/>
      <c r="CH57" s="476" t="n"/>
      <c r="CI57" s="476" t="n"/>
      <c r="CJ57" s="476" t="n"/>
      <c r="CK57" s="476" t="n"/>
      <c r="CL57" s="476" t="n"/>
      <c r="CM57" s="476" t="n"/>
      <c r="CN57" s="476" t="n"/>
      <c r="CO57" s="476" t="n"/>
      <c r="CP57" s="476" t="n"/>
      <c r="CQ57" s="476" t="n"/>
      <c r="CR57" s="476" t="n"/>
      <c r="CS57" s="476" t="n"/>
      <c r="CT57" s="476" t="n"/>
      <c r="CU57" s="476" t="n"/>
      <c r="CV57" s="476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>
        <f>N19</f>
        <v/>
      </c>
      <c r="S58" s="845">
        <f>M20</f>
        <v/>
      </c>
      <c r="T58" s="542" t="n">
        <v>-0.0003260881779580733</v>
      </c>
      <c r="U58" s="476" t="n"/>
      <c r="V58" s="476" t="n"/>
      <c r="W58" s="476" t="n"/>
      <c r="X58" s="476" t="n"/>
      <c r="Y58" s="476" t="n"/>
      <c r="Z58" s="476" t="n"/>
      <c r="AA58" s="476" t="n"/>
      <c r="AB58" s="476" t="n"/>
      <c r="AC58" s="476" t="n"/>
      <c r="AD58" s="476" t="n"/>
      <c r="AE58" s="476" t="n"/>
      <c r="AF58" s="476" t="n"/>
      <c r="AG58" s="476" t="n"/>
      <c r="AH58" s="476" t="n"/>
      <c r="AI58" s="476" t="n"/>
      <c r="AJ58" s="476" t="n"/>
      <c r="AK58" s="476" t="n"/>
      <c r="AL58" s="476" t="n"/>
      <c r="AM58" s="476" t="n"/>
      <c r="AN58" s="476" t="n"/>
      <c r="AO58" s="476" t="n"/>
      <c r="AP58" s="476" t="n"/>
      <c r="AQ58" s="476" t="n"/>
      <c r="AR58" s="476" t="n"/>
      <c r="AS58" s="476" t="n"/>
      <c r="AT58" s="476" t="n"/>
      <c r="AU58" s="476" t="n"/>
      <c r="AV58" s="476" t="n"/>
      <c r="AW58" s="476" t="n"/>
      <c r="AX58" s="476" t="n"/>
      <c r="AY58" s="476" t="n"/>
      <c r="AZ58" s="476" t="n"/>
      <c r="BA58" s="476" t="n"/>
      <c r="BB58" s="476" t="n"/>
      <c r="BC58" s="476" t="n"/>
      <c r="BD58" s="476" t="n"/>
      <c r="BE58" s="476" t="n"/>
      <c r="BF58" s="476" t="n"/>
      <c r="BG58" s="476" t="n"/>
      <c r="BH58" s="476" t="n"/>
      <c r="BI58" s="476" t="n"/>
      <c r="BJ58" s="476" t="n"/>
      <c r="BK58" s="476" t="n"/>
      <c r="BL58" s="476" t="n"/>
      <c r="BM58" s="476" t="n"/>
      <c r="BN58" s="476" t="n"/>
      <c r="BO58" s="476" t="n"/>
      <c r="BP58" s="476" t="n"/>
      <c r="BQ58" s="476" t="n"/>
      <c r="BR58" s="476" t="n"/>
      <c r="BS58" s="476" t="n"/>
      <c r="BT58" s="476" t="n"/>
      <c r="BU58" s="476" t="n"/>
      <c r="BV58" s="476" t="n"/>
      <c r="BW58" s="476" t="n"/>
      <c r="BX58" s="476" t="n"/>
      <c r="BY58" s="476" t="n"/>
      <c r="BZ58" s="476" t="n"/>
      <c r="CA58" s="476" t="n"/>
      <c r="CB58" s="476" t="n"/>
      <c r="CC58" s="476" t="n"/>
      <c r="CD58" s="476" t="n"/>
      <c r="CE58" s="476" t="n"/>
      <c r="CF58" s="476" t="n"/>
      <c r="CG58" s="476" t="n"/>
      <c r="CH58" s="476" t="n"/>
      <c r="CI58" s="476" t="n"/>
      <c r="CJ58" s="476" t="n"/>
      <c r="CK58" s="476" t="n"/>
      <c r="CL58" s="476" t="n"/>
      <c r="CM58" s="476" t="n"/>
      <c r="CN58" s="476" t="n"/>
      <c r="CO58" s="476" t="n"/>
      <c r="CP58" s="476" t="n"/>
      <c r="CQ58" s="476" t="n"/>
      <c r="CR58" s="476" t="n"/>
      <c r="CS58" s="476" t="n"/>
      <c r="CT58" s="476" t="n"/>
      <c r="CU58" s="476" t="n"/>
      <c r="CV58" s="476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>
        <f>N20</f>
        <v/>
      </c>
      <c r="S59" s="845">
        <f>M21</f>
        <v/>
      </c>
      <c r="T59" s="542" t="n">
        <v>0.0005671268405341212</v>
      </c>
      <c r="U59" s="476" t="n"/>
      <c r="V59" s="476" t="n"/>
      <c r="W59" s="476" t="n"/>
      <c r="X59" s="476" t="n"/>
      <c r="Y59" s="476" t="n"/>
      <c r="Z59" s="476" t="n"/>
      <c r="AA59" s="476" t="n"/>
      <c r="AB59" s="476" t="n"/>
      <c r="AC59" s="476" t="n"/>
      <c r="AD59" s="476" t="n"/>
      <c r="AE59" s="476" t="n"/>
      <c r="AF59" s="476" t="n"/>
      <c r="AG59" s="476" t="n"/>
      <c r="AH59" s="476" t="n"/>
      <c r="AI59" s="476" t="n"/>
      <c r="AJ59" s="476" t="n"/>
      <c r="AK59" s="476" t="n"/>
      <c r="AL59" s="476" t="n"/>
      <c r="AM59" s="476" t="n"/>
      <c r="AN59" s="476" t="n"/>
      <c r="AO59" s="476" t="n"/>
      <c r="AP59" s="476" t="n"/>
      <c r="AQ59" s="476" t="n"/>
      <c r="AR59" s="476" t="n"/>
      <c r="AS59" s="476" t="n"/>
      <c r="AT59" s="476" t="n"/>
      <c r="AU59" s="476" t="n"/>
      <c r="AV59" s="476" t="n"/>
      <c r="AW59" s="476" t="n"/>
      <c r="AX59" s="476" t="n"/>
      <c r="AY59" s="476" t="n"/>
      <c r="AZ59" s="476" t="n"/>
      <c r="BA59" s="476" t="n"/>
      <c r="BB59" s="476" t="n"/>
      <c r="BC59" s="476" t="n"/>
      <c r="BD59" s="476" t="n"/>
      <c r="BE59" s="476" t="n"/>
      <c r="BF59" s="476" t="n"/>
      <c r="BG59" s="476" t="n"/>
      <c r="BH59" s="476" t="n"/>
      <c r="BI59" s="476" t="n"/>
      <c r="BJ59" s="476" t="n"/>
      <c r="BK59" s="476" t="n"/>
      <c r="BL59" s="476" t="n"/>
      <c r="BM59" s="476" t="n"/>
      <c r="BN59" s="476" t="n"/>
      <c r="BO59" s="476" t="n"/>
      <c r="BP59" s="476" t="n"/>
      <c r="BQ59" s="476" t="n"/>
      <c r="BR59" s="476" t="n"/>
      <c r="BS59" s="476" t="n"/>
      <c r="BT59" s="476" t="n"/>
      <c r="BU59" s="476" t="n"/>
      <c r="BV59" s="476" t="n"/>
      <c r="BW59" s="476" t="n"/>
      <c r="BX59" s="476" t="n"/>
      <c r="BY59" s="476" t="n"/>
      <c r="BZ59" s="476" t="n"/>
      <c r="CA59" s="476" t="n"/>
      <c r="CB59" s="476" t="n"/>
      <c r="CC59" s="476" t="n"/>
      <c r="CD59" s="476" t="n"/>
      <c r="CE59" s="476" t="n"/>
      <c r="CF59" s="476" t="n"/>
      <c r="CG59" s="476" t="n"/>
      <c r="CH59" s="476" t="n"/>
      <c r="CI59" s="476" t="n"/>
      <c r="CJ59" s="476" t="n"/>
      <c r="CK59" s="476" t="n"/>
      <c r="CL59" s="476" t="n"/>
      <c r="CM59" s="476" t="n"/>
      <c r="CN59" s="476" t="n"/>
      <c r="CO59" s="476" t="n"/>
      <c r="CP59" s="476" t="n"/>
      <c r="CQ59" s="476" t="n"/>
      <c r="CR59" s="476" t="n"/>
      <c r="CS59" s="476" t="n"/>
      <c r="CT59" s="476" t="n"/>
      <c r="CU59" s="476" t="n"/>
      <c r="CV59" s="476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>
        <f>N21</f>
        <v/>
      </c>
      <c r="S60" s="845">
        <f>M22</f>
        <v/>
      </c>
      <c r="T60" s="542" t="n">
        <v>-0.0001668917736884007</v>
      </c>
      <c r="U60" s="476" t="n"/>
      <c r="V60" s="476" t="n"/>
      <c r="W60" s="476" t="n"/>
      <c r="X60" s="476" t="n"/>
      <c r="Y60" s="476" t="n"/>
      <c r="Z60" s="476" t="n"/>
      <c r="AA60" s="476" t="n"/>
      <c r="AB60" s="476" t="n"/>
      <c r="AC60" s="476" t="n"/>
      <c r="AD60" s="476" t="n"/>
      <c r="AE60" s="476" t="n"/>
      <c r="AF60" s="476" t="n"/>
      <c r="AG60" s="476" t="n"/>
      <c r="AH60" s="476" t="n"/>
      <c r="AI60" s="476" t="n"/>
      <c r="AJ60" s="476" t="n"/>
      <c r="AK60" s="476" t="n"/>
      <c r="AL60" s="476" t="n"/>
      <c r="AM60" s="476" t="n"/>
      <c r="AN60" s="476" t="n"/>
      <c r="AO60" s="476" t="n"/>
      <c r="AP60" s="476" t="n"/>
      <c r="AQ60" s="476" t="n"/>
      <c r="AR60" s="476" t="n"/>
      <c r="AS60" s="476" t="n"/>
      <c r="AT60" s="476" t="n"/>
      <c r="AU60" s="476" t="n"/>
      <c r="AV60" s="476" t="n"/>
      <c r="AW60" s="476" t="n"/>
      <c r="AX60" s="476" t="n"/>
      <c r="AY60" s="476" t="n"/>
      <c r="AZ60" s="476" t="n"/>
      <c r="BA60" s="476" t="n"/>
      <c r="BB60" s="476" t="n"/>
      <c r="BC60" s="476" t="n"/>
      <c r="BD60" s="476" t="n"/>
      <c r="BE60" s="476" t="n"/>
      <c r="BF60" s="476" t="n"/>
      <c r="BG60" s="476" t="n"/>
      <c r="BH60" s="476" t="n"/>
      <c r="BI60" s="476" t="n"/>
      <c r="BJ60" s="476" t="n"/>
      <c r="BK60" s="476" t="n"/>
      <c r="BL60" s="476" t="n"/>
      <c r="BM60" s="476" t="n"/>
      <c r="BN60" s="476" t="n"/>
      <c r="BO60" s="476" t="n"/>
      <c r="BP60" s="476" t="n"/>
      <c r="BQ60" s="476" t="n"/>
      <c r="BR60" s="476" t="n"/>
      <c r="BS60" s="476" t="n"/>
      <c r="BT60" s="476" t="n"/>
      <c r="BU60" s="476" t="n"/>
      <c r="BV60" s="476" t="n"/>
      <c r="BW60" s="476" t="n"/>
      <c r="BX60" s="476" t="n"/>
      <c r="BY60" s="476" t="n"/>
      <c r="BZ60" s="476" t="n"/>
      <c r="CA60" s="476" t="n"/>
      <c r="CB60" s="476" t="n"/>
      <c r="CC60" s="476" t="n"/>
      <c r="CD60" s="476" t="n"/>
      <c r="CE60" s="476" t="n"/>
      <c r="CF60" s="476" t="n"/>
      <c r="CG60" s="476" t="n"/>
      <c r="CH60" s="476" t="n"/>
      <c r="CI60" s="476" t="n"/>
      <c r="CJ60" s="476" t="n"/>
      <c r="CK60" s="476" t="n"/>
      <c r="CL60" s="476" t="n"/>
      <c r="CM60" s="476" t="n"/>
      <c r="CN60" s="476" t="n"/>
      <c r="CO60" s="476" t="n"/>
      <c r="CP60" s="476" t="n"/>
      <c r="CQ60" s="476" t="n"/>
      <c r="CR60" s="476" t="n"/>
      <c r="CS60" s="476" t="n"/>
      <c r="CT60" s="476" t="n"/>
      <c r="CU60" s="476" t="n"/>
      <c r="CV60" s="476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>
        <f>N22</f>
        <v/>
      </c>
      <c r="S61" s="845">
        <f>M23</f>
        <v/>
      </c>
      <c r="T61" s="542" t="n">
        <v>-0.0007978372849707992</v>
      </c>
      <c r="U61" s="476" t="n"/>
      <c r="V61" s="476" t="n"/>
      <c r="W61" s="476" t="n"/>
      <c r="X61" s="476" t="n"/>
      <c r="Y61" s="476" t="n"/>
      <c r="Z61" s="476" t="n"/>
      <c r="AA61" s="476" t="n"/>
      <c r="AB61" s="476" t="n"/>
      <c r="AC61" s="476" t="n"/>
      <c r="AD61" s="476" t="n"/>
      <c r="AE61" s="476" t="n"/>
      <c r="AF61" s="476" t="n"/>
      <c r="AG61" s="476" t="n"/>
      <c r="AH61" s="476" t="n"/>
      <c r="AI61" s="476" t="n"/>
      <c r="AJ61" s="476" t="n"/>
      <c r="AK61" s="476" t="n"/>
      <c r="AL61" s="476" t="n"/>
      <c r="AM61" s="476" t="n"/>
      <c r="AN61" s="476" t="n"/>
      <c r="AO61" s="476" t="n"/>
      <c r="AP61" s="476" t="n"/>
      <c r="AQ61" s="476" t="n"/>
      <c r="AR61" s="476" t="n"/>
      <c r="AS61" s="476" t="n"/>
      <c r="AT61" s="476" t="n"/>
      <c r="AU61" s="476" t="n"/>
      <c r="AV61" s="476" t="n"/>
      <c r="AW61" s="476" t="n"/>
      <c r="AX61" s="476" t="n"/>
      <c r="AY61" s="476" t="n"/>
      <c r="AZ61" s="476" t="n"/>
      <c r="BA61" s="476" t="n"/>
      <c r="BB61" s="476" t="n"/>
      <c r="BC61" s="476" t="n"/>
      <c r="BD61" s="476" t="n"/>
      <c r="BE61" s="476" t="n"/>
      <c r="BF61" s="476" t="n"/>
      <c r="BG61" s="476" t="n"/>
      <c r="BH61" s="476" t="n"/>
      <c r="BI61" s="476" t="n"/>
      <c r="BJ61" s="476" t="n"/>
      <c r="BK61" s="476" t="n"/>
      <c r="BL61" s="476" t="n"/>
      <c r="BM61" s="476" t="n"/>
      <c r="BN61" s="476" t="n"/>
      <c r="BO61" s="476" t="n"/>
      <c r="BP61" s="476" t="n"/>
      <c r="BQ61" s="476" t="n"/>
      <c r="BR61" s="476" t="n"/>
      <c r="BS61" s="476" t="n"/>
      <c r="BT61" s="476" t="n"/>
      <c r="BU61" s="476" t="n"/>
      <c r="BV61" s="476" t="n"/>
      <c r="BW61" s="476" t="n"/>
      <c r="BX61" s="476" t="n"/>
      <c r="BY61" s="476" t="n"/>
      <c r="BZ61" s="476" t="n"/>
      <c r="CA61" s="476" t="n"/>
      <c r="CB61" s="476" t="n"/>
      <c r="CC61" s="476" t="n"/>
      <c r="CD61" s="476" t="n"/>
      <c r="CE61" s="476" t="n"/>
      <c r="CF61" s="476" t="n"/>
      <c r="CG61" s="476" t="n"/>
      <c r="CH61" s="476" t="n"/>
      <c r="CI61" s="476" t="n"/>
      <c r="CJ61" s="476" t="n"/>
      <c r="CK61" s="476" t="n"/>
      <c r="CL61" s="476" t="n"/>
      <c r="CM61" s="476" t="n"/>
      <c r="CN61" s="476" t="n"/>
      <c r="CO61" s="476" t="n"/>
      <c r="CP61" s="476" t="n"/>
      <c r="CQ61" s="476" t="n"/>
      <c r="CR61" s="476" t="n"/>
      <c r="CS61" s="476" t="n"/>
      <c r="CT61" s="476" t="n"/>
      <c r="CU61" s="476" t="n"/>
      <c r="CV61" s="476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>
        <f>N23</f>
        <v/>
      </c>
      <c r="S62" s="845">
        <f>P26*10000</f>
        <v/>
      </c>
      <c r="T62" s="589" t="n">
        <v>0.001896700547595404</v>
      </c>
      <c r="U62" s="476" t="n"/>
      <c r="V62" s="476" t="n"/>
      <c r="W62" s="476" t="n"/>
      <c r="X62" s="476" t="n"/>
      <c r="Y62" s="476" t="n"/>
      <c r="Z62" s="476" t="n"/>
      <c r="AA62" s="476" t="n"/>
      <c r="AB62" s="476" t="n"/>
      <c r="AC62" s="476" t="n"/>
      <c r="AD62" s="476" t="n"/>
      <c r="AE62" s="476" t="n"/>
      <c r="AF62" s="476" t="n"/>
      <c r="AG62" s="476" t="n"/>
      <c r="AH62" s="476" t="n"/>
      <c r="AI62" s="476" t="n"/>
      <c r="AJ62" s="476" t="n"/>
      <c r="AK62" s="476" t="n"/>
      <c r="AL62" s="476" t="n"/>
      <c r="AM62" s="476" t="n"/>
      <c r="AN62" s="476" t="n"/>
      <c r="AO62" s="476" t="n"/>
      <c r="AP62" s="476" t="n"/>
      <c r="AQ62" s="476" t="n"/>
      <c r="AR62" s="476" t="n"/>
      <c r="AS62" s="476" t="n"/>
      <c r="AT62" s="476" t="n"/>
      <c r="AU62" s="476" t="n"/>
      <c r="AV62" s="476" t="n"/>
      <c r="AW62" s="476" t="n"/>
      <c r="AX62" s="476" t="n"/>
      <c r="AY62" s="476" t="n"/>
      <c r="AZ62" s="476" t="n"/>
      <c r="BA62" s="476" t="n"/>
      <c r="BB62" s="476" t="n"/>
      <c r="BC62" s="476" t="n"/>
      <c r="BD62" s="476" t="n"/>
      <c r="BE62" s="476" t="n"/>
      <c r="BF62" s="476" t="n"/>
      <c r="BG62" s="476" t="n"/>
      <c r="BH62" s="476" t="n"/>
      <c r="BI62" s="476" t="n"/>
      <c r="BJ62" s="476" t="n"/>
      <c r="BK62" s="476" t="n"/>
      <c r="BL62" s="476" t="n"/>
      <c r="BM62" s="476" t="n"/>
      <c r="BN62" s="476" t="n"/>
      <c r="BO62" s="476" t="n"/>
      <c r="BP62" s="476" t="n"/>
      <c r="BQ62" s="476" t="n"/>
      <c r="BR62" s="476" t="n"/>
      <c r="BS62" s="476" t="n"/>
      <c r="BT62" s="476" t="n"/>
      <c r="BU62" s="476" t="n"/>
      <c r="BV62" s="476" t="n"/>
      <c r="BW62" s="476" t="n"/>
      <c r="BX62" s="476" t="n"/>
      <c r="BY62" s="476" t="n"/>
      <c r="BZ62" s="476" t="n"/>
      <c r="CA62" s="476" t="n"/>
      <c r="CB62" s="476" t="n"/>
      <c r="CC62" s="476" t="n"/>
      <c r="CD62" s="476" t="n"/>
      <c r="CE62" s="476" t="n"/>
      <c r="CF62" s="476" t="n"/>
      <c r="CG62" s="476" t="n"/>
      <c r="CH62" s="476" t="n"/>
      <c r="CI62" s="476" t="n"/>
      <c r="CJ62" s="476" t="n"/>
      <c r="CK62" s="476" t="n"/>
      <c r="CL62" s="476" t="n"/>
      <c r="CM62" s="476" t="n"/>
      <c r="CN62" s="476" t="n"/>
      <c r="CO62" s="476" t="n"/>
      <c r="CP62" s="476" t="n"/>
      <c r="CQ62" s="476" t="n"/>
      <c r="CR62" s="476" t="n"/>
      <c r="CS62" s="476" t="n"/>
      <c r="CT62" s="476" t="n"/>
      <c r="CU62" s="476" t="n"/>
      <c r="CV62" s="476" t="n"/>
    </row>
    <row r="63">
      <c r="A63" s="612" t="inlineStr">
        <is>
          <t>[cc/m]</t>
        </is>
      </c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845">
        <f>IF(F$41=$C27,IF(F$40="dx",$R27,-$Q27),IF(F$41=$D27,IF(F$40="dx",-$T27,$S27),IF(F$41=$B27,IF(F$40="dx",($T27-$R27),($Q27-$S27)),0)))</f>
        <v/>
      </c>
      <c r="G63" s="845">
        <f>IF(G$41=$C27,IF(G$40="dx",$R27,-$Q27),IF(G$41=$D27,IF(G$40="dx",-$T27,$S27),IF(G$41=$B27,IF(G$40="dx",($T27-$R27),($Q27-$S27)),0)))</f>
        <v/>
      </c>
      <c r="H63" s="845">
        <f>IF(H$41=$C27,IF(H$40="dx",$R27,-$Q27),IF(H$41=$D27,IF(H$40="dx",-$T27,$S27),IF(H$41=$B27,IF(H$40="dx",($T27-$R27),($Q27-$S27)),0)))</f>
        <v/>
      </c>
      <c r="I63" s="845">
        <f>IF(I$41=$C27,IF(I$40="dx",$R27,-$Q27),IF(I$41=$D27,IF(I$40="dx",-$T27,$S27),IF(I$41=$B27,IF(I$40="dx",($T27-$R27),($Q27-$S27)),0)))</f>
        <v/>
      </c>
      <c r="J63" s="845">
        <f>IF(J$41=$C27,IF(J$40="dx",$R27,-$Q27),IF(J$41=$D27,IF(J$40="dx",-$T27,$S27),IF(J$41=$B27,IF(J$40="dx",($T27-$R27),($Q27-$S27)),0)))</f>
        <v/>
      </c>
      <c r="K63" s="845">
        <f>IF(K$41=$C27,IF(K$40="dx",$R27,-$Q27),IF(K$41=$D27,IF(K$40="dx",-$T27,$S27),IF(K$41=$B27,IF(K$40="dx",($T27-$R27),($Q27-$S27)),0)))</f>
        <v/>
      </c>
      <c r="L63" s="845">
        <f>IF(L$41=$C27,IF(L$40="dx",$R27,-$Q27),IF(L$41=$D27,IF(L$40="dx",-$T27,$S27),IF(L$41=$B27,IF(L$40="dx",($T27-$R27),($Q27-$S27)),0)))</f>
        <v/>
      </c>
      <c r="M63" s="845">
        <f>IF(M$41=$C27,IF(M$40="dx",$R27,-$Q27),IF(M$41=$D27,IF(M$40="dx",-$T27,$S27),IF(M$41=$B27,IF(M$40="dx",($T27-$R27),($Q27-$S27)),0)))</f>
        <v/>
      </c>
      <c r="N63" s="845">
        <f>IF(N$41=$C27,IF(N$40="dx",$R27,-$Q27),IF(N$41=$D27,IF(N$40="dx",-$T27,$S27),IF(N$41=$B27,IF(N$40="dx",($T27-$R27),($Q27-$S27)),0)))</f>
        <v/>
      </c>
      <c r="O63" s="845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>
        <f>P25</f>
        <v/>
      </c>
      <c r="S63" s="845">
        <f>P27*10000</f>
        <v/>
      </c>
      <c r="T63" s="626" t="n">
        <v>2.006816026798129</v>
      </c>
      <c r="U63" s="476" t="inlineStr">
        <is>
          <t>[cc]</t>
        </is>
      </c>
      <c r="V63" s="476" t="n"/>
      <c r="W63" s="476" t="n"/>
      <c r="X63" s="476" t="n"/>
      <c r="Y63" s="476" t="n"/>
      <c r="Z63" s="476" t="n"/>
      <c r="AA63" s="476" t="n"/>
      <c r="AB63" s="476" t="n"/>
      <c r="AC63" s="476" t="n"/>
      <c r="AD63" s="476" t="n"/>
      <c r="AE63" s="476" t="n"/>
      <c r="AF63" s="476" t="n"/>
      <c r="AG63" s="476" t="n"/>
      <c r="AH63" s="476" t="n"/>
      <c r="AI63" s="476" t="n"/>
      <c r="AJ63" s="476" t="n"/>
      <c r="AK63" s="476" t="n"/>
      <c r="AL63" s="476" t="n"/>
      <c r="AM63" s="476" t="n"/>
      <c r="AN63" s="476" t="n"/>
      <c r="AO63" s="476" t="n"/>
      <c r="AP63" s="476" t="n"/>
      <c r="AQ63" s="476" t="n"/>
      <c r="AR63" s="476" t="n"/>
      <c r="AS63" s="476" t="n"/>
      <c r="AT63" s="476" t="n"/>
      <c r="AU63" s="476" t="n"/>
      <c r="AV63" s="476" t="n"/>
      <c r="AW63" s="476" t="n"/>
      <c r="AX63" s="476" t="n"/>
      <c r="AY63" s="476" t="n"/>
      <c r="AZ63" s="476" t="n"/>
      <c r="BA63" s="476" t="n"/>
      <c r="BB63" s="476" t="n"/>
      <c r="BC63" s="476" t="n"/>
      <c r="BD63" s="476" t="n"/>
      <c r="BE63" s="476" t="n"/>
      <c r="BF63" s="476" t="n"/>
      <c r="BG63" s="476" t="n"/>
      <c r="BH63" s="476" t="n"/>
      <c r="BI63" s="476" t="n"/>
      <c r="BJ63" s="476" t="n"/>
      <c r="BK63" s="476" t="n"/>
      <c r="BL63" s="476" t="n"/>
      <c r="BM63" s="476" t="n"/>
      <c r="BN63" s="476" t="n"/>
      <c r="BO63" s="476" t="n"/>
      <c r="BP63" s="476" t="n"/>
      <c r="BQ63" s="476" t="n"/>
      <c r="BR63" s="476" t="n"/>
      <c r="BS63" s="476" t="n"/>
      <c r="BT63" s="476" t="n"/>
      <c r="BU63" s="476" t="n"/>
      <c r="BV63" s="476" t="n"/>
      <c r="BW63" s="476" t="n"/>
      <c r="BX63" s="476" t="n"/>
      <c r="BY63" s="476" t="n"/>
      <c r="BZ63" s="476" t="n"/>
      <c r="CA63" s="476" t="n"/>
      <c r="CB63" s="476" t="n"/>
      <c r="CC63" s="476" t="n"/>
      <c r="CD63" s="476" t="n"/>
      <c r="CE63" s="476" t="n"/>
      <c r="CF63" s="476" t="n"/>
      <c r="CG63" s="476" t="n"/>
      <c r="CH63" s="476" t="n"/>
      <c r="CI63" s="476" t="n"/>
      <c r="CJ63" s="476" t="n"/>
      <c r="CK63" s="476" t="n"/>
      <c r="CL63" s="476" t="n"/>
      <c r="CM63" s="476" t="n"/>
      <c r="CN63" s="476" t="n"/>
      <c r="CO63" s="476" t="n"/>
      <c r="CP63" s="476" t="n"/>
      <c r="CQ63" s="476" t="n"/>
      <c r="CR63" s="476" t="n"/>
      <c r="CS63" s="476" t="n"/>
      <c r="CT63" s="476" t="n"/>
      <c r="CU63" s="476" t="n"/>
      <c r="CV63" s="47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845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845">
        <f>IF(H$41=$C28,IF(H$40="dx",$R28,-$Q28),IF(H$41=$D28,IF(H$40="dx",-$T28,$S28),IF(H$41=$B28,IF(H$40="dx",($T28-$R28),($Q28-$S28)),0)))</f>
        <v/>
      </c>
      <c r="I64" s="845">
        <f>IF(I$41=$C28,IF(I$40="dx",$R28,-$Q28),IF(I$41=$D28,IF(I$40="dx",-$T28,$S28),IF(I$41=$B28,IF(I$40="dx",($T28-$R28),($Q28-$S28)),0)))</f>
        <v/>
      </c>
      <c r="J64" s="845">
        <f>IF(J$41=$C28,IF(J$40="dx",$R28,-$Q28),IF(J$41=$D28,IF(J$40="dx",-$T28,$S28),IF(J$41=$B28,IF(J$40="dx",($T28-$R28),($Q28-$S28)),0)))</f>
        <v/>
      </c>
      <c r="K64" s="845">
        <f>IF(K$41=$C28,IF(K$40="dx",$R28,-$Q28),IF(K$41=$D28,IF(K$40="dx",-$T28,$S28),IF(K$41=$B28,IF(K$40="dx",($T28-$R28),($Q28-$S28)),0)))</f>
        <v/>
      </c>
      <c r="L64" s="845">
        <f>IF(L$41=$C28,IF(L$40="dx",$R28,-$Q28),IF(L$41=$D28,IF(L$40="dx",-$T28,$S28),IF(L$41=$B28,IF(L$40="dx",($T28-$R28),($Q28-$S28)),0)))</f>
        <v/>
      </c>
      <c r="M64" s="845">
        <f>IF(M$41=$C28,IF(M$40="dx",$R28,-$Q28),IF(M$41=$D28,IF(M$40="dx",-$T28,$S28),IF(M$41=$B28,IF(M$40="dx",($T28-$R28),($Q28-$S28)),0)))</f>
        <v/>
      </c>
      <c r="N64" s="845">
        <f>IF(N$41=$C28,IF(N$40="dx",$R28,-$Q28),IF(N$41=$D28,IF(N$40="dx",-$T28,$S28),IF(N$41=$B28,IF(N$40="dx",($T28-$R28),($Q28-$S28)),0)))</f>
        <v/>
      </c>
      <c r="O64" s="845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>
        <f>P26</f>
        <v/>
      </c>
      <c r="S64" s="845">
        <f>P28*10000</f>
        <v/>
      </c>
      <c r="T64" s="629" t="n">
        <v>0.120189150130781</v>
      </c>
      <c r="U64" s="476" t="n"/>
      <c r="V64" s="476" t="n"/>
      <c r="W64" s="476" t="n"/>
      <c r="X64" s="476" t="n"/>
      <c r="Y64" s="476" t="n"/>
      <c r="Z64" s="476" t="n"/>
      <c r="AA64" s="476" t="n"/>
      <c r="AB64" s="476" t="n"/>
      <c r="AC64" s="476" t="n"/>
      <c r="AD64" s="476" t="n"/>
      <c r="AE64" s="476" t="n"/>
      <c r="AF64" s="476" t="n"/>
      <c r="AG64" s="476" t="n"/>
      <c r="AH64" s="476" t="n"/>
      <c r="AI64" s="476" t="n"/>
      <c r="AJ64" s="476" t="n"/>
      <c r="AK64" s="476" t="n"/>
      <c r="AL64" s="476" t="n"/>
      <c r="AM64" s="476" t="n"/>
      <c r="AN64" s="476" t="n"/>
      <c r="AO64" s="476" t="n"/>
      <c r="AP64" s="476" t="n"/>
      <c r="AQ64" s="476" t="n"/>
      <c r="AR64" s="476" t="n"/>
      <c r="AS64" s="476" t="n"/>
      <c r="AT64" s="476" t="n"/>
      <c r="AU64" s="476" t="n"/>
      <c r="AV64" s="476" t="n"/>
      <c r="AW64" s="476" t="n"/>
      <c r="AX64" s="476" t="n"/>
      <c r="AY64" s="476" t="n"/>
      <c r="AZ64" s="476" t="n"/>
      <c r="BA64" s="476" t="n"/>
      <c r="BB64" s="476" t="n"/>
      <c r="BC64" s="476" t="n"/>
      <c r="BD64" s="476" t="n"/>
      <c r="BE64" s="476" t="n"/>
      <c r="BF64" s="476" t="n"/>
      <c r="BG64" s="476" t="n"/>
      <c r="BH64" s="476" t="n"/>
      <c r="BI64" s="476" t="n"/>
      <c r="BJ64" s="476" t="n"/>
      <c r="BK64" s="476" t="n"/>
      <c r="BL64" s="476" t="n"/>
      <c r="BM64" s="476" t="n"/>
      <c r="BN64" s="476" t="n"/>
      <c r="BO64" s="476" t="n"/>
      <c r="BP64" s="476" t="n"/>
      <c r="BQ64" s="476" t="n"/>
      <c r="BR64" s="476" t="n"/>
      <c r="BS64" s="476" t="n"/>
      <c r="BT64" s="476" t="n"/>
      <c r="BU64" s="476" t="n"/>
      <c r="BV64" s="476" t="n"/>
      <c r="BW64" s="476" t="n"/>
      <c r="BX64" s="476" t="n"/>
      <c r="BY64" s="476" t="n"/>
      <c r="BZ64" s="476" t="n"/>
      <c r="CA64" s="476" t="n"/>
      <c r="CB64" s="476" t="n"/>
      <c r="CC64" s="476" t="n"/>
      <c r="CD64" s="476" t="n"/>
      <c r="CE64" s="476" t="n"/>
      <c r="CF64" s="476" t="n"/>
      <c r="CG64" s="476" t="n"/>
      <c r="CH64" s="476" t="n"/>
      <c r="CI64" s="476" t="n"/>
      <c r="CJ64" s="476" t="n"/>
      <c r="CK64" s="476" t="n"/>
      <c r="CL64" s="476" t="n"/>
      <c r="CM64" s="476" t="n"/>
      <c r="CN64" s="476" t="n"/>
      <c r="CO64" s="476" t="n"/>
      <c r="CP64" s="476" t="n"/>
      <c r="CQ64" s="476" t="n"/>
      <c r="CR64" s="476" t="n"/>
      <c r="CS64" s="476" t="n"/>
      <c r="CT64" s="476" t="n"/>
      <c r="CU64" s="476" t="n"/>
      <c r="CV64" s="476" t="n"/>
    </row>
    <row r="65">
      <c r="A65" s="476" t="n"/>
      <c r="B65" s="627">
        <f>IF(B$41=$C29,IF(B$40="dx",$R29,-$Q29),IF(B$41=$D29,IF(B$40="dx",-$T29,$S29),IF(B$41=$B29,IF(B$40="dx",($T29-$R29),($Q29-$S29)),0)))</f>
        <v/>
      </c>
      <c r="C65" s="845">
        <f>IF(C$41=$C29,IF(C$40="dx",$R29,-$Q29),IF(C$41=$D29,IF(C$40="dx",-$T29,$S29),IF(C$41=$B29,IF(C$40="dx",($T29-$R29),($Q29-$S29)),0)))</f>
        <v/>
      </c>
      <c r="D65" s="845">
        <f>IF(D$41=$C29,IF(D$40="dx",$R29,-$Q29),IF(D$41=$D29,IF(D$40="dx",-$T29,$S29),IF(D$41=$B29,IF(D$40="dx",($T29-$R29),($Q29-$S29)),0)))</f>
        <v/>
      </c>
      <c r="E65" s="845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845">
        <f>IF(J$41=$C29,IF(J$40="dx",$R29,-$Q29),IF(J$41=$D29,IF(J$40="dx",-$T29,$S29),IF(J$41=$B29,IF(J$40="dx",($T29-$R29),($Q29-$S29)),0)))</f>
        <v/>
      </c>
      <c r="K65" s="845">
        <f>IF(K$41=$C29,IF(K$40="dx",$R29,-$Q29),IF(K$41=$D29,IF(K$40="dx",-$T29,$S29),IF(K$41=$B29,IF(K$40="dx",($T29-$R29),($Q29-$S29)),0)))</f>
        <v/>
      </c>
      <c r="L65" s="845">
        <f>IF(L$41=$C29,IF(L$40="dx",$R29,-$Q29),IF(L$41=$D29,IF(L$40="dx",-$T29,$S29),IF(L$41=$B29,IF(L$40="dx",($T29-$R29),($Q29-$S29)),0)))</f>
        <v/>
      </c>
      <c r="M65" s="845">
        <f>IF(M$41=$C29,IF(M$40="dx",$R29,-$Q29),IF(M$41=$D29,IF(M$40="dx",-$T29,$S29),IF(M$41=$B29,IF(M$40="dx",($T29-$R29),($Q29-$S29)),0)))</f>
        <v/>
      </c>
      <c r="N65" s="845">
        <f>IF(N$41=$C29,IF(N$40="dx",$R29,-$Q29),IF(N$41=$D29,IF(N$40="dx",-$T29,$S29),IF(N$41=$B29,IF(N$40="dx",($T29-$R29),($Q29-$S29)),0)))</f>
        <v/>
      </c>
      <c r="O65" s="845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>
        <f>P27</f>
        <v/>
      </c>
      <c r="S65" s="845">
        <f>P29*10000</f>
        <v/>
      </c>
      <c r="T65" s="629" t="n">
        <v>1.444417136826929</v>
      </c>
      <c r="U65" s="476" t="n"/>
      <c r="V65" s="476" t="n"/>
      <c r="W65" s="476" t="n"/>
      <c r="X65" s="476" t="n"/>
      <c r="Y65" s="476" t="n"/>
      <c r="Z65" s="476" t="n"/>
      <c r="AA65" s="476" t="n"/>
      <c r="AB65" s="476" t="n"/>
      <c r="AC65" s="476" t="n"/>
      <c r="AD65" s="476" t="n"/>
      <c r="AE65" s="476" t="n"/>
      <c r="AF65" s="476" t="n"/>
      <c r="AG65" s="476" t="n"/>
      <c r="AH65" s="476" t="n"/>
      <c r="AI65" s="476" t="n"/>
      <c r="AJ65" s="476" t="n"/>
      <c r="AK65" s="476" t="n"/>
      <c r="AL65" s="476" t="n"/>
      <c r="AM65" s="476" t="n"/>
      <c r="AN65" s="476" t="n"/>
      <c r="AO65" s="476" t="n"/>
      <c r="AP65" s="476" t="n"/>
      <c r="AQ65" s="476" t="n"/>
      <c r="AR65" s="476" t="n"/>
      <c r="AS65" s="476" t="n"/>
      <c r="AT65" s="476" t="n"/>
      <c r="AU65" s="476" t="n"/>
      <c r="AV65" s="476" t="n"/>
      <c r="AW65" s="476" t="n"/>
      <c r="AX65" s="476" t="n"/>
      <c r="AY65" s="476" t="n"/>
      <c r="AZ65" s="476" t="n"/>
      <c r="BA65" s="476" t="n"/>
      <c r="BB65" s="476" t="n"/>
      <c r="BC65" s="476" t="n"/>
      <c r="BD65" s="476" t="n"/>
      <c r="BE65" s="476" t="n"/>
      <c r="BF65" s="476" t="n"/>
      <c r="BG65" s="476" t="n"/>
      <c r="BH65" s="476" t="n"/>
      <c r="BI65" s="476" t="n"/>
      <c r="BJ65" s="476" t="n"/>
      <c r="BK65" s="476" t="n"/>
      <c r="BL65" s="476" t="n"/>
      <c r="BM65" s="476" t="n"/>
      <c r="BN65" s="476" t="n"/>
      <c r="BO65" s="476" t="n"/>
      <c r="BP65" s="476" t="n"/>
      <c r="BQ65" s="476" t="n"/>
      <c r="BR65" s="476" t="n"/>
      <c r="BS65" s="476" t="n"/>
      <c r="BT65" s="476" t="n"/>
      <c r="BU65" s="476" t="n"/>
      <c r="BV65" s="476" t="n"/>
      <c r="BW65" s="476" t="n"/>
      <c r="BX65" s="476" t="n"/>
      <c r="BY65" s="476" t="n"/>
      <c r="BZ65" s="476" t="n"/>
      <c r="CA65" s="476" t="n"/>
      <c r="CB65" s="476" t="n"/>
      <c r="CC65" s="476" t="n"/>
      <c r="CD65" s="476" t="n"/>
      <c r="CE65" s="476" t="n"/>
      <c r="CF65" s="476" t="n"/>
      <c r="CG65" s="476" t="n"/>
      <c r="CH65" s="476" t="n"/>
      <c r="CI65" s="476" t="n"/>
      <c r="CJ65" s="476" t="n"/>
      <c r="CK65" s="476" t="n"/>
      <c r="CL65" s="476" t="n"/>
      <c r="CM65" s="476" t="n"/>
      <c r="CN65" s="476" t="n"/>
      <c r="CO65" s="476" t="n"/>
      <c r="CP65" s="476" t="n"/>
      <c r="CQ65" s="476" t="n"/>
      <c r="CR65" s="476" t="n"/>
      <c r="CS65" s="476" t="n"/>
      <c r="CT65" s="476" t="n"/>
      <c r="CU65" s="476" t="n"/>
      <c r="CV65" s="476" t="n"/>
    </row>
    <row r="66">
      <c r="A66" s="476" t="n"/>
      <c r="B66" s="627">
        <f>IF(B$41=$C30,IF(B$40="dx",$R30,-$Q30),IF(B$41=$D30,IF(B$40="dx",-$T30,$S30),IF(B$41=$B30,IF(B$40="dx",($T30-$R30),($Q30-$S30)),0)))</f>
        <v/>
      </c>
      <c r="C66" s="845">
        <f>IF(C$41=$C30,IF(C$40="dx",$R30,-$Q30),IF(C$41=$D30,IF(C$40="dx",-$T30,$S30),IF(C$41=$B30,IF(C$40="dx",($T30-$R30),($Q30-$S30)),0)))</f>
        <v/>
      </c>
      <c r="D66" s="845">
        <f>IF(D$41=$C30,IF(D$40="dx",$R30,-$Q30),IF(D$41=$D30,IF(D$40="dx",-$T30,$S30),IF(D$41=$B30,IF(D$40="dx",($T30-$R30),($Q30-$S30)),0)))</f>
        <v/>
      </c>
      <c r="E66" s="845">
        <f>IF(E$41=$C30,IF(E$40="dx",$R30,-$Q30),IF(E$41=$D30,IF(E$40="dx",-$T30,$S30),IF(E$41=$B30,IF(E$40="dx",($T30-$R30),($Q30-$S30)),0)))</f>
        <v/>
      </c>
      <c r="F66" s="845">
        <f>IF(F$41=$C30,IF(F$40="dx",$R30,-$Q30),IF(F$41=$D30,IF(F$40="dx",-$T30,$S30),IF(F$41=$B30,IF(F$40="dx",($T30-$R30),($Q30-$S30)),0)))</f>
        <v/>
      </c>
      <c r="G66" s="845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845">
        <f>IF(J$41=$C30,IF(J$40="dx",$R30,-$Q30),IF(J$41=$D30,IF(J$40="dx",-$T30,$S30),IF(J$41=$B30,IF(J$40="dx",($T30-$R30),($Q30-$S30)),0)))</f>
        <v/>
      </c>
      <c r="K66" s="845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845">
        <f>IF(N$41=$C30,IF(N$40="dx",$R30,-$Q30),IF(N$41=$D30,IF(N$40="dx",-$T30,$S30),IF(N$41=$B30,IF(N$40="dx",($T30-$R30),($Q30-$S30)),0)))</f>
        <v/>
      </c>
      <c r="O66" s="845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>
        <f>P28</f>
        <v/>
      </c>
      <c r="S66" s="845">
        <f>P30*10000</f>
        <v/>
      </c>
      <c r="T66" s="629" t="n">
        <v>-0.085345166814774</v>
      </c>
      <c r="U66" s="476" t="n"/>
      <c r="V66" s="476" t="n"/>
      <c r="W66" s="476" t="n"/>
      <c r="X66" s="476" t="n"/>
      <c r="Y66" s="476" t="n"/>
      <c r="Z66" s="476" t="n"/>
      <c r="AA66" s="476" t="n"/>
      <c r="AB66" s="476" t="n"/>
      <c r="AC66" s="476" t="n"/>
      <c r="AD66" s="476" t="n"/>
      <c r="AE66" s="476" t="n"/>
      <c r="AF66" s="476" t="n"/>
      <c r="AG66" s="476" t="n"/>
      <c r="AH66" s="476" t="n"/>
      <c r="AI66" s="476" t="n"/>
      <c r="AJ66" s="476" t="n"/>
      <c r="AK66" s="476" t="n"/>
      <c r="AL66" s="476" t="n"/>
      <c r="AM66" s="476" t="n"/>
      <c r="AN66" s="476" t="n"/>
      <c r="AO66" s="476" t="n"/>
      <c r="AP66" s="476" t="n"/>
      <c r="AQ66" s="476" t="n"/>
      <c r="AR66" s="476" t="n"/>
      <c r="AS66" s="476" t="n"/>
      <c r="AT66" s="476" t="n"/>
      <c r="AU66" s="476" t="n"/>
      <c r="AV66" s="476" t="n"/>
      <c r="AW66" s="476" t="n"/>
      <c r="AX66" s="476" t="n"/>
      <c r="AY66" s="476" t="n"/>
      <c r="AZ66" s="476" t="n"/>
      <c r="BA66" s="476" t="n"/>
      <c r="BB66" s="476" t="n"/>
      <c r="BC66" s="476" t="n"/>
      <c r="BD66" s="476" t="n"/>
      <c r="BE66" s="476" t="n"/>
      <c r="BF66" s="476" t="n"/>
      <c r="BG66" s="476" t="n"/>
      <c r="BH66" s="476" t="n"/>
      <c r="BI66" s="476" t="n"/>
      <c r="BJ66" s="476" t="n"/>
      <c r="BK66" s="476" t="n"/>
      <c r="BL66" s="476" t="n"/>
      <c r="BM66" s="476" t="n"/>
      <c r="BN66" s="476" t="n"/>
      <c r="BO66" s="476" t="n"/>
      <c r="BP66" s="476" t="n"/>
      <c r="BQ66" s="476" t="n"/>
      <c r="BR66" s="476" t="n"/>
      <c r="BS66" s="476" t="n"/>
      <c r="BT66" s="476" t="n"/>
      <c r="BU66" s="476" t="n"/>
      <c r="BV66" s="476" t="n"/>
      <c r="BW66" s="476" t="n"/>
      <c r="BX66" s="476" t="n"/>
      <c r="BY66" s="476" t="n"/>
      <c r="BZ66" s="476" t="n"/>
      <c r="CA66" s="476" t="n"/>
      <c r="CB66" s="476" t="n"/>
      <c r="CC66" s="476" t="n"/>
      <c r="CD66" s="476" t="n"/>
      <c r="CE66" s="476" t="n"/>
      <c r="CF66" s="476" t="n"/>
      <c r="CG66" s="476" t="n"/>
      <c r="CH66" s="476" t="n"/>
      <c r="CI66" s="476" t="n"/>
      <c r="CJ66" s="476" t="n"/>
      <c r="CK66" s="476" t="n"/>
      <c r="CL66" s="476" t="n"/>
      <c r="CM66" s="476" t="n"/>
      <c r="CN66" s="476" t="n"/>
      <c r="CO66" s="476" t="n"/>
      <c r="CP66" s="476" t="n"/>
      <c r="CQ66" s="476" t="n"/>
      <c r="CR66" s="476" t="n"/>
      <c r="CS66" s="476" t="n"/>
      <c r="CT66" s="476" t="n"/>
      <c r="CU66" s="476" t="n"/>
      <c r="CV66" s="476" t="n"/>
    </row>
    <row r="67">
      <c r="A67" s="476" t="n"/>
      <c r="B67" s="627">
        <f>IF(B$41=$C31,IF(B$40="dx",$R31,-$Q31),IF(B$41=$D31,IF(B$40="dx",-$T31,$S31),IF(B$41=$B31,IF(B$40="dx",($T31-$R31),($Q31-$S31)),0)))</f>
        <v/>
      </c>
      <c r="C67" s="845">
        <f>IF(C$41=$C31,IF(C$40="dx",$R31,-$Q31),IF(C$41=$D31,IF(C$40="dx",-$T31,$S31),IF(C$41=$B31,IF(C$40="dx",($T31-$R31),($Q31-$S31)),0)))</f>
        <v/>
      </c>
      <c r="D67" s="845">
        <f>IF(D$41=$C31,IF(D$40="dx",$R31,-$Q31),IF(D$41=$D31,IF(D$40="dx",-$T31,$S31),IF(D$41=$B31,IF(D$40="dx",($T31-$R31),($Q31-$S31)),0)))</f>
        <v/>
      </c>
      <c r="E67" s="845">
        <f>IF(E$41=$C31,IF(E$40="dx",$R31,-$Q31),IF(E$41=$D31,IF(E$40="dx",-$T31,$S31),IF(E$41=$B31,IF(E$40="dx",($T31-$R31),($Q31-$S31)),0)))</f>
        <v/>
      </c>
      <c r="F67" s="845">
        <f>IF(F$41=$C31,IF(F$40="dx",$R31,-$Q31),IF(F$41=$D31,IF(F$40="dx",-$T31,$S31),IF(F$41=$B31,IF(F$40="dx",($T31-$R31),($Q31-$S31)),0)))</f>
        <v/>
      </c>
      <c r="G67" s="845">
        <f>IF(G$41=$C31,IF(G$40="dx",$R31,-$Q31),IF(G$41=$D31,IF(G$40="dx",-$T31,$S31),IF(G$41=$B31,IF(G$40="dx",($T31-$R31),($Q31-$S31)),0)))</f>
        <v/>
      </c>
      <c r="H67" s="845">
        <f>IF(H$41=$C31,IF(H$40="dx",$R31,-$Q31),IF(H$41=$D31,IF(H$40="dx",-$T31,$S31),IF(H$41=$B31,IF(H$40="dx",($T31-$R31),($Q31-$S31)),0)))</f>
        <v/>
      </c>
      <c r="I67" s="845">
        <f>IF(I$41=$C31,IF(I$40="dx",$R31,-$Q31),IF(I$41=$D31,IF(I$40="dx",-$T31,$S31),IF(I$41=$B31,IF(I$40="dx",($T31-$R31),($Q31-$S31)),0)))</f>
        <v/>
      </c>
      <c r="J67" s="845">
        <f>IF(J$41=$C31,IF(J$40="dx",$R31,-$Q31),IF(J$41=$D31,IF(J$40="dx",-$T31,$S31),IF(J$41=$B31,IF(J$40="dx",($T31-$R31),($Q31-$S31)),0)))</f>
        <v/>
      </c>
      <c r="K67" s="845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>
        <f>P29</f>
        <v/>
      </c>
      <c r="S67" s="845">
        <f>P31*10000</f>
        <v/>
      </c>
      <c r="T67" s="629" t="n">
        <v>4.198650208162355</v>
      </c>
      <c r="U67" s="476" t="n"/>
      <c r="V67" s="476" t="n"/>
      <c r="W67" s="476" t="n"/>
      <c r="X67" s="476" t="n"/>
      <c r="Y67" s="476" t="n"/>
      <c r="Z67" s="476" t="n"/>
      <c r="AA67" s="476" t="n"/>
      <c r="AB67" s="476" t="n"/>
      <c r="AC67" s="476" t="n"/>
      <c r="AD67" s="476" t="n"/>
      <c r="AE67" s="476" t="n"/>
      <c r="AF67" s="476" t="n"/>
      <c r="AG67" s="476" t="n"/>
      <c r="AH67" s="476" t="n"/>
      <c r="AI67" s="476" t="n"/>
      <c r="AJ67" s="476" t="n"/>
      <c r="AK67" s="476" t="n"/>
      <c r="AL67" s="476" t="n"/>
      <c r="AM67" s="476" t="n"/>
      <c r="AN67" s="476" t="n"/>
      <c r="AO67" s="476" t="n"/>
      <c r="AP67" s="476" t="n"/>
      <c r="AQ67" s="476" t="n"/>
      <c r="AR67" s="476" t="n"/>
      <c r="AS67" s="476" t="n"/>
      <c r="AT67" s="476" t="n"/>
      <c r="AU67" s="476" t="n"/>
      <c r="AV67" s="476" t="n"/>
      <c r="AW67" s="476" t="n"/>
      <c r="AX67" s="476" t="n"/>
      <c r="AY67" s="476" t="n"/>
      <c r="AZ67" s="476" t="n"/>
      <c r="BA67" s="476" t="n"/>
      <c r="BB67" s="476" t="n"/>
      <c r="BC67" s="476" t="n"/>
      <c r="BD67" s="476" t="n"/>
      <c r="BE67" s="476" t="n"/>
      <c r="BF67" s="476" t="n"/>
      <c r="BG67" s="476" t="n"/>
      <c r="BH67" s="476" t="n"/>
      <c r="BI67" s="476" t="n"/>
      <c r="BJ67" s="476" t="n"/>
      <c r="BK67" s="476" t="n"/>
      <c r="BL67" s="476" t="n"/>
      <c r="BM67" s="476" t="n"/>
      <c r="BN67" s="476" t="n"/>
      <c r="BO67" s="476" t="n"/>
      <c r="BP67" s="476" t="n"/>
      <c r="BQ67" s="476" t="n"/>
      <c r="BR67" s="476" t="n"/>
      <c r="BS67" s="476" t="n"/>
      <c r="BT67" s="476" t="n"/>
      <c r="BU67" s="476" t="n"/>
      <c r="BV67" s="476" t="n"/>
      <c r="BW67" s="476" t="n"/>
      <c r="BX67" s="476" t="n"/>
      <c r="BY67" s="476" t="n"/>
      <c r="BZ67" s="476" t="n"/>
      <c r="CA67" s="476" t="n"/>
      <c r="CB67" s="476" t="n"/>
      <c r="CC67" s="476" t="n"/>
      <c r="CD67" s="476" t="n"/>
      <c r="CE67" s="476" t="n"/>
      <c r="CF67" s="476" t="n"/>
      <c r="CG67" s="476" t="n"/>
      <c r="CH67" s="476" t="n"/>
      <c r="CI67" s="476" t="n"/>
      <c r="CJ67" s="476" t="n"/>
      <c r="CK67" s="476" t="n"/>
      <c r="CL67" s="476" t="n"/>
      <c r="CM67" s="476" t="n"/>
      <c r="CN67" s="476" t="n"/>
      <c r="CO67" s="476" t="n"/>
      <c r="CP67" s="476" t="n"/>
      <c r="CQ67" s="476" t="n"/>
      <c r="CR67" s="476" t="n"/>
      <c r="CS67" s="476" t="n"/>
      <c r="CT67" s="476" t="n"/>
      <c r="CU67" s="476" t="n"/>
      <c r="CV67" s="476" t="n"/>
    </row>
    <row r="68">
      <c r="A68" s="476" t="n"/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845">
        <f>IF(D$41=$C32,IF(D$40="dx",$R32,-$Q32),IF(D$41=$D32,IF(D$40="dx",-$T32,$S32),IF(D$41=$B32,IF(D$40="dx",($T32-$R32),($Q32-$S32)),0)))</f>
        <v/>
      </c>
      <c r="E68" s="845">
        <f>IF(E$41=$C32,IF(E$40="dx",$R32,-$Q32),IF(E$41=$D32,IF(E$40="dx",-$T32,$S32),IF(E$41=$B32,IF(E$40="dx",($T32-$R32),($Q32-$S32)),0)))</f>
        <v/>
      </c>
      <c r="F68" s="845">
        <f>IF(F$41=$C32,IF(F$40="dx",$R32,-$Q32),IF(F$41=$D32,IF(F$40="dx",-$T32,$S32),IF(F$41=$B32,IF(F$40="dx",($T32-$R32),($Q32-$S32)),0)))</f>
        <v/>
      </c>
      <c r="G68" s="845">
        <f>IF(G$41=$C32,IF(G$40="dx",$R32,-$Q32),IF(G$41=$D32,IF(G$40="dx",-$T32,$S32),IF(G$41=$B32,IF(G$40="dx",($T32-$R32),($Q32-$S32)),0)))</f>
        <v/>
      </c>
      <c r="H68" s="845">
        <f>IF(H$41=$C32,IF(H$40="dx",$R32,-$Q32),IF(H$41=$D32,IF(H$40="dx",-$T32,$S32),IF(H$41=$B32,IF(H$40="dx",($T32-$R32),($Q32-$S32)),0)))</f>
        <v/>
      </c>
      <c r="I68" s="845">
        <f>IF(I$41=$C32,IF(I$40="dx",$R32,-$Q32),IF(I$41=$D32,IF(I$40="dx",-$T32,$S32),IF(I$41=$B32,IF(I$40="dx",($T32-$R32),($Q32-$S32)),0)))</f>
        <v/>
      </c>
      <c r="J68" s="845">
        <f>IF(J$41=$C32,IF(J$40="dx",$R32,-$Q32),IF(J$41=$D32,IF(J$40="dx",-$T32,$S32),IF(J$41=$B32,IF(J$40="dx",($T32-$R32),($Q32-$S32)),0)))</f>
        <v/>
      </c>
      <c r="K68" s="845">
        <f>IF(K$41=$C32,IF(K$40="dx",$R32,-$Q32),IF(K$41=$D32,IF(K$40="dx",-$T32,$S32),IF(K$41=$B32,IF(K$40="dx",($T32-$R32),($Q32-$S32)),0)))</f>
        <v/>
      </c>
      <c r="L68" s="845">
        <f>IF(L$41=$C32,IF(L$40="dx",$R32,-$Q32),IF(L$41=$D32,IF(L$40="dx",-$T32,$S32),IF(L$41=$B32,IF(L$40="dx",($T32-$R32),($Q32-$S32)),0)))</f>
        <v/>
      </c>
      <c r="M68" s="845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>
        <f>P30</f>
        <v/>
      </c>
      <c r="S68" s="845">
        <f>P32*10000</f>
        <v/>
      </c>
      <c r="T68" s="629" t="n">
        <v>-1.684727355188458</v>
      </c>
      <c r="U68" s="476" t="n"/>
      <c r="V68" s="476" t="n"/>
      <c r="W68" s="476" t="n"/>
      <c r="X68" s="476" t="n"/>
      <c r="Y68" s="476" t="n"/>
      <c r="Z68" s="476" t="n"/>
      <c r="AA68" s="476" t="n"/>
      <c r="AB68" s="476" t="n"/>
      <c r="AC68" s="476" t="n"/>
      <c r="AD68" s="476" t="n"/>
      <c r="AE68" s="476" t="n"/>
      <c r="AF68" s="476" t="n"/>
      <c r="AG68" s="476" t="n"/>
      <c r="AH68" s="476" t="n"/>
      <c r="AI68" s="476" t="n"/>
      <c r="AJ68" s="476" t="n"/>
      <c r="AK68" s="476" t="n"/>
      <c r="AL68" s="476" t="n"/>
      <c r="AM68" s="476" t="n"/>
      <c r="AN68" s="476" t="n"/>
      <c r="AO68" s="476" t="n"/>
      <c r="AP68" s="476" t="n"/>
      <c r="AQ68" s="476" t="n"/>
      <c r="AR68" s="476" t="n"/>
      <c r="AS68" s="476" t="n"/>
      <c r="AT68" s="476" t="n"/>
      <c r="AU68" s="476" t="n"/>
      <c r="AV68" s="476" t="n"/>
      <c r="AW68" s="476" t="n"/>
      <c r="AX68" s="476" t="n"/>
      <c r="AY68" s="476" t="n"/>
      <c r="AZ68" s="476" t="n"/>
      <c r="BA68" s="476" t="n"/>
      <c r="BB68" s="476" t="n"/>
      <c r="BC68" s="476" t="n"/>
      <c r="BD68" s="476" t="n"/>
      <c r="BE68" s="476" t="n"/>
      <c r="BF68" s="476" t="n"/>
      <c r="BG68" s="476" t="n"/>
      <c r="BH68" s="476" t="n"/>
      <c r="BI68" s="476" t="n"/>
      <c r="BJ68" s="476" t="n"/>
      <c r="BK68" s="476" t="n"/>
      <c r="BL68" s="476" t="n"/>
      <c r="BM68" s="476" t="n"/>
      <c r="BN68" s="476" t="n"/>
      <c r="BO68" s="476" t="n"/>
      <c r="BP68" s="476" t="n"/>
      <c r="BQ68" s="476" t="n"/>
      <c r="BR68" s="476" t="n"/>
      <c r="BS68" s="476" t="n"/>
      <c r="BT68" s="476" t="n"/>
      <c r="BU68" s="476" t="n"/>
      <c r="BV68" s="476" t="n"/>
      <c r="BW68" s="476" t="n"/>
      <c r="BX68" s="476" t="n"/>
      <c r="BY68" s="476" t="n"/>
      <c r="BZ68" s="476" t="n"/>
      <c r="CA68" s="476" t="n"/>
      <c r="CB68" s="476" t="n"/>
      <c r="CC68" s="476" t="n"/>
      <c r="CD68" s="476" t="n"/>
      <c r="CE68" s="476" t="n"/>
      <c r="CF68" s="476" t="n"/>
      <c r="CG68" s="476" t="n"/>
      <c r="CH68" s="476" t="n"/>
      <c r="CI68" s="476" t="n"/>
      <c r="CJ68" s="476" t="n"/>
      <c r="CK68" s="476" t="n"/>
      <c r="CL68" s="476" t="n"/>
      <c r="CM68" s="476" t="n"/>
      <c r="CN68" s="476" t="n"/>
      <c r="CO68" s="476" t="n"/>
      <c r="CP68" s="476" t="n"/>
      <c r="CQ68" s="476" t="n"/>
      <c r="CR68" s="476" t="n"/>
      <c r="CS68" s="476" t="n"/>
      <c r="CT68" s="476" t="n"/>
      <c r="CU68" s="476" t="n"/>
      <c r="CV68" s="476" t="n"/>
    </row>
    <row r="69">
      <c r="A69" s="476" t="n"/>
      <c r="B69" s="627">
        <f>IF(B$41=$C33,IF(B$40="dx",$R33,-$Q33),IF(B$41=$D33,IF(B$40="dx",-$T33,$S33),IF(B$41=$B33,IF(B$40="dx",($T33-$R33),($Q33-$S33)),0)))</f>
        <v/>
      </c>
      <c r="C69" s="845">
        <f>IF(C$41=$C33,IF(C$40="dx",$R33,-$Q33),IF(C$41=$D33,IF(C$40="dx",-$T33,$S33),IF(C$41=$B33,IF(C$40="dx",($T33-$R33),($Q33-$S33)),0)))</f>
        <v/>
      </c>
      <c r="D69" s="845">
        <f>IF(D$41=$C33,IF(D$40="dx",$R33,-$Q33),IF(D$41=$D33,IF(D$40="dx",-$T33,$S33),IF(D$41=$B33,IF(D$40="dx",($T33-$R33),($Q33-$S33)),0)))</f>
        <v/>
      </c>
      <c r="E69" s="845">
        <f>IF(E$41=$C33,IF(E$40="dx",$R33,-$Q33),IF(E$41=$D33,IF(E$40="dx",-$T33,$S33),IF(E$41=$B33,IF(E$40="dx",($T33-$R33),($Q33-$S33)),0)))</f>
        <v/>
      </c>
      <c r="F69" s="845">
        <f>IF(F$41=$C33,IF(F$40="dx",$R33,-$Q33),IF(F$41=$D33,IF(F$40="dx",-$T33,$S33),IF(F$41=$B33,IF(F$40="dx",($T33-$R33),($Q33-$S33)),0)))</f>
        <v/>
      </c>
      <c r="G69" s="845">
        <f>IF(G$41=$C33,IF(G$40="dx",$R33,-$Q33),IF(G$41=$D33,IF(G$40="dx",-$T33,$S33),IF(G$41=$B33,IF(G$40="dx",($T33-$R33),($Q33-$S33)),0)))</f>
        <v/>
      </c>
      <c r="H69" s="845">
        <f>IF(H$41=$C33,IF(H$40="dx",$R33,-$Q33),IF(H$41=$D33,IF(H$40="dx",-$T33,$S33),IF(H$41=$B33,IF(H$40="dx",($T33-$R33),($Q33-$S33)),0)))</f>
        <v/>
      </c>
      <c r="I69" s="845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845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>
        <f>P31</f>
        <v/>
      </c>
      <c r="S69" s="845">
        <f>P33*10000</f>
        <v/>
      </c>
      <c r="T69" s="629" t="n">
        <v>-0.4836706245037354</v>
      </c>
      <c r="U69" s="476" t="n"/>
      <c r="V69" s="476" t="n"/>
      <c r="W69" s="476" t="n"/>
      <c r="X69" s="476" t="n"/>
      <c r="Y69" s="476" t="n"/>
      <c r="Z69" s="476" t="n"/>
      <c r="AA69" s="476" t="n"/>
      <c r="AB69" s="476" t="n"/>
      <c r="AC69" s="476" t="n"/>
      <c r="AD69" s="476" t="n"/>
      <c r="AE69" s="476" t="n"/>
      <c r="AF69" s="476" t="n"/>
      <c r="AG69" s="476" t="n"/>
      <c r="AH69" s="476" t="n"/>
      <c r="AI69" s="476" t="n"/>
      <c r="AJ69" s="476" t="n"/>
      <c r="AK69" s="476" t="n"/>
      <c r="AL69" s="476" t="n"/>
      <c r="AM69" s="476" t="n"/>
      <c r="AN69" s="476" t="n"/>
      <c r="AO69" s="476" t="n"/>
      <c r="AP69" s="476" t="n"/>
      <c r="AQ69" s="476" t="n"/>
      <c r="AR69" s="476" t="n"/>
      <c r="AS69" s="476" t="n"/>
      <c r="AT69" s="476" t="n"/>
      <c r="AU69" s="476" t="n"/>
      <c r="AV69" s="476" t="n"/>
      <c r="AW69" s="476" t="n"/>
      <c r="AX69" s="476" t="n"/>
      <c r="AY69" s="476" t="n"/>
      <c r="AZ69" s="476" t="n"/>
      <c r="BA69" s="476" t="n"/>
      <c r="BB69" s="476" t="n"/>
      <c r="BC69" s="476" t="n"/>
      <c r="BD69" s="476" t="n"/>
      <c r="BE69" s="476" t="n"/>
      <c r="BF69" s="476" t="n"/>
      <c r="BG69" s="476" t="n"/>
      <c r="BH69" s="476" t="n"/>
      <c r="BI69" s="476" t="n"/>
      <c r="BJ69" s="476" t="n"/>
      <c r="BK69" s="476" t="n"/>
      <c r="BL69" s="476" t="n"/>
      <c r="BM69" s="476" t="n"/>
      <c r="BN69" s="476" t="n"/>
      <c r="BO69" s="476" t="n"/>
      <c r="BP69" s="476" t="n"/>
      <c r="BQ69" s="476" t="n"/>
      <c r="BR69" s="476" t="n"/>
      <c r="BS69" s="476" t="n"/>
      <c r="BT69" s="476" t="n"/>
      <c r="BU69" s="476" t="n"/>
      <c r="BV69" s="476" t="n"/>
      <c r="BW69" s="476" t="n"/>
      <c r="BX69" s="476" t="n"/>
      <c r="BY69" s="476" t="n"/>
      <c r="BZ69" s="476" t="n"/>
      <c r="CA69" s="476" t="n"/>
      <c r="CB69" s="476" t="n"/>
      <c r="CC69" s="476" t="n"/>
      <c r="CD69" s="476" t="n"/>
      <c r="CE69" s="476" t="n"/>
      <c r="CF69" s="476" t="n"/>
      <c r="CG69" s="476" t="n"/>
      <c r="CH69" s="476" t="n"/>
      <c r="CI69" s="476" t="n"/>
      <c r="CJ69" s="476" t="n"/>
      <c r="CK69" s="476" t="n"/>
      <c r="CL69" s="476" t="n"/>
      <c r="CM69" s="476" t="n"/>
      <c r="CN69" s="476" t="n"/>
      <c r="CO69" s="476" t="n"/>
      <c r="CP69" s="476" t="n"/>
      <c r="CQ69" s="476" t="n"/>
      <c r="CR69" s="476" t="n"/>
      <c r="CS69" s="476" t="n"/>
      <c r="CT69" s="476" t="n"/>
      <c r="CU69" s="476" t="n"/>
      <c r="CV69" s="476" t="n"/>
    </row>
    <row r="70">
      <c r="A70" s="476" t="n"/>
      <c r="B70" s="627">
        <f>IF(B$41=$C34,IF(B$40="dx",$R34,-$Q34),IF(B$41=$D34,IF(B$40="dx",-$T34,$S34),IF(B$41=$B34,IF(B$40="dx",($T34-$R34),($Q34-$S34)),0)))</f>
        <v/>
      </c>
      <c r="C70" s="845">
        <f>IF(C$41=$C34,IF(C$40="dx",$R34,-$Q34),IF(C$41=$D34,IF(C$40="dx",-$T34,$S34),IF(C$41=$B34,IF(C$40="dx",($T34-$R34),($Q34-$S34)),0)))</f>
        <v/>
      </c>
      <c r="D70" s="845">
        <f>IF(D$41=$C34,IF(D$40="dx",$R34,-$Q34),IF(D$41=$D34,IF(D$40="dx",-$T34,$S34),IF(D$41=$B34,IF(D$40="dx",($T34-$R34),($Q34-$S34)),0)))</f>
        <v/>
      </c>
      <c r="E70" s="845">
        <f>IF(E$41=$C34,IF(E$40="dx",$R34,-$Q34),IF(E$41=$D34,IF(E$40="dx",-$T34,$S34),IF(E$41=$B34,IF(E$40="dx",($T34-$R34),($Q34-$S34)),0)))</f>
        <v/>
      </c>
      <c r="F70" s="845">
        <f>IF(F$41=$C34,IF(F$40="dx",$R34,-$Q34),IF(F$41=$D34,IF(F$40="dx",-$T34,$S34),IF(F$41=$B34,IF(F$40="dx",($T34-$R34),($Q34-$S34)),0)))</f>
        <v/>
      </c>
      <c r="G70" s="845">
        <f>IF(G$41=$C34,IF(G$40="dx",$R34,-$Q34),IF(G$41=$D34,IF(G$40="dx",-$T34,$S34),IF(G$41=$B34,IF(G$40="dx",($T34-$R34),($Q34-$S34)),0)))</f>
        <v/>
      </c>
      <c r="H70" s="845">
        <f>IF(H$41=$C34,IF(H$40="dx",$R34,-$Q34),IF(H$41=$D34,IF(H$40="dx",-$T34,$S34),IF(H$41=$B34,IF(H$40="dx",($T34-$R34),($Q34-$S34)),0)))</f>
        <v/>
      </c>
      <c r="I70" s="845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845">
        <f>IF(N$41=$C34,IF(N$40="dx",$R34,-$Q34),IF(N$41=$D34,IF(N$40="dx",-$T34,$S34),IF(N$41=$B34,IF(N$40="dx",($T34-$R34),($Q34-$S34)),0)))</f>
        <v/>
      </c>
      <c r="O70" s="845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>
        <f>P32</f>
        <v/>
      </c>
      <c r="S70" s="845">
        <f>P34*10000</f>
        <v/>
      </c>
      <c r="T70" s="629" t="n">
        <v>3.096471884946512</v>
      </c>
      <c r="U70" s="476" t="n"/>
      <c r="V70" s="476" t="n"/>
      <c r="W70" s="476" t="n"/>
      <c r="X70" s="476" t="n"/>
      <c r="Y70" s="476" t="n"/>
      <c r="Z70" s="476" t="n"/>
      <c r="AA70" s="476" t="n"/>
      <c r="AB70" s="476" t="n"/>
      <c r="AC70" s="476" t="n"/>
      <c r="AD70" s="476" t="n"/>
      <c r="AE70" s="476" t="n"/>
      <c r="AF70" s="476" t="n"/>
      <c r="AG70" s="476" t="n"/>
      <c r="AH70" s="476" t="n"/>
      <c r="AI70" s="476" t="n"/>
      <c r="AJ70" s="476" t="n"/>
      <c r="AK70" s="476" t="n"/>
      <c r="AL70" s="476" t="n"/>
      <c r="AM70" s="476" t="n"/>
      <c r="AN70" s="476" t="n"/>
      <c r="AO70" s="476" t="n"/>
      <c r="AP70" s="476" t="n"/>
      <c r="AQ70" s="476" t="n"/>
      <c r="AR70" s="476" t="n"/>
      <c r="AS70" s="476" t="n"/>
      <c r="AT70" s="476" t="n"/>
      <c r="AU70" s="476" t="n"/>
      <c r="AV70" s="476" t="n"/>
      <c r="AW70" s="476" t="n"/>
      <c r="AX70" s="476" t="n"/>
      <c r="AY70" s="476" t="n"/>
      <c r="AZ70" s="476" t="n"/>
      <c r="BA70" s="476" t="n"/>
      <c r="BB70" s="476" t="n"/>
      <c r="BC70" s="476" t="n"/>
      <c r="BD70" s="476" t="n"/>
      <c r="BE70" s="476" t="n"/>
      <c r="BF70" s="476" t="n"/>
      <c r="BG70" s="476" t="n"/>
      <c r="BH70" s="476" t="n"/>
      <c r="BI70" s="476" t="n"/>
      <c r="BJ70" s="476" t="n"/>
      <c r="BK70" s="476" t="n"/>
      <c r="BL70" s="476" t="n"/>
      <c r="BM70" s="476" t="n"/>
      <c r="BN70" s="476" t="n"/>
      <c r="BO70" s="476" t="n"/>
      <c r="BP70" s="476" t="n"/>
      <c r="BQ70" s="476" t="n"/>
      <c r="BR70" s="476" t="n"/>
      <c r="BS70" s="476" t="n"/>
      <c r="BT70" s="476" t="n"/>
      <c r="BU70" s="476" t="n"/>
      <c r="BV70" s="476" t="n"/>
      <c r="BW70" s="476" t="n"/>
      <c r="BX70" s="476" t="n"/>
      <c r="BY70" s="476" t="n"/>
      <c r="BZ70" s="476" t="n"/>
      <c r="CA70" s="476" t="n"/>
      <c r="CB70" s="476" t="n"/>
      <c r="CC70" s="476" t="n"/>
      <c r="CD70" s="476" t="n"/>
      <c r="CE70" s="476" t="n"/>
      <c r="CF70" s="476" t="n"/>
      <c r="CG70" s="476" t="n"/>
      <c r="CH70" s="476" t="n"/>
      <c r="CI70" s="476" t="n"/>
      <c r="CJ70" s="476" t="n"/>
      <c r="CK70" s="476" t="n"/>
      <c r="CL70" s="476" t="n"/>
      <c r="CM70" s="476" t="n"/>
      <c r="CN70" s="476" t="n"/>
      <c r="CO70" s="476" t="n"/>
      <c r="CP70" s="476" t="n"/>
      <c r="CQ70" s="476" t="n"/>
      <c r="CR70" s="476" t="n"/>
      <c r="CS70" s="476" t="n"/>
      <c r="CT70" s="476" t="n"/>
      <c r="CU70" s="476" t="n"/>
      <c r="CV70" s="476" t="n"/>
    </row>
    <row r="71">
      <c r="A71" s="476" t="n"/>
      <c r="B71" s="627">
        <f>IF(B$41=$C35,IF(B$40="dx",$R35,-$Q35),IF(B$41=$D35,IF(B$40="dx",-$T35,$S35),IF(B$41=$B35,IF(B$40="dx",($T35-$R35),($Q35-$S35)),0)))</f>
        <v/>
      </c>
      <c r="C71" s="845">
        <f>IF(C$41=$C35,IF(C$40="dx",$R35,-$Q35),IF(C$41=$D35,IF(C$40="dx",-$T35,$S35),IF(C$41=$B35,IF(C$40="dx",($T35-$R35),($Q35-$S35)),0)))</f>
        <v/>
      </c>
      <c r="D71" s="845">
        <f>IF(D$41=$C35,IF(D$40="dx",$R35,-$Q35),IF(D$41=$D35,IF(D$40="dx",-$T35,$S35),IF(D$41=$B35,IF(D$40="dx",($T35-$R35),($Q35-$S35)),0)))</f>
        <v/>
      </c>
      <c r="E71" s="845">
        <f>IF(E$41=$C35,IF(E$40="dx",$R35,-$Q35),IF(E$41=$D35,IF(E$40="dx",-$T35,$S35),IF(E$41=$B35,IF(E$40="dx",($T35-$R35),($Q35-$S35)),0)))</f>
        <v/>
      </c>
      <c r="F71" s="845">
        <f>IF(F$41=$C35,IF(F$40="dx",$R35,-$Q35),IF(F$41=$D35,IF(F$40="dx",-$T35,$S35),IF(F$41=$B35,IF(F$40="dx",($T35-$R35),($Q35-$S35)),0)))</f>
        <v/>
      </c>
      <c r="G71" s="845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845">
        <f>IF(L$41=$C35,IF(L$40="dx",$R35,-$Q35),IF(L$41=$D35,IF(L$40="dx",-$T35,$S35),IF(L$41=$B35,IF(L$40="dx",($T35-$R35),($Q35-$S35)),0)))</f>
        <v/>
      </c>
      <c r="M71" s="845">
        <f>IF(M$41=$C35,IF(M$40="dx",$R35,-$Q35),IF(M$41=$D35,IF(M$40="dx",-$T35,$S35),IF(M$41=$B35,IF(M$40="dx",($T35-$R35),($Q35-$S35)),0)))</f>
        <v/>
      </c>
      <c r="N71" s="845">
        <f>IF(N$41=$C35,IF(N$40="dx",$R35,-$Q35),IF(N$41=$D35,IF(N$40="dx",-$T35,$S35),IF(N$41=$B35,IF(N$40="dx",($T35-$R35),($Q35-$S35)),0)))</f>
        <v/>
      </c>
      <c r="O71" s="845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>
        <f>P33</f>
        <v/>
      </c>
      <c r="S71" s="845">
        <f>P35*10000</f>
        <v/>
      </c>
      <c r="T71" s="629" t="n">
        <v>1.40503669571004</v>
      </c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  <c r="AJ71" s="476" t="n"/>
      <c r="AK71" s="476" t="n"/>
      <c r="AL71" s="476" t="n"/>
      <c r="AM71" s="476" t="n"/>
      <c r="AN71" s="476" t="n"/>
      <c r="AO71" s="476" t="n"/>
      <c r="AP71" s="476" t="n"/>
      <c r="AQ71" s="476" t="n"/>
      <c r="AR71" s="476" t="n"/>
      <c r="AS71" s="476" t="n"/>
      <c r="AT71" s="476" t="n"/>
      <c r="AU71" s="476" t="n"/>
      <c r="AV71" s="476" t="n"/>
      <c r="AW71" s="476" t="n"/>
      <c r="AX71" s="476" t="n"/>
      <c r="AY71" s="476" t="n"/>
      <c r="AZ71" s="476" t="n"/>
      <c r="BA71" s="476" t="n"/>
      <c r="BB71" s="476" t="n"/>
      <c r="BC71" s="476" t="n"/>
      <c r="BD71" s="476" t="n"/>
      <c r="BE71" s="476" t="n"/>
      <c r="BF71" s="476" t="n"/>
      <c r="BG71" s="476" t="n"/>
      <c r="BH71" s="476" t="n"/>
      <c r="BI71" s="476" t="n"/>
      <c r="BJ71" s="476" t="n"/>
      <c r="BK71" s="476" t="n"/>
      <c r="BL71" s="476" t="n"/>
      <c r="BM71" s="476" t="n"/>
      <c r="BN71" s="476" t="n"/>
      <c r="BO71" s="476" t="n"/>
      <c r="BP71" s="476" t="n"/>
      <c r="BQ71" s="476" t="n"/>
      <c r="BR71" s="476" t="n"/>
      <c r="BS71" s="476" t="n"/>
      <c r="BT71" s="476" t="n"/>
      <c r="BU71" s="476" t="n"/>
      <c r="BV71" s="476" t="n"/>
      <c r="BW71" s="476" t="n"/>
      <c r="BX71" s="476" t="n"/>
      <c r="BY71" s="476" t="n"/>
      <c r="BZ71" s="476" t="n"/>
      <c r="CA71" s="476" t="n"/>
      <c r="CB71" s="476" t="n"/>
      <c r="CC71" s="476" t="n"/>
      <c r="CD71" s="476" t="n"/>
      <c r="CE71" s="476" t="n"/>
      <c r="CF71" s="476" t="n"/>
      <c r="CG71" s="476" t="n"/>
      <c r="CH71" s="476" t="n"/>
      <c r="CI71" s="476" t="n"/>
      <c r="CJ71" s="476" t="n"/>
      <c r="CK71" s="476" t="n"/>
      <c r="CL71" s="476" t="n"/>
      <c r="CM71" s="476" t="n"/>
      <c r="CN71" s="476" t="n"/>
      <c r="CO71" s="476" t="n"/>
      <c r="CP71" s="476" t="n"/>
      <c r="CQ71" s="476" t="n"/>
      <c r="CR71" s="476" t="n"/>
      <c r="CS71" s="476" t="n"/>
      <c r="CT71" s="476" t="n"/>
      <c r="CU71" s="476" t="n"/>
      <c r="CV71" s="476" t="n"/>
    </row>
    <row r="72">
      <c r="A72" s="476" t="n"/>
      <c r="B72" s="627">
        <f>IF(B$41=$C36,IF(B$40="dx",$R36,-$Q36),IF(B$41=$D36,IF(B$40="dx",-$T36,$S36),IF(B$41=$B36,IF(B$40="dx",($T36-$R36),($Q36-$S36)),0)))</f>
        <v/>
      </c>
      <c r="C72" s="845">
        <f>IF(C$41=$C36,IF(C$40="dx",$R36,-$Q36),IF(C$41=$D36,IF(C$40="dx",-$T36,$S36),IF(C$41=$B36,IF(C$40="dx",($T36-$R36),($Q36-$S36)),0)))</f>
        <v/>
      </c>
      <c r="D72" s="845">
        <f>IF(D$41=$C36,IF(D$40="dx",$R36,-$Q36),IF(D$41=$D36,IF(D$40="dx",-$T36,$S36),IF(D$41=$B36,IF(D$40="dx",($T36-$R36),($Q36-$S36)),0)))</f>
        <v/>
      </c>
      <c r="E72" s="845">
        <f>IF(E$41=$C36,IF(E$40="dx",$R36,-$Q36),IF(E$41=$D36,IF(E$40="dx",-$T36,$S36),IF(E$41=$B36,IF(E$40="dx",($T36-$R36),($Q36-$S36)),0)))</f>
        <v/>
      </c>
      <c r="F72" s="845">
        <f>IF(F$41=$C36,IF(F$40="dx",$R36,-$Q36),IF(F$41=$D36,IF(F$40="dx",-$T36,$S36),IF(F$41=$B36,IF(F$40="dx",($T36-$R36),($Q36-$S36)),0)))</f>
        <v/>
      </c>
      <c r="G72" s="845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845">
        <f>IF(N$41=$C36,IF(N$40="dx",$R36,-$Q36),IF(N$41=$D36,IF(N$40="dx",-$T36,$S36),IF(N$41=$B36,IF(N$40="dx",($T36-$R36),($Q36-$S36)),0)))</f>
        <v/>
      </c>
      <c r="O72" s="845">
        <f>IF(O$41=$C36,IF(O$40="dx",$R36,-$Q36),IF(O$41=$D36,IF(O$40="dx",-$T36,$S36),IF(O$41=$B36,IF(O$40="dx",($T36-$R36),($Q36-$S36)),0)))</f>
        <v/>
      </c>
      <c r="P72" s="845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>
        <f>P34</f>
        <v/>
      </c>
      <c r="S72" s="845">
        <f>P36*10000</f>
        <v/>
      </c>
      <c r="T72" s="629" t="n">
        <v>1.792955677289449</v>
      </c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  <c r="AJ72" s="476" t="n"/>
      <c r="AK72" s="476" t="n"/>
      <c r="AL72" s="476" t="n"/>
      <c r="AM72" s="476" t="n"/>
      <c r="AN72" s="476" t="n"/>
      <c r="AO72" s="476" t="n"/>
      <c r="AP72" s="476" t="n"/>
      <c r="AQ72" s="476" t="n"/>
      <c r="AR72" s="476" t="n"/>
      <c r="AS72" s="476" t="n"/>
      <c r="AT72" s="476" t="n"/>
      <c r="AU72" s="476" t="n"/>
      <c r="AV72" s="476" t="n"/>
      <c r="AW72" s="476" t="n"/>
      <c r="AX72" s="476" t="n"/>
      <c r="AY72" s="476" t="n"/>
      <c r="AZ72" s="476" t="n"/>
      <c r="BA72" s="476" t="n"/>
      <c r="BB72" s="476" t="n"/>
      <c r="BC72" s="476" t="n"/>
      <c r="BD72" s="476" t="n"/>
      <c r="BE72" s="476" t="n"/>
      <c r="BF72" s="476" t="n"/>
      <c r="BG72" s="476" t="n"/>
      <c r="BH72" s="476" t="n"/>
      <c r="BI72" s="476" t="n"/>
      <c r="BJ72" s="476" t="n"/>
      <c r="BK72" s="476" t="n"/>
      <c r="BL72" s="476" t="n"/>
      <c r="BM72" s="476" t="n"/>
      <c r="BN72" s="476" t="n"/>
      <c r="BO72" s="476" t="n"/>
      <c r="BP72" s="476" t="n"/>
      <c r="BQ72" s="476" t="n"/>
      <c r="BR72" s="476" t="n"/>
      <c r="BS72" s="476" t="n"/>
      <c r="BT72" s="476" t="n"/>
      <c r="BU72" s="476" t="n"/>
      <c r="BV72" s="476" t="n"/>
      <c r="BW72" s="476" t="n"/>
      <c r="BX72" s="476" t="n"/>
      <c r="BY72" s="476" t="n"/>
      <c r="BZ72" s="476" t="n"/>
      <c r="CA72" s="476" t="n"/>
      <c r="CB72" s="476" t="n"/>
      <c r="CC72" s="476" t="n"/>
      <c r="CD72" s="476" t="n"/>
      <c r="CE72" s="476" t="n"/>
      <c r="CF72" s="476" t="n"/>
      <c r="CG72" s="476" t="n"/>
      <c r="CH72" s="476" t="n"/>
      <c r="CI72" s="476" t="n"/>
      <c r="CJ72" s="476" t="n"/>
      <c r="CK72" s="476" t="n"/>
      <c r="CL72" s="476" t="n"/>
      <c r="CM72" s="476" t="n"/>
      <c r="CN72" s="476" t="n"/>
      <c r="CO72" s="476" t="n"/>
      <c r="CP72" s="476" t="n"/>
      <c r="CQ72" s="476" t="n"/>
      <c r="CR72" s="476" t="n"/>
      <c r="CS72" s="476" t="n"/>
      <c r="CT72" s="476" t="n"/>
      <c r="CU72" s="476" t="n"/>
      <c r="CV72" s="476" t="n"/>
    </row>
    <row r="73">
      <c r="A73" s="476" t="n"/>
      <c r="B73" s="627">
        <f>IF(B$41=$C37,IF(B$40="dx",$R37,-$Q37),IF(B$41=$D37,IF(B$40="dx",-$T37,$S37),IF(B$41=$B37,IF(B$40="dx",($T37-$R37),($Q37-$S37)),0)))</f>
        <v/>
      </c>
      <c r="C73" s="845">
        <f>IF(C$41=$C37,IF(C$40="dx",$R37,-$Q37),IF(C$41=$D37,IF(C$40="dx",-$T37,$S37),IF(C$41=$B37,IF(C$40="dx",($T37-$R37),($Q37-$S37)),0)))</f>
        <v/>
      </c>
      <c r="D73" s="845">
        <f>IF(D$41=$C37,IF(D$40="dx",$R37,-$Q37),IF(D$41=$D37,IF(D$40="dx",-$T37,$S37),IF(D$41=$B37,IF(D$40="dx",($T37-$R37),($Q37-$S37)),0)))</f>
        <v/>
      </c>
      <c r="E73" s="845">
        <f>IF(E$41=$C37,IF(E$40="dx",$R37,-$Q37),IF(E$41=$D37,IF(E$40="dx",-$T37,$S37),IF(E$41=$B37,IF(E$40="dx",($T37-$R37),($Q37-$S37)),0)))</f>
        <v/>
      </c>
      <c r="F73" s="845">
        <f>IF(F$41=$C37,IF(F$40="dx",$R37,-$Q37),IF(F$41=$D37,IF(F$40="dx",-$T37,$S37),IF(F$41=$B37,IF(F$40="dx",($T37-$R37),($Q37-$S37)),0)))</f>
        <v/>
      </c>
      <c r="G73" s="845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845">
        <f>IF(J$41=$C37,IF(J$40="dx",$R37,-$Q37),IF(J$41=$D37,IF(J$40="dx",-$T37,$S37),IF(J$41=$B37,IF(J$40="dx",($T37-$R37),($Q37-$S37)),0)))</f>
        <v/>
      </c>
      <c r="K73" s="845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845">
        <f>IF(N$41=$C37,IF(N$40="dx",$R37,-$Q37),IF(N$41=$D37,IF(N$40="dx",-$T37,$S37),IF(N$41=$B37,IF(N$40="dx",($T37-$R37),($Q37-$S37)),0)))</f>
        <v/>
      </c>
      <c r="O73" s="845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>
        <f>P35</f>
        <v/>
      </c>
      <c r="S73" s="845">
        <f>P37*10000</f>
        <v/>
      </c>
      <c r="T73" s="629" t="n">
        <v>0.2507050309833909</v>
      </c>
      <c r="U73" s="476" t="n"/>
      <c r="V73" s="476" t="n"/>
      <c r="W73" s="476" t="n"/>
      <c r="X73" s="476" t="n"/>
      <c r="Y73" s="476" t="n"/>
      <c r="Z73" s="476" t="n"/>
      <c r="AA73" s="476" t="n"/>
      <c r="AB73" s="476" t="n"/>
      <c r="AC73" s="476" t="n"/>
      <c r="AD73" s="476" t="n"/>
      <c r="AE73" s="476" t="n"/>
      <c r="AF73" s="476" t="n"/>
      <c r="AG73" s="476" t="n"/>
      <c r="AH73" s="476" t="n"/>
      <c r="AI73" s="476" t="n"/>
      <c r="AJ73" s="476" t="n"/>
      <c r="AK73" s="476" t="n"/>
      <c r="AL73" s="476" t="n"/>
      <c r="AM73" s="476" t="n"/>
      <c r="AN73" s="476" t="n"/>
      <c r="AO73" s="476" t="n"/>
      <c r="AP73" s="476" t="n"/>
      <c r="AQ73" s="476" t="n"/>
      <c r="AR73" s="476" t="n"/>
      <c r="AS73" s="476" t="n"/>
      <c r="AT73" s="476" t="n"/>
      <c r="AU73" s="476" t="n"/>
      <c r="AV73" s="476" t="n"/>
      <c r="AW73" s="476" t="n"/>
      <c r="AX73" s="476" t="n"/>
      <c r="AY73" s="476" t="n"/>
      <c r="AZ73" s="476" t="n"/>
      <c r="BA73" s="476" t="n"/>
      <c r="BB73" s="476" t="n"/>
      <c r="BC73" s="476" t="n"/>
      <c r="BD73" s="476" t="n"/>
      <c r="BE73" s="476" t="n"/>
      <c r="BF73" s="476" t="n"/>
      <c r="BG73" s="476" t="n"/>
      <c r="BH73" s="476" t="n"/>
      <c r="BI73" s="476" t="n"/>
      <c r="BJ73" s="476" t="n"/>
      <c r="BK73" s="476" t="n"/>
      <c r="BL73" s="476" t="n"/>
      <c r="BM73" s="476" t="n"/>
      <c r="BN73" s="476" t="n"/>
      <c r="BO73" s="476" t="n"/>
      <c r="BP73" s="476" t="n"/>
      <c r="BQ73" s="476" t="n"/>
      <c r="BR73" s="476" t="n"/>
      <c r="BS73" s="476" t="n"/>
      <c r="BT73" s="476" t="n"/>
      <c r="BU73" s="476" t="n"/>
      <c r="BV73" s="476" t="n"/>
      <c r="BW73" s="476" t="n"/>
      <c r="BX73" s="476" t="n"/>
      <c r="BY73" s="476" t="n"/>
      <c r="BZ73" s="476" t="n"/>
      <c r="CA73" s="476" t="n"/>
      <c r="CB73" s="476" t="n"/>
      <c r="CC73" s="476" t="n"/>
      <c r="CD73" s="476" t="n"/>
      <c r="CE73" s="476" t="n"/>
      <c r="CF73" s="476" t="n"/>
      <c r="CG73" s="476" t="n"/>
      <c r="CH73" s="476" t="n"/>
      <c r="CI73" s="476" t="n"/>
      <c r="CJ73" s="476" t="n"/>
      <c r="CK73" s="476" t="n"/>
      <c r="CL73" s="476" t="n"/>
      <c r="CM73" s="476" t="n"/>
      <c r="CN73" s="476" t="n"/>
      <c r="CO73" s="476" t="n"/>
      <c r="CP73" s="476" t="n"/>
      <c r="CQ73" s="476" t="n"/>
      <c r="CR73" s="476" t="n"/>
      <c r="CS73" s="476" t="n"/>
      <c r="CT73" s="476" t="n"/>
      <c r="CU73" s="476" t="n"/>
      <c r="CV73" s="476" t="n"/>
    </row>
    <row r="74" ht="15.95" customHeight="1">
      <c r="A74" s="476" t="n"/>
      <c r="B74" s="631">
        <f>IF(B$42=$C36,IF(B$41="dx",$R36,-$Q36),IF(B$42=$D36,IF(B$41="dx",-$T36,$S36),IF(B$42=$B36,IF(B$41="dx",($T36-$R36),($Q36-$S36)),0)))</f>
        <v/>
      </c>
      <c r="C74" s="632">
        <f>IF(C$42=$C36,IF(C$41="dx",$R36,-$Q36),IF(C$42=$D36,IF(C$41="dx",-$T36,$S36),IF(C$42=$B36,IF(C$41="dx",($T36-$R36),($Q36-$S36)),0)))</f>
        <v/>
      </c>
      <c r="D74" s="632">
        <f>IF(D$42=$C36,IF(D$41="dx",$R36,-$Q36),IF(D$42=$D36,IF(D$41="dx",-$T36,$S36),IF(D$42=$B36,IF(D$41="dx",($T36-$R36),($Q36-$S36)),0)))</f>
        <v/>
      </c>
      <c r="E74" s="632">
        <f>IF(E$42=$C36,IF(E$41="dx",$R36,-$Q36),IF(E$42=$D36,IF(E$41="dx",-$T36,$S36),IF(E$42=$B36,IF(E$41="dx",($T36-$R36),($Q36-$S36)),0)))</f>
        <v/>
      </c>
      <c r="F74" s="633">
        <f>IF(F$42=$C36,IF(F$41="dx",$R36,-$Q36),IF(F$42=$D36,IF(F$41="dx",-$T36,$S36),IF(F$42=$B36,IF(F$41="dx",($T36-$R36),($Q36-$S36)),0)))</f>
        <v/>
      </c>
      <c r="G74" s="633">
        <f>IF(G$42=$C36,IF(G$41="dx",$R36,-$Q36),IF(G$42=$D36,IF(G$41="dx",-$T36,$S36),IF(G$42=$B36,IF(G$41="dx",($T36-$R36),($Q36-$S36)),0)))</f>
        <v/>
      </c>
      <c r="H74" s="633">
        <f>IF(H$42=$C36,IF(H$41="dx",$R36,-$Q36),IF(H$42=$D36,IF(H$41="dx",-$T36,$S36),IF(H$42=$B36,IF(H$41="dx",($T36-$R36),($Q36-$S36)),0)))</f>
        <v/>
      </c>
      <c r="I74" s="633">
        <f>IF(I$42=$C36,IF(I$41="dx",$R36,-$Q36),IF(I$42=$D36,IF(I$41="dx",-$T36,$S36),IF(I$42=$B36,IF(I$41="dx",($T36-$R36),($Q36-$S36)),0)))</f>
        <v/>
      </c>
      <c r="J74" s="632">
        <f>IF(J$42=$C36,IF(J$41="dx",$R36,-$Q36),IF(J$42=$D36,IF(J$41="dx",-$T36,$S36),IF(J$42=$B36,IF(J$41="dx",($T36-$R36),($Q36-$S36)),0)))</f>
        <v/>
      </c>
      <c r="K74" s="632">
        <f>IF(K$42=$C36,IF(K$41="dx",$R36,-$Q36),IF(K$42=$D36,IF(K$41="dx",-$T36,$S36),IF(K$42=$B36,IF(K$41="dx",($T36-$R36),($Q36-$S36)),0)))</f>
        <v/>
      </c>
      <c r="L74" s="632">
        <f>IF(L$42=$C36,IF(L$41="dx",$R36,-$Q36),IF(L$42=$D36,IF(L$41="dx",-$T36,$S36),IF(L$42=$B36,IF(L$41="dx",($T36-$R36),($Q36-$S36)),0)))</f>
        <v/>
      </c>
      <c r="M74" s="632">
        <f>IF(M$42=$C36,IF(M$41="dx",$R36,-$Q36),IF(M$42=$D36,IF(M$41="dx",-$T36,$S36),IF(M$42=$B36,IF(M$41="dx",($T36-$R36),($Q36-$S36)),0)))</f>
        <v/>
      </c>
      <c r="N74" s="632">
        <f>IF(N$42=$C36,IF(N$41="dx",$R36,-$Q36),IF(N$42=$D36,IF(N$41="dx",-$T36,$S36),IF(N$42=$B36,IF(N$41="dx",($T36-$R36),($Q36-$S36)),0)))</f>
        <v/>
      </c>
      <c r="O74" s="632">
        <f>IF(O$42=$C36,IF(O$41="dx",$R36,-$Q36),IF(O$42=$D36,IF(O$41="dx",-$T36,$S36),IF(O$42=$B36,IF(O$41="dx",($T36-$R36),($Q36-$S36)),0)))</f>
        <v/>
      </c>
      <c r="P74" s="633">
        <f>IF(P$42=$C36,IF(P$41="dx",$R36,-$Q36),IF(P$42=$D36,IF(P$41="dx",-$T36,$S36),IF(P$42=$B36,IF(P$41="dx",($T36-$R36),($Q36-$S36)),0)))</f>
        <v/>
      </c>
      <c r="Q74" s="634">
        <f>IF(Q$42=$C36,IF(Q$41="dx",$R36,-$Q36),IF(Q$42=$D36,IF(Q$41="dx",-$T36,$S36),IF(Q$42=$B36,IF(Q$41="dx",($T36-$R36),($Q36-$S36)),0)))</f>
        <v/>
      </c>
      <c r="R74" s="635">
        <f>P36</f>
        <v/>
      </c>
      <c r="S74" s="476" t="n"/>
      <c r="T74" s="636" t="n">
        <v>-1.425885993781135</v>
      </c>
      <c r="U74" s="476" t="n"/>
      <c r="V74" s="476" t="n"/>
      <c r="W74" s="476" t="n"/>
      <c r="X74" s="476" t="n"/>
      <c r="Y74" s="476" t="n"/>
      <c r="Z74" s="476" t="n"/>
      <c r="AA74" s="476" t="n"/>
      <c r="AB74" s="476" t="n"/>
      <c r="AC74" s="476" t="n"/>
      <c r="AD74" s="476" t="n"/>
      <c r="AE74" s="476" t="n"/>
      <c r="AF74" s="476" t="n"/>
      <c r="AG74" s="476" t="n"/>
      <c r="AH74" s="476" t="n"/>
      <c r="AI74" s="476" t="n"/>
      <c r="AJ74" s="476" t="n"/>
      <c r="AK74" s="476" t="n"/>
      <c r="AL74" s="476" t="n"/>
      <c r="AM74" s="476" t="n"/>
      <c r="AN74" s="476" t="n"/>
      <c r="AO74" s="476" t="n"/>
      <c r="AP74" s="476" t="n"/>
      <c r="AQ74" s="476" t="n"/>
      <c r="AR74" s="476" t="n"/>
      <c r="AS74" s="476" t="n"/>
      <c r="AT74" s="476" t="n"/>
      <c r="AU74" s="476" t="n"/>
      <c r="AV74" s="476" t="n"/>
      <c r="AW74" s="476" t="n"/>
      <c r="AX74" s="476" t="n"/>
      <c r="AY74" s="476" t="n"/>
      <c r="AZ74" s="476" t="n"/>
      <c r="BA74" s="476" t="n"/>
      <c r="BB74" s="476" t="n"/>
      <c r="BC74" s="476" t="n"/>
      <c r="BD74" s="476" t="n"/>
      <c r="BE74" s="476" t="n"/>
      <c r="BF74" s="476" t="n"/>
      <c r="BG74" s="476" t="n"/>
      <c r="BH74" s="476" t="n"/>
      <c r="BI74" s="476" t="n"/>
      <c r="BJ74" s="476" t="n"/>
      <c r="BK74" s="476" t="n"/>
      <c r="BL74" s="476" t="n"/>
      <c r="BM74" s="476" t="n"/>
      <c r="BN74" s="476" t="n"/>
      <c r="BO74" s="476" t="n"/>
      <c r="BP74" s="476" t="n"/>
      <c r="BQ74" s="476" t="n"/>
      <c r="BR74" s="476" t="n"/>
      <c r="BS74" s="476" t="n"/>
      <c r="BT74" s="476" t="n"/>
      <c r="BU74" s="476" t="n"/>
      <c r="BV74" s="476" t="n"/>
      <c r="BW74" s="476" t="n"/>
      <c r="BX74" s="476" t="n"/>
      <c r="BY74" s="476" t="n"/>
      <c r="BZ74" s="476" t="n"/>
      <c r="CA74" s="476" t="n"/>
      <c r="CB74" s="476" t="n"/>
      <c r="CC74" s="476" t="n"/>
      <c r="CD74" s="476" t="n"/>
      <c r="CE74" s="476" t="n"/>
      <c r="CF74" s="476" t="n"/>
      <c r="CG74" s="476" t="n"/>
      <c r="CH74" s="476" t="n"/>
      <c r="CI74" s="476" t="n"/>
      <c r="CJ74" s="476" t="n"/>
      <c r="CK74" s="476" t="n"/>
      <c r="CL74" s="476" t="n"/>
      <c r="CM74" s="476" t="n"/>
      <c r="CN74" s="476" t="n"/>
      <c r="CO74" s="476" t="n"/>
      <c r="CP74" s="476" t="n"/>
      <c r="CQ74" s="476" t="n"/>
      <c r="CR74" s="476" t="n"/>
      <c r="CS74" s="476" t="n"/>
      <c r="CT74" s="476" t="n"/>
      <c r="CU74" s="476" t="n"/>
      <c r="CV74" s="476" t="n"/>
    </row>
    <row r="75">
      <c r="A75" s="476" t="n"/>
      <c r="B75" s="845" t="inlineStr">
        <is>
          <t>A</t>
        </is>
      </c>
      <c r="C75" s="476" t="n"/>
      <c r="D75" s="476" t="n"/>
      <c r="E75" s="476" t="n"/>
      <c r="F75" s="476" t="n"/>
      <c r="G75" s="476" t="n"/>
      <c r="H75" s="476" t="n"/>
      <c r="I75" s="476" t="n"/>
      <c r="J75" s="476" t="n"/>
      <c r="K75" s="476" t="n"/>
      <c r="L75" s="476" t="n"/>
      <c r="M75" s="476" t="n"/>
      <c r="N75" s="476" t="n"/>
      <c r="O75" s="476" t="n"/>
      <c r="P75" s="476" t="n"/>
      <c r="Q75" s="476" t="n"/>
      <c r="R75" s="476" t="n"/>
      <c r="S75" s="845" t="inlineStr">
        <is>
          <t>L</t>
        </is>
      </c>
      <c r="T75" s="476" t="n"/>
      <c r="U75" s="476" t="n"/>
      <c r="V75" s="476" t="n"/>
      <c r="W75" s="476" t="n"/>
      <c r="X75" s="476" t="n"/>
      <c r="Y75" s="476" t="n"/>
      <c r="Z75" s="476" t="n"/>
      <c r="AA75" s="476" t="n"/>
      <c r="AB75" s="476" t="n"/>
      <c r="AC75" s="476" t="n"/>
      <c r="AD75" s="476" t="n"/>
      <c r="AE75" s="476" t="n"/>
      <c r="AF75" s="476" t="n"/>
      <c r="AG75" s="476" t="n"/>
      <c r="AH75" s="476" t="n"/>
      <c r="AI75" s="476" t="n"/>
      <c r="AJ75" s="476" t="n"/>
      <c r="AK75" s="476" t="n"/>
      <c r="AL75" s="476" t="n"/>
      <c r="AM75" s="476" t="n"/>
      <c r="AN75" s="476" t="n"/>
      <c r="AO75" s="476" t="n"/>
      <c r="AP75" s="476" t="n"/>
      <c r="AQ75" s="476" t="n"/>
      <c r="AR75" s="476" t="n"/>
      <c r="AS75" s="476" t="n"/>
      <c r="AT75" s="476" t="n"/>
      <c r="AU75" s="476" t="n"/>
      <c r="AV75" s="476" t="n"/>
      <c r="AW75" s="476" t="n"/>
      <c r="AX75" s="476" t="n"/>
      <c r="AY75" s="476" t="n"/>
      <c r="AZ75" s="476" t="n"/>
      <c r="BA75" s="476" t="n"/>
      <c r="BB75" s="476" t="n"/>
      <c r="BC75" s="476" t="n"/>
      <c r="BD75" s="476" t="n"/>
      <c r="BE75" s="476" t="n"/>
      <c r="BF75" s="476" t="n"/>
      <c r="BG75" s="476" t="n"/>
      <c r="BH75" s="476" t="n"/>
      <c r="BI75" s="476" t="n"/>
      <c r="BJ75" s="476" t="n"/>
      <c r="BK75" s="476" t="n"/>
      <c r="BL75" s="476" t="n"/>
      <c r="BM75" s="476" t="n"/>
      <c r="BN75" s="476" t="n"/>
      <c r="BO75" s="476" t="n"/>
      <c r="BP75" s="476" t="n"/>
      <c r="BQ75" s="476" t="n"/>
      <c r="BR75" s="476" t="n"/>
      <c r="BS75" s="476" t="n"/>
      <c r="BT75" s="476" t="n"/>
      <c r="BU75" s="476" t="n"/>
      <c r="BV75" s="476" t="n"/>
      <c r="BW75" s="476" t="n"/>
      <c r="BX75" s="476" t="n"/>
      <c r="BY75" s="476" t="n"/>
      <c r="BZ75" s="476" t="n"/>
      <c r="CA75" s="476" t="n"/>
      <c r="CB75" s="476" t="n"/>
      <c r="CC75" s="476" t="n"/>
      <c r="CD75" s="476" t="n"/>
      <c r="CE75" s="476" t="n"/>
      <c r="CF75" s="476" t="n"/>
      <c r="CG75" s="476" t="n"/>
      <c r="CH75" s="476" t="n"/>
      <c r="CI75" s="476" t="n"/>
      <c r="CJ75" s="476" t="n"/>
      <c r="CK75" s="476" t="n"/>
      <c r="CL75" s="476" t="n"/>
      <c r="CM75" s="476" t="n"/>
      <c r="CN75" s="476" t="n"/>
      <c r="CO75" s="476" t="n"/>
      <c r="CP75" s="476" t="n"/>
      <c r="CQ75" s="476" t="n"/>
      <c r="CR75" s="476" t="n"/>
      <c r="CS75" s="476" t="n"/>
      <c r="CT75" s="476" t="n"/>
      <c r="CU75" s="476" t="n"/>
      <c r="CV75" s="476" t="n"/>
    </row>
    <row r="76" ht="15.95" customHeight="1">
      <c r="A76" s="476" t="n"/>
      <c r="B76" s="845">
        <f>B42/$L4</f>
        <v/>
      </c>
      <c r="C76" s="845">
        <f>C42/$L4</f>
        <v/>
      </c>
      <c r="D76" s="845">
        <f>D42/$L4</f>
        <v/>
      </c>
      <c r="E76" s="845">
        <f>E42/$L4</f>
        <v/>
      </c>
      <c r="F76" s="845">
        <f>F42/$L4</f>
        <v/>
      </c>
      <c r="G76" s="845">
        <f>G42/$L4</f>
        <v/>
      </c>
      <c r="H76" s="845">
        <f>H42/$L4</f>
        <v/>
      </c>
      <c r="I76" s="845">
        <f>I42/$L4</f>
        <v/>
      </c>
      <c r="J76" s="845">
        <f>J42/$L4</f>
        <v/>
      </c>
      <c r="K76" s="845">
        <f>K42/$L4</f>
        <v/>
      </c>
      <c r="L76" s="845">
        <f>L42/$L4</f>
        <v/>
      </c>
      <c r="M76" s="845">
        <f>M42/$L4</f>
        <v/>
      </c>
      <c r="N76" s="845">
        <f>N42/$L4</f>
        <v/>
      </c>
      <c r="O76" s="845">
        <f>O42/$L4</f>
        <v/>
      </c>
      <c r="P76" s="845">
        <f>P42/$L4</f>
        <v/>
      </c>
      <c r="Q76" s="845">
        <f>Q42/$L4</f>
        <v/>
      </c>
      <c r="R76" s="476" t="n"/>
      <c r="S76" s="845">
        <f>S42/$L4</f>
        <v/>
      </c>
      <c r="T76" s="476" t="n"/>
      <c r="U76" s="476" t="n"/>
      <c r="V76" s="476" t="n"/>
      <c r="W76" s="476" t="n"/>
      <c r="X76" s="476" t="n"/>
      <c r="Y76" s="476" t="n"/>
      <c r="Z76" s="476" t="n"/>
      <c r="AA76" s="476" t="n"/>
      <c r="AB76" s="476" t="n"/>
      <c r="AC76" s="476" t="n"/>
      <c r="AD76" s="476" t="n"/>
      <c r="AE76" s="476" t="n"/>
      <c r="AF76" s="476" t="n"/>
      <c r="AG76" s="476" t="n"/>
      <c r="AH76" s="476" t="n"/>
      <c r="AI76" s="476" t="n"/>
      <c r="AJ76" s="476" t="n"/>
      <c r="AK76" s="476" t="n"/>
      <c r="AL76" s="476" t="n"/>
      <c r="AM76" s="476" t="n"/>
      <c r="AN76" s="476" t="n"/>
      <c r="AO76" s="476" t="n"/>
      <c r="AP76" s="476" t="n"/>
      <c r="AQ76" s="476" t="n"/>
      <c r="AR76" s="476" t="n"/>
      <c r="AS76" s="476" t="n"/>
      <c r="AT76" s="476" t="n"/>
      <c r="AU76" s="476" t="n"/>
      <c r="AV76" s="476" t="n"/>
      <c r="AW76" s="476" t="n"/>
      <c r="AX76" s="476" t="n"/>
      <c r="AY76" s="476" t="n"/>
      <c r="AZ76" s="476" t="n"/>
      <c r="BA76" s="476" t="n"/>
      <c r="BB76" s="476" t="n"/>
      <c r="BC76" s="476" t="n"/>
      <c r="BD76" s="476" t="n"/>
      <c r="BE76" s="476" t="n"/>
      <c r="BF76" s="476" t="n"/>
      <c r="BG76" s="476" t="n"/>
      <c r="BH76" s="476" t="n"/>
      <c r="BI76" s="476" t="n"/>
      <c r="BJ76" s="476" t="n"/>
      <c r="BK76" s="476" t="n"/>
      <c r="BL76" s="476" t="n"/>
      <c r="BM76" s="476" t="n"/>
      <c r="BN76" s="476" t="n"/>
      <c r="BO76" s="476" t="n"/>
      <c r="BP76" s="476" t="n"/>
      <c r="BQ76" s="476" t="n"/>
      <c r="BR76" s="476" t="n"/>
      <c r="BS76" s="476" t="n"/>
      <c r="BT76" s="476" t="n"/>
      <c r="BU76" s="476" t="n"/>
      <c r="BV76" s="476" t="n"/>
      <c r="BW76" s="476" t="n"/>
      <c r="BX76" s="476" t="n"/>
      <c r="BY76" s="476" t="n"/>
      <c r="BZ76" s="476" t="n"/>
      <c r="CA76" s="476" t="n"/>
      <c r="CB76" s="476" t="n"/>
      <c r="CC76" s="476" t="n"/>
      <c r="CD76" s="476" t="n"/>
      <c r="CE76" s="476" t="n"/>
      <c r="CF76" s="476" t="n"/>
      <c r="CG76" s="476" t="n"/>
      <c r="CH76" s="476" t="n"/>
      <c r="CI76" s="476" t="n"/>
      <c r="CJ76" s="476" t="n"/>
      <c r="CK76" s="476" t="n"/>
      <c r="CL76" s="476" t="n"/>
      <c r="CM76" s="476" t="n"/>
      <c r="CN76" s="476" t="n"/>
      <c r="CO76" s="476" t="n"/>
      <c r="CP76" s="476" t="n"/>
      <c r="CQ76" s="476" t="n"/>
      <c r="CR76" s="476" t="n"/>
      <c r="CS76" s="476" t="n"/>
      <c r="CT76" s="476" t="n"/>
      <c r="CU76" s="476" t="n"/>
      <c r="CV76" s="476" t="n"/>
    </row>
    <row r="77">
      <c r="A77" s="476" t="n"/>
      <c r="B77" s="638">
        <f>B43/$L5</f>
        <v/>
      </c>
      <c r="C77" s="651" t="n"/>
      <c r="D77" s="651" t="n"/>
      <c r="E77" s="651" t="n"/>
      <c r="F77" s="651" t="n"/>
      <c r="G77" s="651" t="n"/>
      <c r="H77" s="651" t="n"/>
      <c r="I77" s="651" t="n"/>
      <c r="J77" s="651" t="n"/>
      <c r="K77" s="651" t="n"/>
      <c r="L77" s="651" t="n"/>
      <c r="M77" s="651" t="n"/>
      <c r="N77" s="651" t="n"/>
      <c r="O77" s="651" t="n"/>
      <c r="P77" s="651" t="n"/>
      <c r="Q77" s="826" t="n"/>
      <c r="R77" s="476" t="n"/>
      <c r="S77" s="845">
        <f>S43/$L5</f>
        <v/>
      </c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476" t="n"/>
      <c r="AR77" s="476" t="n"/>
      <c r="AS77" s="476" t="n"/>
      <c r="AT77" s="476" t="n"/>
      <c r="AU77" s="476" t="n"/>
      <c r="AV77" s="476" t="n"/>
      <c r="AW77" s="476" t="n"/>
      <c r="AX77" s="476" t="n"/>
      <c r="AY77" s="476" t="n"/>
      <c r="AZ77" s="476" t="n"/>
      <c r="BA77" s="476" t="n"/>
      <c r="BB77" s="476" t="n"/>
      <c r="BC77" s="476" t="n"/>
      <c r="BD77" s="476" t="n"/>
      <c r="BE77" s="476" t="n"/>
      <c r="BF77" s="476" t="n"/>
      <c r="BG77" s="476" t="n"/>
      <c r="BH77" s="476" t="n"/>
      <c r="BI77" s="476" t="n"/>
      <c r="BJ77" s="476" t="n"/>
      <c r="BK77" s="476" t="n"/>
      <c r="BL77" s="476" t="n"/>
      <c r="BM77" s="476" t="n"/>
      <c r="BN77" s="476" t="n"/>
      <c r="BO77" s="476" t="n"/>
      <c r="BP77" s="476" t="n"/>
      <c r="BQ77" s="476" t="n"/>
      <c r="BR77" s="476" t="n"/>
      <c r="BS77" s="476" t="n"/>
      <c r="BT77" s="476" t="n"/>
      <c r="BU77" s="476" t="n"/>
      <c r="BV77" s="476" t="n"/>
      <c r="BW77" s="476" t="n"/>
      <c r="BX77" s="476" t="n"/>
      <c r="BY77" s="476" t="n"/>
      <c r="BZ77" s="476" t="n"/>
      <c r="CA77" s="476" t="n"/>
      <c r="CB77" s="476" t="n"/>
      <c r="CC77" s="476" t="n"/>
      <c r="CD77" s="476" t="n"/>
      <c r="CE77" s="476" t="n"/>
      <c r="CF77" s="476" t="n"/>
      <c r="CG77" s="476" t="n"/>
      <c r="CH77" s="476" t="n"/>
      <c r="CI77" s="476" t="n"/>
      <c r="CJ77" s="476" t="n"/>
      <c r="CK77" s="476" t="n"/>
      <c r="CL77" s="476" t="n"/>
      <c r="CM77" s="476" t="n"/>
      <c r="CN77" s="476" t="n"/>
      <c r="CO77" s="476" t="n"/>
      <c r="CP77" s="476" t="n"/>
      <c r="CQ77" s="476" t="n"/>
      <c r="CR77" s="476" t="n"/>
      <c r="CS77" s="476" t="n"/>
      <c r="CT77" s="476" t="n"/>
      <c r="CU77" s="476" t="n"/>
      <c r="CV77" s="476" t="n"/>
    </row>
    <row r="78">
      <c r="A78" s="476" t="n"/>
      <c r="B78" s="639">
        <f>B44/$L6</f>
        <v/>
      </c>
      <c r="C78" s="640">
        <f>C44/$L6</f>
        <v/>
      </c>
      <c r="D78" s="640">
        <f>D44/$L6</f>
        <v/>
      </c>
      <c r="E78" s="640">
        <f>E44/$L6</f>
        <v/>
      </c>
      <c r="F78" s="640">
        <f>F44/$L6</f>
        <v/>
      </c>
      <c r="G78" s="640">
        <f>G44/$L6</f>
        <v/>
      </c>
      <c r="H78" s="640">
        <f>H44/$L6</f>
        <v/>
      </c>
      <c r="I78" s="640">
        <f>I44/$L6</f>
        <v/>
      </c>
      <c r="J78" s="640">
        <f>J44/$L6</f>
        <v/>
      </c>
      <c r="K78" s="640">
        <f>K44/$L6</f>
        <v/>
      </c>
      <c r="L78" s="640">
        <f>L44/$L6</f>
        <v/>
      </c>
      <c r="M78" s="640">
        <f>M44/$L6</f>
        <v/>
      </c>
      <c r="N78" s="640">
        <f>N44/$L6</f>
        <v/>
      </c>
      <c r="O78" s="640">
        <f>O44/$L6</f>
        <v/>
      </c>
      <c r="P78" s="640">
        <f>P44/$L6</f>
        <v/>
      </c>
      <c r="Q78" s="641">
        <f>Q44/$L6</f>
        <v/>
      </c>
      <c r="R78" s="642" t="inlineStr">
        <is>
          <t>L</t>
        </is>
      </c>
      <c r="S78" s="845">
        <f>S44/$L6</f>
        <v/>
      </c>
      <c r="T78" s="607" t="inlineStr">
        <is>
          <t>V</t>
        </is>
      </c>
      <c r="U78" s="476" t="n"/>
      <c r="V78" s="476" t="n"/>
      <c r="W78" s="476" t="n"/>
      <c r="X78" s="476" t="n"/>
      <c r="Y78" s="476" t="n"/>
      <c r="Z78" s="476" t="n"/>
      <c r="AA78" s="476" t="n"/>
      <c r="AB78" s="476" t="n"/>
      <c r="AC78" s="476" t="n"/>
      <c r="AD78" s="476" t="n"/>
      <c r="AE78" s="476" t="n"/>
      <c r="AF78" s="476" t="n"/>
      <c r="AG78" s="476" t="n"/>
      <c r="AH78" s="476" t="n"/>
      <c r="AI78" s="476" t="n"/>
      <c r="AJ78" s="476" t="n"/>
      <c r="AK78" s="476" t="n"/>
      <c r="AL78" s="476" t="n"/>
      <c r="AM78" s="476" t="n"/>
      <c r="AN78" s="476" t="n"/>
      <c r="AO78" s="476" t="n"/>
      <c r="AP78" s="476" t="n"/>
      <c r="AQ78" s="476" t="n"/>
      <c r="AR78" s="476" t="n"/>
      <c r="AS78" s="476" t="n"/>
      <c r="AT78" s="476" t="n"/>
      <c r="AU78" s="476" t="n"/>
      <c r="AV78" s="476" t="n"/>
      <c r="AW78" s="476" t="n"/>
      <c r="AX78" s="476" t="n"/>
      <c r="AY78" s="476" t="n"/>
      <c r="AZ78" s="476" t="n"/>
      <c r="BA78" s="476" t="n"/>
      <c r="BB78" s="476" t="n"/>
      <c r="BC78" s="476" t="n"/>
      <c r="BD78" s="476" t="n"/>
      <c r="BE78" s="476" t="n"/>
      <c r="BF78" s="476" t="n"/>
      <c r="BG78" s="476" t="n"/>
      <c r="BH78" s="476" t="n"/>
      <c r="BI78" s="476" t="n"/>
      <c r="BJ78" s="476" t="n"/>
      <c r="BK78" s="476" t="n"/>
      <c r="BL78" s="476" t="n"/>
      <c r="BM78" s="476" t="n"/>
      <c r="BN78" s="476" t="n"/>
      <c r="BO78" s="476" t="n"/>
      <c r="BP78" s="476" t="n"/>
      <c r="BQ78" s="476" t="n"/>
      <c r="BR78" s="476" t="n"/>
      <c r="BS78" s="476" t="n"/>
      <c r="BT78" s="476" t="n"/>
      <c r="BU78" s="476" t="n"/>
      <c r="BV78" s="476" t="n"/>
      <c r="BW78" s="476" t="n"/>
      <c r="BX78" s="476" t="n"/>
      <c r="BY78" s="476" t="n"/>
      <c r="BZ78" s="476" t="n"/>
      <c r="CA78" s="476" t="n"/>
      <c r="CB78" s="476" t="n"/>
      <c r="CC78" s="476" t="n"/>
      <c r="CD78" s="476" t="n"/>
      <c r="CE78" s="476" t="n"/>
      <c r="CF78" s="476" t="n"/>
      <c r="CG78" s="476" t="n"/>
      <c r="CH78" s="476" t="n"/>
      <c r="CI78" s="476" t="n"/>
      <c r="CJ78" s="476" t="n"/>
      <c r="CK78" s="476" t="n"/>
      <c r="CL78" s="476" t="n"/>
      <c r="CM78" s="476" t="n"/>
      <c r="CN78" s="476" t="n"/>
      <c r="CO78" s="476" t="n"/>
      <c r="CP78" s="476" t="n"/>
      <c r="CQ78" s="476" t="n"/>
      <c r="CR78" s="476" t="n"/>
      <c r="CS78" s="476" t="n"/>
      <c r="CT78" s="476" t="n"/>
      <c r="CU78" s="476" t="n"/>
      <c r="CV78" s="476" t="n"/>
    </row>
    <row r="79">
      <c r="A79" s="476" t="n"/>
      <c r="B79" s="643">
        <f>B45/$L7</f>
        <v/>
      </c>
      <c r="C79" s="644">
        <f>C45/$L7</f>
        <v/>
      </c>
      <c r="D79" s="644">
        <f>D45/$L7</f>
        <v/>
      </c>
      <c r="E79" s="644">
        <f>E45/$L7</f>
        <v/>
      </c>
      <c r="F79" s="644">
        <f>F45/$L7</f>
        <v/>
      </c>
      <c r="G79" s="644">
        <f>G45/$L7</f>
        <v/>
      </c>
      <c r="H79" s="645">
        <f>H45/$L7</f>
        <v/>
      </c>
      <c r="I79" s="645">
        <f>I45/$L7</f>
        <v/>
      </c>
      <c r="J79" s="644">
        <f>J45/$L7</f>
        <v/>
      </c>
      <c r="K79" s="644">
        <f>K45/$L7</f>
        <v/>
      </c>
      <c r="L79" s="644">
        <f>L45/$L7</f>
        <v/>
      </c>
      <c r="M79" s="644">
        <f>M45/$L7</f>
        <v/>
      </c>
      <c r="N79" s="644">
        <f>N45/$L7</f>
        <v/>
      </c>
      <c r="O79" s="644">
        <f>O45/$L7</f>
        <v/>
      </c>
      <c r="P79" s="644">
        <f>P45/$L7</f>
        <v/>
      </c>
      <c r="Q79" s="646">
        <f>Q45/$L7</f>
        <v/>
      </c>
      <c r="R79" s="848" t="n"/>
      <c r="S79" s="845">
        <f>S45/$L7</f>
        <v/>
      </c>
      <c r="T79" s="847" t="n"/>
      <c r="U79" s="476" t="n"/>
      <c r="V79" s="476" t="n"/>
      <c r="W79" s="476" t="n"/>
      <c r="X79" s="476" t="n"/>
      <c r="Y79" s="476" t="n"/>
      <c r="Z79" s="476" t="n"/>
      <c r="AA79" s="476" t="n"/>
      <c r="AB79" s="476" t="n"/>
      <c r="AC79" s="476" t="n"/>
      <c r="AD79" s="476" t="n"/>
      <c r="AE79" s="476" t="n"/>
      <c r="AF79" s="476" t="n"/>
      <c r="AG79" s="476" t="n"/>
      <c r="AH79" s="476" t="n"/>
      <c r="AI79" s="476" t="n"/>
      <c r="AJ79" s="476" t="n"/>
      <c r="AK79" s="476" t="n"/>
      <c r="AL79" s="476" t="n"/>
      <c r="AM79" s="476" t="n"/>
      <c r="AN79" s="476" t="n"/>
      <c r="AO79" s="476" t="n"/>
      <c r="AP79" s="476" t="n"/>
      <c r="AQ79" s="476" t="n"/>
      <c r="AR79" s="476" t="n"/>
      <c r="AS79" s="476" t="n"/>
      <c r="AT79" s="476" t="n"/>
      <c r="AU79" s="476" t="n"/>
      <c r="AV79" s="476" t="n"/>
      <c r="AW79" s="476" t="n"/>
      <c r="AX79" s="476" t="n"/>
      <c r="AY79" s="476" t="n"/>
      <c r="AZ79" s="476" t="n"/>
      <c r="BA79" s="476" t="n"/>
      <c r="BB79" s="476" t="n"/>
      <c r="BC79" s="476" t="n"/>
      <c r="BD79" s="476" t="n"/>
      <c r="BE79" s="476" t="n"/>
      <c r="BF79" s="476" t="n"/>
      <c r="BG79" s="476" t="n"/>
      <c r="BH79" s="476" t="n"/>
      <c r="BI79" s="476" t="n"/>
      <c r="BJ79" s="476" t="n"/>
      <c r="BK79" s="476" t="n"/>
      <c r="BL79" s="476" t="n"/>
      <c r="BM79" s="476" t="n"/>
      <c r="BN79" s="476" t="n"/>
      <c r="BO79" s="476" t="n"/>
      <c r="BP79" s="476" t="n"/>
      <c r="BQ79" s="476" t="n"/>
      <c r="BR79" s="476" t="n"/>
      <c r="BS79" s="476" t="n"/>
      <c r="BT79" s="476" t="n"/>
      <c r="BU79" s="476" t="n"/>
      <c r="BV79" s="476" t="n"/>
      <c r="BW79" s="476" t="n"/>
      <c r="BX79" s="476" t="n"/>
      <c r="BY79" s="476" t="n"/>
      <c r="BZ79" s="476" t="n"/>
      <c r="CA79" s="476" t="n"/>
      <c r="CB79" s="476" t="n"/>
      <c r="CC79" s="476" t="n"/>
      <c r="CD79" s="476" t="n"/>
      <c r="CE79" s="476" t="n"/>
      <c r="CF79" s="476" t="n"/>
      <c r="CG79" s="476" t="n"/>
      <c r="CH79" s="476" t="n"/>
      <c r="CI79" s="476" t="n"/>
      <c r="CJ79" s="476" t="n"/>
      <c r="CK79" s="476" t="n"/>
      <c r="CL79" s="476" t="n"/>
      <c r="CM79" s="476" t="n"/>
      <c r="CN79" s="476" t="n"/>
      <c r="CO79" s="476" t="n"/>
      <c r="CP79" s="476" t="n"/>
      <c r="CQ79" s="476" t="n"/>
      <c r="CR79" s="476" t="n"/>
      <c r="CS79" s="476" t="n"/>
      <c r="CT79" s="476" t="n"/>
      <c r="CU79" s="476" t="n"/>
      <c r="CV79" s="476" t="n"/>
    </row>
    <row r="80">
      <c r="A80" s="612" t="inlineStr">
        <is>
          <t>[1/m]</t>
        </is>
      </c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649">
        <f>Q46/$L8</f>
        <v/>
      </c>
      <c r="R80" s="555">
        <f>R43/$M4</f>
        <v/>
      </c>
      <c r="S80" s="845">
        <f>S46/$L8</f>
        <v/>
      </c>
      <c r="T80" s="617">
        <f t="array" ref="T80:T111">MMULT(B80:Q111,U140:U155)+R80:R111</f>
        <v/>
      </c>
      <c r="U80" s="476" t="inlineStr">
        <is>
          <t>[-]</t>
        </is>
      </c>
      <c r="V80" s="476" t="n"/>
      <c r="W80" s="476" t="n"/>
      <c r="X80" s="476" t="n"/>
      <c r="Y80" s="476" t="n"/>
      <c r="Z80" s="476" t="n"/>
      <c r="AA80" s="476" t="n"/>
      <c r="AB80" s="476" t="n"/>
      <c r="AC80" s="476" t="n"/>
      <c r="AD80" s="476" t="n"/>
      <c r="AE80" s="476" t="n"/>
      <c r="AF80" s="476" t="n"/>
      <c r="AG80" s="476" t="n"/>
      <c r="AH80" s="476" t="n"/>
      <c r="AI80" s="476" t="n"/>
      <c r="AJ80" s="476" t="n"/>
      <c r="AK80" s="476" t="n"/>
      <c r="AL80" s="476" t="n"/>
      <c r="AM80" s="476" t="n"/>
      <c r="AN80" s="476" t="n"/>
      <c r="AO80" s="476" t="n"/>
      <c r="AP80" s="476" t="n"/>
      <c r="AQ80" s="476" t="n"/>
      <c r="AR80" s="476" t="n"/>
      <c r="AS80" s="476" t="n"/>
      <c r="AT80" s="476" t="n"/>
      <c r="AU80" s="476" t="n"/>
      <c r="AV80" s="476" t="n"/>
      <c r="AW80" s="476" t="n"/>
      <c r="AX80" s="476" t="n"/>
      <c r="AY80" s="476" t="n"/>
      <c r="AZ80" s="476" t="n"/>
      <c r="BA80" s="476" t="n"/>
      <c r="BB80" s="476" t="n"/>
      <c r="BC80" s="476" t="n"/>
      <c r="BD80" s="476" t="n"/>
      <c r="BE80" s="476" t="n"/>
      <c r="BF80" s="476" t="n"/>
      <c r="BG80" s="476" t="n"/>
      <c r="BH80" s="476" t="n"/>
      <c r="BI80" s="476" t="n"/>
      <c r="BJ80" s="476" t="n"/>
      <c r="BK80" s="476" t="n"/>
      <c r="BL80" s="476" t="n"/>
      <c r="BM80" s="476" t="n"/>
      <c r="BN80" s="476" t="n"/>
      <c r="BO80" s="476" t="n"/>
      <c r="BP80" s="476" t="n"/>
      <c r="BQ80" s="476" t="n"/>
      <c r="BR80" s="476" t="n"/>
      <c r="BS80" s="476" t="n"/>
      <c r="BT80" s="476" t="n"/>
      <c r="BU80" s="476" t="n"/>
      <c r="BV80" s="476" t="n"/>
      <c r="BW80" s="476" t="n"/>
      <c r="BX80" s="476" t="n"/>
      <c r="BY80" s="476" t="n"/>
      <c r="BZ80" s="476" t="n"/>
      <c r="CA80" s="476" t="n"/>
      <c r="CB80" s="476" t="n"/>
      <c r="CC80" s="476" t="n"/>
      <c r="CD80" s="476" t="n"/>
      <c r="CE80" s="476" t="n"/>
      <c r="CF80" s="476" t="n"/>
      <c r="CG80" s="476" t="n"/>
      <c r="CH80" s="476" t="n"/>
      <c r="CI80" s="476" t="n"/>
      <c r="CJ80" s="476" t="n"/>
      <c r="CK80" s="476" t="n"/>
      <c r="CL80" s="476" t="n"/>
      <c r="CM80" s="476" t="n"/>
      <c r="CN80" s="476" t="n"/>
      <c r="CO80" s="476" t="n"/>
      <c r="CP80" s="476" t="n"/>
      <c r="CQ80" s="476" t="n"/>
      <c r="CR80" s="476" t="n"/>
      <c r="CS80" s="476" t="n"/>
      <c r="CT80" s="476" t="n"/>
      <c r="CU80" s="476" t="n"/>
      <c r="CV80" s="476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630">
        <f>Q47/$L9</f>
        <v/>
      </c>
      <c r="R81" s="544">
        <f>R44/$M5</f>
        <v/>
      </c>
      <c r="S81" s="845">
        <f>S47/$L9</f>
        <v/>
      </c>
      <c r="T81" s="542" t="n">
        <v>-0.3086669057472</v>
      </c>
      <c r="U81" s="476" t="n"/>
      <c r="V81" s="476" t="n"/>
      <c r="W81" s="476" t="n"/>
      <c r="X81" s="476" t="n"/>
      <c r="Y81" s="476" t="n"/>
      <c r="Z81" s="476" t="n"/>
      <c r="AA81" s="476" t="n"/>
      <c r="AB81" s="476" t="n"/>
      <c r="AC81" s="476" t="n"/>
      <c r="AD81" s="476" t="n"/>
      <c r="AE81" s="476" t="n"/>
      <c r="AF81" s="476" t="n"/>
      <c r="AG81" s="476" t="n"/>
      <c r="AH81" s="476" t="n"/>
      <c r="AI81" s="476" t="n"/>
      <c r="AJ81" s="476" t="n"/>
      <c r="AK81" s="476" t="n"/>
      <c r="AL81" s="476" t="n"/>
      <c r="AM81" s="476" t="n"/>
      <c r="AN81" s="476" t="n"/>
      <c r="AO81" s="476" t="n"/>
      <c r="AP81" s="476" t="n"/>
      <c r="AQ81" s="476" t="n"/>
      <c r="AR81" s="476" t="n"/>
      <c r="AS81" s="476" t="n"/>
      <c r="AT81" s="476" t="n"/>
      <c r="AU81" s="476" t="n"/>
      <c r="AV81" s="476" t="n"/>
      <c r="AW81" s="476" t="n"/>
      <c r="AX81" s="476" t="n"/>
      <c r="AY81" s="476" t="n"/>
      <c r="AZ81" s="476" t="n"/>
      <c r="BA81" s="476" t="n"/>
      <c r="BB81" s="476" t="n"/>
      <c r="BC81" s="476" t="n"/>
      <c r="BD81" s="476" t="n"/>
      <c r="BE81" s="476" t="n"/>
      <c r="BF81" s="476" t="n"/>
      <c r="BG81" s="476" t="n"/>
      <c r="BH81" s="476" t="n"/>
      <c r="BI81" s="476" t="n"/>
      <c r="BJ81" s="476" t="n"/>
      <c r="BK81" s="476" t="n"/>
      <c r="BL81" s="476" t="n"/>
      <c r="BM81" s="476" t="n"/>
      <c r="BN81" s="476" t="n"/>
      <c r="BO81" s="476" t="n"/>
      <c r="BP81" s="476" t="n"/>
      <c r="BQ81" s="476" t="n"/>
      <c r="BR81" s="476" t="n"/>
      <c r="BS81" s="476" t="n"/>
      <c r="BT81" s="476" t="n"/>
      <c r="BU81" s="476" t="n"/>
      <c r="BV81" s="476" t="n"/>
      <c r="BW81" s="476" t="n"/>
      <c r="BX81" s="476" t="n"/>
      <c r="BY81" s="476" t="n"/>
      <c r="BZ81" s="476" t="n"/>
      <c r="CA81" s="476" t="n"/>
      <c r="CB81" s="476" t="n"/>
      <c r="CC81" s="476" t="n"/>
      <c r="CD81" s="476" t="n"/>
      <c r="CE81" s="476" t="n"/>
      <c r="CF81" s="476" t="n"/>
      <c r="CG81" s="476" t="n"/>
      <c r="CH81" s="476" t="n"/>
      <c r="CI81" s="476" t="n"/>
      <c r="CJ81" s="476" t="n"/>
      <c r="CK81" s="476" t="n"/>
      <c r="CL81" s="476" t="n"/>
      <c r="CM81" s="476" t="n"/>
      <c r="CN81" s="476" t="n"/>
      <c r="CO81" s="476" t="n"/>
      <c r="CP81" s="476" t="n"/>
      <c r="CQ81" s="476" t="n"/>
      <c r="CR81" s="476" t="n"/>
      <c r="CS81" s="476" t="n"/>
      <c r="CT81" s="476" t="n"/>
      <c r="CU81" s="476" t="n"/>
      <c r="CV81" s="476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630">
        <f>Q48/$L10</f>
        <v/>
      </c>
      <c r="R82" s="544">
        <f>R45/$M6</f>
        <v/>
      </c>
      <c r="S82" s="845">
        <f>S48/$L10</f>
        <v/>
      </c>
      <c r="T82" s="542" t="n">
        <v>0.08201989659590814</v>
      </c>
      <c r="U82" s="476" t="n"/>
      <c r="V82" s="476" t="n"/>
      <c r="W82" s="476" t="n"/>
      <c r="X82" s="476" t="n"/>
      <c r="Y82" s="476" t="n"/>
      <c r="Z82" s="476" t="n"/>
      <c r="AA82" s="476" t="n"/>
      <c r="AB82" s="476" t="n"/>
      <c r="AC82" s="476" t="n"/>
      <c r="AD82" s="476" t="n"/>
      <c r="AE82" s="476" t="n"/>
      <c r="AF82" s="476" t="n"/>
      <c r="AG82" s="476" t="n"/>
      <c r="AH82" s="476" t="n"/>
      <c r="AI82" s="476" t="n"/>
      <c r="AJ82" s="476" t="n"/>
      <c r="AK82" s="476" t="n"/>
      <c r="AL82" s="476" t="n"/>
      <c r="AM82" s="476" t="n"/>
      <c r="AN82" s="476" t="n"/>
      <c r="AO82" s="476" t="n"/>
      <c r="AP82" s="476" t="n"/>
      <c r="AQ82" s="476" t="n"/>
      <c r="AR82" s="476" t="n"/>
      <c r="AS82" s="476" t="n"/>
      <c r="AT82" s="476" t="n"/>
      <c r="AU82" s="476" t="n"/>
      <c r="AV82" s="476" t="n"/>
      <c r="AW82" s="476" t="n"/>
      <c r="AX82" s="476" t="n"/>
      <c r="AY82" s="476" t="n"/>
      <c r="AZ82" s="476" t="n"/>
      <c r="BA82" s="476" t="n"/>
      <c r="BB82" s="476" t="n"/>
      <c r="BC82" s="476" t="n"/>
      <c r="BD82" s="476" t="n"/>
      <c r="BE82" s="476" t="n"/>
      <c r="BF82" s="476" t="n"/>
      <c r="BG82" s="476" t="n"/>
      <c r="BH82" s="476" t="n"/>
      <c r="BI82" s="476" t="n"/>
      <c r="BJ82" s="476" t="n"/>
      <c r="BK82" s="476" t="n"/>
      <c r="BL82" s="476" t="n"/>
      <c r="BM82" s="476" t="n"/>
      <c r="BN82" s="476" t="n"/>
      <c r="BO82" s="476" t="n"/>
      <c r="BP82" s="476" t="n"/>
      <c r="BQ82" s="476" t="n"/>
      <c r="BR82" s="476" t="n"/>
      <c r="BS82" s="476" t="n"/>
      <c r="BT82" s="476" t="n"/>
      <c r="BU82" s="476" t="n"/>
      <c r="BV82" s="476" t="n"/>
      <c r="BW82" s="476" t="n"/>
      <c r="BX82" s="476" t="n"/>
      <c r="BY82" s="476" t="n"/>
      <c r="BZ82" s="476" t="n"/>
      <c r="CA82" s="476" t="n"/>
      <c r="CB82" s="476" t="n"/>
      <c r="CC82" s="476" t="n"/>
      <c r="CD82" s="476" t="n"/>
      <c r="CE82" s="476" t="n"/>
      <c r="CF82" s="476" t="n"/>
      <c r="CG82" s="476" t="n"/>
      <c r="CH82" s="476" t="n"/>
      <c r="CI82" s="476" t="n"/>
      <c r="CJ82" s="476" t="n"/>
      <c r="CK82" s="476" t="n"/>
      <c r="CL82" s="476" t="n"/>
      <c r="CM82" s="476" t="n"/>
      <c r="CN82" s="476" t="n"/>
      <c r="CO82" s="476" t="n"/>
      <c r="CP82" s="476" t="n"/>
      <c r="CQ82" s="476" t="n"/>
      <c r="CR82" s="476" t="n"/>
      <c r="CS82" s="476" t="n"/>
      <c r="CT82" s="476" t="n"/>
      <c r="CU82" s="476" t="n"/>
      <c r="CV82" s="476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630">
        <f>Q49/$L11</f>
        <v/>
      </c>
      <c r="R83" s="544">
        <f>R46/$M7</f>
        <v/>
      </c>
      <c r="S83" s="845">
        <f>S49/$L11</f>
        <v/>
      </c>
      <c r="T83" s="542" t="n">
        <v>0.1170785623065147</v>
      </c>
      <c r="U83" s="476" t="n"/>
      <c r="V83" s="476" t="n"/>
      <c r="W83" s="476" t="n"/>
      <c r="X83" s="476" t="n"/>
      <c r="Y83" s="476" t="n"/>
      <c r="Z83" s="476" t="n"/>
      <c r="AA83" s="476" t="n"/>
      <c r="AB83" s="476" t="n"/>
      <c r="AC83" s="476" t="n"/>
      <c r="AD83" s="476" t="n"/>
      <c r="AE83" s="476" t="n"/>
      <c r="AF83" s="476" t="n"/>
      <c r="AG83" s="476" t="n"/>
      <c r="AH83" s="476" t="n"/>
      <c r="AI83" s="476" t="n"/>
      <c r="AJ83" s="476" t="n"/>
      <c r="AK83" s="476" t="n"/>
      <c r="AL83" s="476" t="n"/>
      <c r="AM83" s="476" t="n"/>
      <c r="AN83" s="476" t="n"/>
      <c r="AO83" s="476" t="n"/>
      <c r="AP83" s="476" t="n"/>
      <c r="AQ83" s="476" t="n"/>
      <c r="AR83" s="476" t="n"/>
      <c r="AS83" s="476" t="n"/>
      <c r="AT83" s="476" t="n"/>
      <c r="AU83" s="476" t="n"/>
      <c r="AV83" s="476" t="n"/>
      <c r="AW83" s="476" t="n"/>
      <c r="AX83" s="476" t="n"/>
      <c r="AY83" s="476" t="n"/>
      <c r="AZ83" s="476" t="n"/>
      <c r="BA83" s="476" t="n"/>
      <c r="BB83" s="476" t="n"/>
      <c r="BC83" s="476" t="n"/>
      <c r="BD83" s="476" t="n"/>
      <c r="BE83" s="476" t="n"/>
      <c r="BF83" s="476" t="n"/>
      <c r="BG83" s="476" t="n"/>
      <c r="BH83" s="476" t="n"/>
      <c r="BI83" s="476" t="n"/>
      <c r="BJ83" s="476" t="n"/>
      <c r="BK83" s="476" t="n"/>
      <c r="BL83" s="476" t="n"/>
      <c r="BM83" s="476" t="n"/>
      <c r="BN83" s="476" t="n"/>
      <c r="BO83" s="476" t="n"/>
      <c r="BP83" s="476" t="n"/>
      <c r="BQ83" s="476" t="n"/>
      <c r="BR83" s="476" t="n"/>
      <c r="BS83" s="476" t="n"/>
      <c r="BT83" s="476" t="n"/>
      <c r="BU83" s="476" t="n"/>
      <c r="BV83" s="476" t="n"/>
      <c r="BW83" s="476" t="n"/>
      <c r="BX83" s="476" t="n"/>
      <c r="BY83" s="476" t="n"/>
      <c r="BZ83" s="476" t="n"/>
      <c r="CA83" s="476" t="n"/>
      <c r="CB83" s="476" t="n"/>
      <c r="CC83" s="476" t="n"/>
      <c r="CD83" s="476" t="n"/>
      <c r="CE83" s="476" t="n"/>
      <c r="CF83" s="476" t="n"/>
      <c r="CG83" s="476" t="n"/>
      <c r="CH83" s="476" t="n"/>
      <c r="CI83" s="476" t="n"/>
      <c r="CJ83" s="476" t="n"/>
      <c r="CK83" s="476" t="n"/>
      <c r="CL83" s="476" t="n"/>
      <c r="CM83" s="476" t="n"/>
      <c r="CN83" s="476" t="n"/>
      <c r="CO83" s="476" t="n"/>
      <c r="CP83" s="476" t="n"/>
      <c r="CQ83" s="476" t="n"/>
      <c r="CR83" s="476" t="n"/>
      <c r="CS83" s="476" t="n"/>
      <c r="CT83" s="476" t="n"/>
      <c r="CU83" s="476" t="n"/>
      <c r="CV83" s="476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630">
        <f>Q50/$L12</f>
        <v/>
      </c>
      <c r="R84" s="544">
        <f>R47/$M8</f>
        <v/>
      </c>
      <c r="S84" s="845">
        <f>S50/$L12</f>
        <v/>
      </c>
      <c r="T84" s="542" t="n">
        <v>-0.384943892751286</v>
      </c>
      <c r="U84" s="476" t="n"/>
      <c r="V84" s="476" t="n"/>
      <c r="W84" s="476" t="n"/>
      <c r="X84" s="476" t="n"/>
      <c r="Y84" s="476" t="n"/>
      <c r="Z84" s="476" t="n"/>
      <c r="AA84" s="476" t="n"/>
      <c r="AB84" s="476" t="n"/>
      <c r="AC84" s="476" t="n"/>
      <c r="AD84" s="476" t="n"/>
      <c r="AE84" s="476" t="n"/>
      <c r="AF84" s="476" t="n"/>
      <c r="AG84" s="476" t="n"/>
      <c r="AH84" s="476" t="n"/>
      <c r="AI84" s="476" t="n"/>
      <c r="AJ84" s="476" t="n"/>
      <c r="AK84" s="476" t="n"/>
      <c r="AL84" s="476" t="n"/>
      <c r="AM84" s="476" t="n"/>
      <c r="AN84" s="476" t="n"/>
      <c r="AO84" s="476" t="n"/>
      <c r="AP84" s="476" t="n"/>
      <c r="AQ84" s="476" t="n"/>
      <c r="AR84" s="476" t="n"/>
      <c r="AS84" s="476" t="n"/>
      <c r="AT84" s="476" t="n"/>
      <c r="AU84" s="476" t="n"/>
      <c r="AV84" s="476" t="n"/>
      <c r="AW84" s="476" t="n"/>
      <c r="AX84" s="476" t="n"/>
      <c r="AY84" s="476" t="n"/>
      <c r="AZ84" s="476" t="n"/>
      <c r="BA84" s="476" t="n"/>
      <c r="BB84" s="476" t="n"/>
      <c r="BC84" s="476" t="n"/>
      <c r="BD84" s="476" t="n"/>
      <c r="BE84" s="476" t="n"/>
      <c r="BF84" s="476" t="n"/>
      <c r="BG84" s="476" t="n"/>
      <c r="BH84" s="476" t="n"/>
      <c r="BI84" s="476" t="n"/>
      <c r="BJ84" s="476" t="n"/>
      <c r="BK84" s="476" t="n"/>
      <c r="BL84" s="476" t="n"/>
      <c r="BM84" s="476" t="n"/>
      <c r="BN84" s="476" t="n"/>
      <c r="BO84" s="476" t="n"/>
      <c r="BP84" s="476" t="n"/>
      <c r="BQ84" s="476" t="n"/>
      <c r="BR84" s="476" t="n"/>
      <c r="BS84" s="476" t="n"/>
      <c r="BT84" s="476" t="n"/>
      <c r="BU84" s="476" t="n"/>
      <c r="BV84" s="476" t="n"/>
      <c r="BW84" s="476" t="n"/>
      <c r="BX84" s="476" t="n"/>
      <c r="BY84" s="476" t="n"/>
      <c r="BZ84" s="476" t="n"/>
      <c r="CA84" s="476" t="n"/>
      <c r="CB84" s="476" t="n"/>
      <c r="CC84" s="476" t="n"/>
      <c r="CD84" s="476" t="n"/>
      <c r="CE84" s="476" t="n"/>
      <c r="CF84" s="476" t="n"/>
      <c r="CG84" s="476" t="n"/>
      <c r="CH84" s="476" t="n"/>
      <c r="CI84" s="476" t="n"/>
      <c r="CJ84" s="476" t="n"/>
      <c r="CK84" s="476" t="n"/>
      <c r="CL84" s="476" t="n"/>
      <c r="CM84" s="476" t="n"/>
      <c r="CN84" s="476" t="n"/>
      <c r="CO84" s="476" t="n"/>
      <c r="CP84" s="476" t="n"/>
      <c r="CQ84" s="476" t="n"/>
      <c r="CR84" s="476" t="n"/>
      <c r="CS84" s="476" t="n"/>
      <c r="CT84" s="476" t="n"/>
      <c r="CU84" s="476" t="n"/>
      <c r="CV84" s="476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630">
        <f>Q51/$L13</f>
        <v/>
      </c>
      <c r="R85" s="544">
        <f>R48/$M9</f>
        <v/>
      </c>
      <c r="S85" s="845">
        <f>S51/$L13</f>
        <v/>
      </c>
      <c r="T85" s="542" t="n">
        <v>1.473813179374719</v>
      </c>
      <c r="U85" s="476" t="n"/>
      <c r="V85" s="476" t="n"/>
      <c r="W85" s="476" t="n"/>
      <c r="X85" s="476" t="n"/>
      <c r="Y85" s="476" t="n"/>
      <c r="Z85" s="476" t="n"/>
      <c r="AA85" s="476" t="n"/>
      <c r="AB85" s="476" t="n"/>
      <c r="AC85" s="476" t="n"/>
      <c r="AD85" s="476" t="n"/>
      <c r="AE85" s="476" t="n"/>
      <c r="AF85" s="476" t="n"/>
      <c r="AG85" s="476" t="n"/>
      <c r="AH85" s="476" t="n"/>
      <c r="AI85" s="476" t="n"/>
      <c r="AJ85" s="476" t="n"/>
      <c r="AK85" s="476" t="n"/>
      <c r="AL85" s="476" t="n"/>
      <c r="AM85" s="476" t="n"/>
      <c r="AN85" s="476" t="n"/>
      <c r="AO85" s="476" t="n"/>
      <c r="AP85" s="476" t="n"/>
      <c r="AQ85" s="476" t="n"/>
      <c r="AR85" s="476" t="n"/>
      <c r="AS85" s="476" t="n"/>
      <c r="AT85" s="476" t="n"/>
      <c r="AU85" s="476" t="n"/>
      <c r="AV85" s="476" t="n"/>
      <c r="AW85" s="476" t="n"/>
      <c r="AX85" s="476" t="n"/>
      <c r="AY85" s="476" t="n"/>
      <c r="AZ85" s="476" t="n"/>
      <c r="BA85" s="476" t="n"/>
      <c r="BB85" s="476" t="n"/>
      <c r="BC85" s="476" t="n"/>
      <c r="BD85" s="476" t="n"/>
      <c r="BE85" s="476" t="n"/>
      <c r="BF85" s="476" t="n"/>
      <c r="BG85" s="476" t="n"/>
      <c r="BH85" s="476" t="n"/>
      <c r="BI85" s="476" t="n"/>
      <c r="BJ85" s="476" t="n"/>
      <c r="BK85" s="476" t="n"/>
      <c r="BL85" s="476" t="n"/>
      <c r="BM85" s="476" t="n"/>
      <c r="BN85" s="476" t="n"/>
      <c r="BO85" s="476" t="n"/>
      <c r="BP85" s="476" t="n"/>
      <c r="BQ85" s="476" t="n"/>
      <c r="BR85" s="476" t="n"/>
      <c r="BS85" s="476" t="n"/>
      <c r="BT85" s="476" t="n"/>
      <c r="BU85" s="476" t="n"/>
      <c r="BV85" s="476" t="n"/>
      <c r="BW85" s="476" t="n"/>
      <c r="BX85" s="476" t="n"/>
      <c r="BY85" s="476" t="n"/>
      <c r="BZ85" s="476" t="n"/>
      <c r="CA85" s="476" t="n"/>
      <c r="CB85" s="476" t="n"/>
      <c r="CC85" s="476" t="n"/>
      <c r="CD85" s="476" t="n"/>
      <c r="CE85" s="476" t="n"/>
      <c r="CF85" s="476" t="n"/>
      <c r="CG85" s="476" t="n"/>
      <c r="CH85" s="476" t="n"/>
      <c r="CI85" s="476" t="n"/>
      <c r="CJ85" s="476" t="n"/>
      <c r="CK85" s="476" t="n"/>
      <c r="CL85" s="476" t="n"/>
      <c r="CM85" s="476" t="n"/>
      <c r="CN85" s="476" t="n"/>
      <c r="CO85" s="476" t="n"/>
      <c r="CP85" s="476" t="n"/>
      <c r="CQ85" s="476" t="n"/>
      <c r="CR85" s="476" t="n"/>
      <c r="CS85" s="476" t="n"/>
      <c r="CT85" s="476" t="n"/>
      <c r="CU85" s="476" t="n"/>
      <c r="CV85" s="476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630">
        <f>Q52/$L14</f>
        <v/>
      </c>
      <c r="R86" s="544">
        <f>R49/$M10</f>
        <v/>
      </c>
      <c r="S86" s="845">
        <f>S52/$L14</f>
        <v/>
      </c>
      <c r="T86" s="542" t="n">
        <v>0.002068210671863968</v>
      </c>
      <c r="U86" s="476" t="n"/>
      <c r="V86" s="476" t="n"/>
      <c r="W86" s="476" t="n"/>
      <c r="X86" s="476" t="n"/>
      <c r="Y86" s="476" t="n"/>
      <c r="Z86" s="476" t="n"/>
      <c r="AA86" s="476" t="n"/>
      <c r="AB86" s="476" t="n"/>
      <c r="AC86" s="476" t="n"/>
      <c r="AD86" s="476" t="n"/>
      <c r="AE86" s="476" t="n"/>
      <c r="AF86" s="476" t="n"/>
      <c r="AG86" s="476" t="n"/>
      <c r="AH86" s="476" t="n"/>
      <c r="AI86" s="476" t="n"/>
      <c r="AJ86" s="476" t="n"/>
      <c r="AK86" s="476" t="n"/>
      <c r="AL86" s="476" t="n"/>
      <c r="AM86" s="476" t="n"/>
      <c r="AN86" s="476" t="n"/>
      <c r="AO86" s="476" t="n"/>
      <c r="AP86" s="476" t="n"/>
      <c r="AQ86" s="476" t="n"/>
      <c r="AR86" s="476" t="n"/>
      <c r="AS86" s="476" t="n"/>
      <c r="AT86" s="476" t="n"/>
      <c r="AU86" s="476" t="n"/>
      <c r="AV86" s="476" t="n"/>
      <c r="AW86" s="476" t="n"/>
      <c r="AX86" s="476" t="n"/>
      <c r="AY86" s="476" t="n"/>
      <c r="AZ86" s="476" t="n"/>
      <c r="BA86" s="476" t="n"/>
      <c r="BB86" s="476" t="n"/>
      <c r="BC86" s="476" t="n"/>
      <c r="BD86" s="476" t="n"/>
      <c r="BE86" s="476" t="n"/>
      <c r="BF86" s="476" t="n"/>
      <c r="BG86" s="476" t="n"/>
      <c r="BH86" s="476" t="n"/>
      <c r="BI86" s="476" t="n"/>
      <c r="BJ86" s="476" t="n"/>
      <c r="BK86" s="476" t="n"/>
      <c r="BL86" s="476" t="n"/>
      <c r="BM86" s="476" t="n"/>
      <c r="BN86" s="476" t="n"/>
      <c r="BO86" s="476" t="n"/>
      <c r="BP86" s="476" t="n"/>
      <c r="BQ86" s="476" t="n"/>
      <c r="BR86" s="476" t="n"/>
      <c r="BS86" s="476" t="n"/>
      <c r="BT86" s="476" t="n"/>
      <c r="BU86" s="476" t="n"/>
      <c r="BV86" s="476" t="n"/>
      <c r="BW86" s="476" t="n"/>
      <c r="BX86" s="476" t="n"/>
      <c r="BY86" s="476" t="n"/>
      <c r="BZ86" s="476" t="n"/>
      <c r="CA86" s="476" t="n"/>
      <c r="CB86" s="476" t="n"/>
      <c r="CC86" s="476" t="n"/>
      <c r="CD86" s="476" t="n"/>
      <c r="CE86" s="476" t="n"/>
      <c r="CF86" s="476" t="n"/>
      <c r="CG86" s="476" t="n"/>
      <c r="CH86" s="476" t="n"/>
      <c r="CI86" s="476" t="n"/>
      <c r="CJ86" s="476" t="n"/>
      <c r="CK86" s="476" t="n"/>
      <c r="CL86" s="476" t="n"/>
      <c r="CM86" s="476" t="n"/>
      <c r="CN86" s="476" t="n"/>
      <c r="CO86" s="476" t="n"/>
      <c r="CP86" s="476" t="n"/>
      <c r="CQ86" s="476" t="n"/>
      <c r="CR86" s="476" t="n"/>
      <c r="CS86" s="476" t="n"/>
      <c r="CT86" s="476" t="n"/>
      <c r="CU86" s="476" t="n"/>
      <c r="CV86" s="476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630">
        <f>Q53/$L15</f>
        <v/>
      </c>
      <c r="R87" s="544">
        <f>R50/$M11</f>
        <v/>
      </c>
      <c r="S87" s="845">
        <f>S53/$L15</f>
        <v/>
      </c>
      <c r="T87" s="542" t="n">
        <v>-1.189458490939931</v>
      </c>
      <c r="U87" s="476" t="n"/>
      <c r="V87" s="476" t="n"/>
      <c r="W87" s="476" t="n"/>
      <c r="X87" s="476" t="n"/>
      <c r="Y87" s="476" t="n"/>
      <c r="Z87" s="476" t="n"/>
      <c r="AA87" s="476" t="n"/>
      <c r="AB87" s="476" t="n"/>
      <c r="AC87" s="476" t="n"/>
      <c r="AD87" s="476" t="n"/>
      <c r="AE87" s="476" t="n"/>
      <c r="AF87" s="476" t="n"/>
      <c r="AG87" s="476" t="n"/>
      <c r="AH87" s="476" t="n"/>
      <c r="AI87" s="476" t="n"/>
      <c r="AJ87" s="476" t="n"/>
      <c r="AK87" s="476" t="n"/>
      <c r="AL87" s="476" t="n"/>
      <c r="AM87" s="476" t="n"/>
      <c r="AN87" s="476" t="n"/>
      <c r="AO87" s="476" t="n"/>
      <c r="AP87" s="476" t="n"/>
      <c r="AQ87" s="476" t="n"/>
      <c r="AR87" s="476" t="n"/>
      <c r="AS87" s="476" t="n"/>
      <c r="AT87" s="476" t="n"/>
      <c r="AU87" s="476" t="n"/>
      <c r="AV87" s="476" t="n"/>
      <c r="AW87" s="476" t="n"/>
      <c r="AX87" s="476" t="n"/>
      <c r="AY87" s="476" t="n"/>
      <c r="AZ87" s="476" t="n"/>
      <c r="BA87" s="476" t="n"/>
      <c r="BB87" s="476" t="n"/>
      <c r="BC87" s="476" t="n"/>
      <c r="BD87" s="476" t="n"/>
      <c r="BE87" s="476" t="n"/>
      <c r="BF87" s="476" t="n"/>
      <c r="BG87" s="476" t="n"/>
      <c r="BH87" s="476" t="n"/>
      <c r="BI87" s="476" t="n"/>
      <c r="BJ87" s="476" t="n"/>
      <c r="BK87" s="476" t="n"/>
      <c r="BL87" s="476" t="n"/>
      <c r="BM87" s="476" t="n"/>
      <c r="BN87" s="476" t="n"/>
      <c r="BO87" s="476" t="n"/>
      <c r="BP87" s="476" t="n"/>
      <c r="BQ87" s="476" t="n"/>
      <c r="BR87" s="476" t="n"/>
      <c r="BS87" s="476" t="n"/>
      <c r="BT87" s="476" t="n"/>
      <c r="BU87" s="476" t="n"/>
      <c r="BV87" s="476" t="n"/>
      <c r="BW87" s="476" t="n"/>
      <c r="BX87" s="476" t="n"/>
      <c r="BY87" s="476" t="n"/>
      <c r="BZ87" s="476" t="n"/>
      <c r="CA87" s="476" t="n"/>
      <c r="CB87" s="476" t="n"/>
      <c r="CC87" s="476" t="n"/>
      <c r="CD87" s="476" t="n"/>
      <c r="CE87" s="476" t="n"/>
      <c r="CF87" s="476" t="n"/>
      <c r="CG87" s="476" t="n"/>
      <c r="CH87" s="476" t="n"/>
      <c r="CI87" s="476" t="n"/>
      <c r="CJ87" s="476" t="n"/>
      <c r="CK87" s="476" t="n"/>
      <c r="CL87" s="476" t="n"/>
      <c r="CM87" s="476" t="n"/>
      <c r="CN87" s="476" t="n"/>
      <c r="CO87" s="476" t="n"/>
      <c r="CP87" s="476" t="n"/>
      <c r="CQ87" s="476" t="n"/>
      <c r="CR87" s="476" t="n"/>
      <c r="CS87" s="476" t="n"/>
      <c r="CT87" s="476" t="n"/>
      <c r="CU87" s="476" t="n"/>
      <c r="CV87" s="476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630">
        <f>Q54/$L16</f>
        <v/>
      </c>
      <c r="R88" s="544">
        <f>R51/$M12</f>
        <v/>
      </c>
      <c r="S88" s="845">
        <f>S54/$L16</f>
        <v/>
      </c>
      <c r="T88" s="542" t="n">
        <v>-0.6826956505287918</v>
      </c>
      <c r="U88" s="476" t="n"/>
      <c r="V88" s="476" t="n"/>
      <c r="W88" s="476" t="n"/>
      <c r="X88" s="476" t="n"/>
      <c r="Y88" s="476" t="n"/>
      <c r="Z88" s="476" t="n"/>
      <c r="AA88" s="476" t="n"/>
      <c r="AB88" s="476" t="n"/>
      <c r="AC88" s="476" t="n"/>
      <c r="AD88" s="476" t="n"/>
      <c r="AE88" s="476" t="n"/>
      <c r="AF88" s="476" t="n"/>
      <c r="AG88" s="476" t="n"/>
      <c r="AH88" s="476" t="n"/>
      <c r="AI88" s="476" t="n"/>
      <c r="AJ88" s="476" t="n"/>
      <c r="AK88" s="476" t="n"/>
      <c r="AL88" s="476" t="n"/>
      <c r="AM88" s="476" t="n"/>
      <c r="AN88" s="476" t="n"/>
      <c r="AO88" s="476" t="n"/>
      <c r="AP88" s="476" t="n"/>
      <c r="AQ88" s="476" t="n"/>
      <c r="AR88" s="476" t="n"/>
      <c r="AS88" s="476" t="n"/>
      <c r="AT88" s="476" t="n"/>
      <c r="AU88" s="476" t="n"/>
      <c r="AV88" s="476" t="n"/>
      <c r="AW88" s="476" t="n"/>
      <c r="AX88" s="476" t="n"/>
      <c r="AY88" s="476" t="n"/>
      <c r="AZ88" s="476" t="n"/>
      <c r="BA88" s="476" t="n"/>
      <c r="BB88" s="476" t="n"/>
      <c r="BC88" s="476" t="n"/>
      <c r="BD88" s="476" t="n"/>
      <c r="BE88" s="476" t="n"/>
      <c r="BF88" s="476" t="n"/>
      <c r="BG88" s="476" t="n"/>
      <c r="BH88" s="476" t="n"/>
      <c r="BI88" s="476" t="n"/>
      <c r="BJ88" s="476" t="n"/>
      <c r="BK88" s="476" t="n"/>
      <c r="BL88" s="476" t="n"/>
      <c r="BM88" s="476" t="n"/>
      <c r="BN88" s="476" t="n"/>
      <c r="BO88" s="476" t="n"/>
      <c r="BP88" s="476" t="n"/>
      <c r="BQ88" s="476" t="n"/>
      <c r="BR88" s="476" t="n"/>
      <c r="BS88" s="476" t="n"/>
      <c r="BT88" s="476" t="n"/>
      <c r="BU88" s="476" t="n"/>
      <c r="BV88" s="476" t="n"/>
      <c r="BW88" s="476" t="n"/>
      <c r="BX88" s="476" t="n"/>
      <c r="BY88" s="476" t="n"/>
      <c r="BZ88" s="476" t="n"/>
      <c r="CA88" s="476" t="n"/>
      <c r="CB88" s="476" t="n"/>
      <c r="CC88" s="476" t="n"/>
      <c r="CD88" s="476" t="n"/>
      <c r="CE88" s="476" t="n"/>
      <c r="CF88" s="476" t="n"/>
      <c r="CG88" s="476" t="n"/>
      <c r="CH88" s="476" t="n"/>
      <c r="CI88" s="476" t="n"/>
      <c r="CJ88" s="476" t="n"/>
      <c r="CK88" s="476" t="n"/>
      <c r="CL88" s="476" t="n"/>
      <c r="CM88" s="476" t="n"/>
      <c r="CN88" s="476" t="n"/>
      <c r="CO88" s="476" t="n"/>
      <c r="CP88" s="476" t="n"/>
      <c r="CQ88" s="476" t="n"/>
      <c r="CR88" s="476" t="n"/>
      <c r="CS88" s="476" t="n"/>
      <c r="CT88" s="476" t="n"/>
      <c r="CU88" s="476" t="n"/>
      <c r="CV88" s="476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630">
        <f>Q55/$L17</f>
        <v/>
      </c>
      <c r="R89" s="544">
        <f>R52/$M13</f>
        <v/>
      </c>
      <c r="S89" s="845">
        <f>S55/$L17</f>
        <v/>
      </c>
      <c r="T89" s="542" t="n">
        <v>-0.1223242669511546</v>
      </c>
      <c r="U89" s="476" t="n"/>
      <c r="V89" s="476" t="n"/>
      <c r="W89" s="476" t="n"/>
      <c r="X89" s="476" t="n"/>
      <c r="Y89" s="476" t="n"/>
      <c r="Z89" s="476" t="n"/>
      <c r="AA89" s="476" t="n"/>
      <c r="AB89" s="476" t="n"/>
      <c r="AC89" s="476" t="n"/>
      <c r="AD89" s="476" t="n"/>
      <c r="AE89" s="476" t="n"/>
      <c r="AF89" s="476" t="n"/>
      <c r="AG89" s="476" t="n"/>
      <c r="AH89" s="476" t="n"/>
      <c r="AI89" s="476" t="n"/>
      <c r="AJ89" s="476" t="n"/>
      <c r="AK89" s="476" t="n"/>
      <c r="AL89" s="476" t="n"/>
      <c r="AM89" s="476" t="n"/>
      <c r="AN89" s="476" t="n"/>
      <c r="AO89" s="476" t="n"/>
      <c r="AP89" s="476" t="n"/>
      <c r="AQ89" s="476" t="n"/>
      <c r="AR89" s="476" t="n"/>
      <c r="AS89" s="476" t="n"/>
      <c r="AT89" s="476" t="n"/>
      <c r="AU89" s="476" t="n"/>
      <c r="AV89" s="476" t="n"/>
      <c r="AW89" s="476" t="n"/>
      <c r="AX89" s="476" t="n"/>
      <c r="AY89" s="476" t="n"/>
      <c r="AZ89" s="476" t="n"/>
      <c r="BA89" s="476" t="n"/>
      <c r="BB89" s="476" t="n"/>
      <c r="BC89" s="476" t="n"/>
      <c r="BD89" s="476" t="n"/>
      <c r="BE89" s="476" t="n"/>
      <c r="BF89" s="476" t="n"/>
      <c r="BG89" s="476" t="n"/>
      <c r="BH89" s="476" t="n"/>
      <c r="BI89" s="476" t="n"/>
      <c r="BJ89" s="476" t="n"/>
      <c r="BK89" s="476" t="n"/>
      <c r="BL89" s="476" t="n"/>
      <c r="BM89" s="476" t="n"/>
      <c r="BN89" s="476" t="n"/>
      <c r="BO89" s="476" t="n"/>
      <c r="BP89" s="476" t="n"/>
      <c r="BQ89" s="476" t="n"/>
      <c r="BR89" s="476" t="n"/>
      <c r="BS89" s="476" t="n"/>
      <c r="BT89" s="476" t="n"/>
      <c r="BU89" s="476" t="n"/>
      <c r="BV89" s="476" t="n"/>
      <c r="BW89" s="476" t="n"/>
      <c r="BX89" s="476" t="n"/>
      <c r="BY89" s="476" t="n"/>
      <c r="BZ89" s="476" t="n"/>
      <c r="CA89" s="476" t="n"/>
      <c r="CB89" s="476" t="n"/>
      <c r="CC89" s="476" t="n"/>
      <c r="CD89" s="476" t="n"/>
      <c r="CE89" s="476" t="n"/>
      <c r="CF89" s="476" t="n"/>
      <c r="CG89" s="476" t="n"/>
      <c r="CH89" s="476" t="n"/>
      <c r="CI89" s="476" t="n"/>
      <c r="CJ89" s="476" t="n"/>
      <c r="CK89" s="476" t="n"/>
      <c r="CL89" s="476" t="n"/>
      <c r="CM89" s="476" t="n"/>
      <c r="CN89" s="476" t="n"/>
      <c r="CO89" s="476" t="n"/>
      <c r="CP89" s="476" t="n"/>
      <c r="CQ89" s="476" t="n"/>
      <c r="CR89" s="476" t="n"/>
      <c r="CS89" s="476" t="n"/>
      <c r="CT89" s="476" t="n"/>
      <c r="CU89" s="476" t="n"/>
      <c r="CV89" s="476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630">
        <f>Q56/$L18</f>
        <v/>
      </c>
      <c r="R90" s="544">
        <f>R53/$M14</f>
        <v/>
      </c>
      <c r="S90" s="845">
        <f>S56/$L18</f>
        <v/>
      </c>
      <c r="T90" s="542" t="n">
        <v>-1.122294722674535</v>
      </c>
      <c r="U90" s="476" t="n"/>
      <c r="V90" s="476" t="n"/>
      <c r="W90" s="476" t="n"/>
      <c r="X90" s="476" t="n"/>
      <c r="Y90" s="476" t="n"/>
      <c r="Z90" s="476" t="n"/>
      <c r="AA90" s="476" t="n"/>
      <c r="AB90" s="476" t="n"/>
      <c r="AC90" s="476" t="n"/>
      <c r="AD90" s="476" t="n"/>
      <c r="AE90" s="476" t="n"/>
      <c r="AF90" s="476" t="n"/>
      <c r="AG90" s="476" t="n"/>
      <c r="AH90" s="476" t="n"/>
      <c r="AI90" s="476" t="n"/>
      <c r="AJ90" s="476" t="n"/>
      <c r="AK90" s="476" t="n"/>
      <c r="AL90" s="476" t="n"/>
      <c r="AM90" s="476" t="n"/>
      <c r="AN90" s="476" t="n"/>
      <c r="AO90" s="476" t="n"/>
      <c r="AP90" s="476" t="n"/>
      <c r="AQ90" s="476" t="n"/>
      <c r="AR90" s="476" t="n"/>
      <c r="AS90" s="476" t="n"/>
      <c r="AT90" s="476" t="n"/>
      <c r="AU90" s="476" t="n"/>
      <c r="AV90" s="476" t="n"/>
      <c r="AW90" s="476" t="n"/>
      <c r="AX90" s="476" t="n"/>
      <c r="AY90" s="476" t="n"/>
      <c r="AZ90" s="476" t="n"/>
      <c r="BA90" s="476" t="n"/>
      <c r="BB90" s="476" t="n"/>
      <c r="BC90" s="476" t="n"/>
      <c r="BD90" s="476" t="n"/>
      <c r="BE90" s="476" t="n"/>
      <c r="BF90" s="476" t="n"/>
      <c r="BG90" s="476" t="n"/>
      <c r="BH90" s="476" t="n"/>
      <c r="BI90" s="476" t="n"/>
      <c r="BJ90" s="476" t="n"/>
      <c r="BK90" s="476" t="n"/>
      <c r="BL90" s="476" t="n"/>
      <c r="BM90" s="476" t="n"/>
      <c r="BN90" s="476" t="n"/>
      <c r="BO90" s="476" t="n"/>
      <c r="BP90" s="476" t="n"/>
      <c r="BQ90" s="476" t="n"/>
      <c r="BR90" s="476" t="n"/>
      <c r="BS90" s="476" t="n"/>
      <c r="BT90" s="476" t="n"/>
      <c r="BU90" s="476" t="n"/>
      <c r="BV90" s="476" t="n"/>
      <c r="BW90" s="476" t="n"/>
      <c r="BX90" s="476" t="n"/>
      <c r="BY90" s="476" t="n"/>
      <c r="BZ90" s="476" t="n"/>
      <c r="CA90" s="476" t="n"/>
      <c r="CB90" s="476" t="n"/>
      <c r="CC90" s="476" t="n"/>
      <c r="CD90" s="476" t="n"/>
      <c r="CE90" s="476" t="n"/>
      <c r="CF90" s="476" t="n"/>
      <c r="CG90" s="476" t="n"/>
      <c r="CH90" s="476" t="n"/>
      <c r="CI90" s="476" t="n"/>
      <c r="CJ90" s="476" t="n"/>
      <c r="CK90" s="476" t="n"/>
      <c r="CL90" s="476" t="n"/>
      <c r="CM90" s="476" t="n"/>
      <c r="CN90" s="476" t="n"/>
      <c r="CO90" s="476" t="n"/>
      <c r="CP90" s="476" t="n"/>
      <c r="CQ90" s="476" t="n"/>
      <c r="CR90" s="476" t="n"/>
      <c r="CS90" s="476" t="n"/>
      <c r="CT90" s="476" t="n"/>
      <c r="CU90" s="476" t="n"/>
      <c r="CV90" s="476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630">
        <f>Q57/$L19</f>
        <v/>
      </c>
      <c r="R91" s="544">
        <f>R54/$M15</f>
        <v/>
      </c>
      <c r="S91" s="845">
        <f>S57/$L19</f>
        <v/>
      </c>
      <c r="T91" s="542" t="n">
        <v>-0.3844016225741567</v>
      </c>
      <c r="U91" s="845" t="inlineStr">
        <is>
          <t>AT</t>
        </is>
      </c>
      <c r="V91" s="476" t="n"/>
      <c r="W91" s="476" t="n"/>
      <c r="X91" s="476" t="n"/>
      <c r="Y91" s="476" t="n"/>
      <c r="Z91" s="476" t="n"/>
      <c r="AA91" s="476" t="n"/>
      <c r="AB91" s="476" t="n"/>
      <c r="AC91" s="476" t="n"/>
      <c r="AD91" s="476" t="n"/>
      <c r="AE91" s="476" t="n"/>
      <c r="AF91" s="476" t="n"/>
      <c r="AG91" s="476" t="n"/>
      <c r="AH91" s="476" t="n"/>
      <c r="AI91" s="476" t="n"/>
      <c r="AJ91" s="476" t="n"/>
      <c r="AK91" s="476" t="n"/>
      <c r="AL91" s="476" t="n"/>
      <c r="AM91" s="476" t="n"/>
      <c r="AN91" s="476" t="n"/>
      <c r="AO91" s="476" t="n"/>
      <c r="AP91" s="476" t="n"/>
      <c r="AQ91" s="476" t="n"/>
      <c r="AR91" s="476" t="n"/>
      <c r="AS91" s="476" t="n"/>
      <c r="AT91" s="476" t="n"/>
      <c r="AU91" s="476" t="n"/>
      <c r="AV91" s="476" t="n"/>
      <c r="AW91" s="476" t="n"/>
      <c r="AX91" s="476" t="n"/>
      <c r="AY91" s="476" t="n"/>
      <c r="AZ91" s="476" t="n"/>
      <c r="BA91" s="476" t="n"/>
      <c r="BB91" s="476" t="n"/>
      <c r="BC91" s="476" t="n"/>
      <c r="BD91" s="476" t="n"/>
      <c r="BE91" s="476" t="n"/>
      <c r="BF91" s="476" t="n"/>
      <c r="BG91" s="476" t="n"/>
      <c r="BH91" s="476" t="n"/>
      <c r="BI91" s="476" t="n"/>
      <c r="BJ91" s="476" t="n"/>
      <c r="BK91" s="476" t="n"/>
      <c r="BL91" s="476" t="n"/>
      <c r="BM91" s="476" t="n"/>
      <c r="BN91" s="476" t="n"/>
      <c r="BO91" s="476" t="n"/>
      <c r="BP91" s="476" t="n"/>
      <c r="BQ91" s="476" t="n"/>
      <c r="BR91" s="476" t="n"/>
      <c r="BS91" s="476" t="n"/>
      <c r="BT91" s="476" t="n"/>
      <c r="BU91" s="476" t="n"/>
      <c r="BV91" s="476" t="n"/>
      <c r="BW91" s="476" t="n"/>
      <c r="BX91" s="476" t="n"/>
      <c r="BY91" s="476" t="n"/>
      <c r="BZ91" s="476" t="n"/>
      <c r="CA91" s="476" t="n"/>
      <c r="CB91" s="476" t="n"/>
      <c r="CC91" s="476" t="n"/>
      <c r="CD91" s="476" t="n"/>
      <c r="CE91" s="476" t="n"/>
      <c r="CF91" s="476" t="n"/>
      <c r="CG91" s="476" t="n"/>
      <c r="CH91" s="476" t="n"/>
      <c r="CI91" s="476" t="n"/>
      <c r="CJ91" s="476" t="n"/>
      <c r="CK91" s="476" t="n"/>
      <c r="CL91" s="476" t="n"/>
      <c r="CM91" s="476" t="n"/>
      <c r="CN91" s="476" t="n"/>
      <c r="CO91" s="476" t="n"/>
      <c r="CP91" s="476" t="n"/>
      <c r="CQ91" s="476" t="n"/>
      <c r="CR91" s="476" t="n"/>
      <c r="CS91" s="476" t="n"/>
      <c r="CT91" s="476" t="n"/>
      <c r="CU91" s="476" t="n"/>
      <c r="CV91" s="476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630">
        <f>Q58/$L20</f>
        <v/>
      </c>
      <c r="R92" s="544">
        <f>R55/$M16</f>
        <v/>
      </c>
      <c r="S92" s="845">
        <f>S58/$L20</f>
        <v/>
      </c>
      <c r="T92" s="542" t="n">
        <v>-0.07330129710875566</v>
      </c>
      <c r="U92" s="845">
        <f t="array" ref="U92:AZ107">TRANSPOSE(B76:Q107)</f>
        <v/>
      </c>
      <c r="V92" s="845" t="n">
        <v>0</v>
      </c>
      <c r="W92" s="845" t="n">
        <v>0</v>
      </c>
      <c r="X92" s="845" t="n">
        <v>0</v>
      </c>
      <c r="Y92" s="845" t="n">
        <v>0</v>
      </c>
      <c r="Z92" s="845" t="n">
        <v>521.7399017024632</v>
      </c>
      <c r="AA92" s="845" t="n">
        <v>0</v>
      </c>
      <c r="AB92" s="845" t="n">
        <v>0</v>
      </c>
      <c r="AC92" s="845" t="n">
        <v>0</v>
      </c>
      <c r="AD92" s="845" t="n">
        <v>-697.2748402348614</v>
      </c>
      <c r="AE92" s="845" t="n">
        <v>-370.4568635792803</v>
      </c>
      <c r="AF92" s="845" t="n">
        <v>173.6449210300658</v>
      </c>
      <c r="AG92" s="845" t="n">
        <v>0</v>
      </c>
      <c r="AH92" s="845" t="n">
        <v>0</v>
      </c>
      <c r="AI92" s="845" t="n">
        <v>0</v>
      </c>
      <c r="AJ92" s="845" t="n">
        <v>0</v>
      </c>
      <c r="AK92" s="845" t="n">
        <v>0</v>
      </c>
      <c r="AL92" s="845" t="n">
        <v>0</v>
      </c>
      <c r="AM92" s="845" t="n">
        <v>0</v>
      </c>
      <c r="AN92" s="845" t="n">
        <v>0</v>
      </c>
      <c r="AO92" s="845" t="n">
        <v>-1134.435402523739</v>
      </c>
      <c r="AP92" s="845" t="n">
        <v>0</v>
      </c>
      <c r="AQ92" s="845" t="n">
        <v>0</v>
      </c>
      <c r="AR92" s="845" t="n">
        <v>0</v>
      </c>
      <c r="AS92" s="845" t="n">
        <v>0</v>
      </c>
      <c r="AT92" s="845" t="n">
        <v>1134.435402523739</v>
      </c>
      <c r="AU92" s="845" t="n">
        <v>0</v>
      </c>
      <c r="AV92" s="845" t="n">
        <v>0</v>
      </c>
      <c r="AW92" s="845" t="n">
        <v>0</v>
      </c>
      <c r="AX92" s="845" t="n">
        <v>0</v>
      </c>
      <c r="AY92" s="845" t="n">
        <v>0</v>
      </c>
      <c r="AZ92" s="845" t="n">
        <v>0</v>
      </c>
      <c r="BA92" s="476" t="n"/>
      <c r="BB92" s="476" t="n"/>
      <c r="BC92" s="476" t="n"/>
      <c r="BD92" s="476" t="n"/>
      <c r="BE92" s="476" t="n"/>
      <c r="BF92" s="476" t="n"/>
      <c r="BG92" s="476" t="n"/>
      <c r="BH92" s="476" t="n"/>
      <c r="BI92" s="476" t="n"/>
      <c r="BJ92" s="476" t="n"/>
      <c r="BK92" s="476" t="n"/>
      <c r="BL92" s="476" t="n"/>
      <c r="BM92" s="476" t="n"/>
      <c r="BN92" s="476" t="n"/>
      <c r="BO92" s="476" t="n"/>
      <c r="BP92" s="476" t="n"/>
      <c r="BQ92" s="476" t="n"/>
      <c r="BR92" s="476" t="n"/>
      <c r="BS92" s="476" t="n"/>
      <c r="BT92" s="476" t="n"/>
      <c r="BU92" s="476" t="n"/>
      <c r="BV92" s="476" t="n"/>
      <c r="BW92" s="476" t="n"/>
      <c r="BX92" s="476" t="n"/>
      <c r="BY92" s="476" t="n"/>
      <c r="BZ92" s="476" t="n"/>
      <c r="CA92" s="476" t="n"/>
      <c r="CB92" s="476" t="n"/>
      <c r="CC92" s="476" t="n"/>
      <c r="CD92" s="476" t="n"/>
      <c r="CE92" s="476" t="n"/>
      <c r="CF92" s="476" t="n"/>
      <c r="CG92" s="476" t="n"/>
      <c r="CH92" s="476" t="n"/>
      <c r="CI92" s="476" t="n"/>
      <c r="CJ92" s="476" t="n"/>
      <c r="CK92" s="476" t="n"/>
      <c r="CL92" s="476" t="n"/>
      <c r="CM92" s="476" t="n"/>
      <c r="CN92" s="476" t="n"/>
      <c r="CO92" s="476" t="n"/>
      <c r="CP92" s="476" t="n"/>
      <c r="CQ92" s="476" t="n"/>
      <c r="CR92" s="476" t="n"/>
      <c r="CS92" s="476" t="n"/>
      <c r="CT92" s="476" t="n"/>
      <c r="CU92" s="476" t="n"/>
      <c r="CV92" s="476" t="n"/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630">
        <f>Q59/$L21</f>
        <v/>
      </c>
      <c r="R93" s="544">
        <f>R56/$M17</f>
        <v/>
      </c>
      <c r="S93" s="845">
        <f>S59/$L21</f>
        <v/>
      </c>
      <c r="T93" s="542" t="n">
        <v>-0.2247463811172179</v>
      </c>
      <c r="U93" s="845" t="n">
        <v>-766.9328803882496</v>
      </c>
      <c r="V93" s="845" t="n">
        <v>0</v>
      </c>
      <c r="W93" s="845" t="n">
        <v>0</v>
      </c>
      <c r="X93" s="845" t="n">
        <v>0</v>
      </c>
      <c r="Y93" s="845" t="n">
        <v>0</v>
      </c>
      <c r="Z93" s="845" t="n">
        <v>-695.6532022699513</v>
      </c>
      <c r="AA93" s="845" t="n">
        <v>0</v>
      </c>
      <c r="AB93" s="845" t="n">
        <v>0</v>
      </c>
      <c r="AC93" s="845" t="n">
        <v>0</v>
      </c>
      <c r="AD93" s="845" t="n">
        <v>-370.8908724653518</v>
      </c>
      <c r="AE93" s="845" t="n">
        <v>-771.3622364938443</v>
      </c>
      <c r="AF93" s="845" t="n">
        <v>-766.9317345494579</v>
      </c>
      <c r="AG93" s="845" t="n">
        <v>0</v>
      </c>
      <c r="AH93" s="845" t="n">
        <v>0</v>
      </c>
      <c r="AI93" s="845" t="n">
        <v>0</v>
      </c>
      <c r="AJ93" s="845" t="n">
        <v>0</v>
      </c>
      <c r="AK93" s="845" t="n">
        <v>0</v>
      </c>
      <c r="AL93" s="845" t="n">
        <v>0</v>
      </c>
      <c r="AM93" s="845" t="n">
        <v>0</v>
      </c>
      <c r="AN93" s="845" t="n">
        <v>0</v>
      </c>
      <c r="AO93" s="845" t="n">
        <v>544.8275288436375</v>
      </c>
      <c r="AP93" s="845" t="n">
        <v>0</v>
      </c>
      <c r="AQ93" s="845" t="n">
        <v>0</v>
      </c>
      <c r="AR93" s="845" t="n">
        <v>0</v>
      </c>
      <c r="AS93" s="845" t="n">
        <v>0</v>
      </c>
      <c r="AT93" s="845" t="n">
        <v>-544.8275288436375</v>
      </c>
      <c r="AU93" s="845" t="n">
        <v>0</v>
      </c>
      <c r="AV93" s="845" t="n">
        <v>0</v>
      </c>
      <c r="AW93" s="845" t="n">
        <v>0</v>
      </c>
      <c r="AX93" s="845" t="n">
        <v>0</v>
      </c>
      <c r="AY93" s="845" t="n">
        <v>0</v>
      </c>
      <c r="AZ93" s="845" t="n">
        <v>0</v>
      </c>
      <c r="BA93" s="476" t="n"/>
      <c r="BB93" s="476" t="n"/>
      <c r="BC93" s="476" t="n"/>
      <c r="BD93" s="476" t="n"/>
      <c r="BE93" s="476" t="n"/>
      <c r="BF93" s="476" t="n"/>
      <c r="BG93" s="476" t="n"/>
      <c r="BH93" s="476" t="n"/>
      <c r="BI93" s="476" t="n"/>
      <c r="BJ93" s="476" t="n"/>
      <c r="BK93" s="476" t="n"/>
      <c r="BL93" s="476" t="n"/>
      <c r="BM93" s="476" t="n"/>
      <c r="BN93" s="476" t="n"/>
      <c r="BO93" s="476" t="n"/>
      <c r="BP93" s="476" t="n"/>
      <c r="BQ93" s="476" t="n"/>
      <c r="BR93" s="476" t="n"/>
      <c r="BS93" s="476" t="n"/>
      <c r="BT93" s="476" t="n"/>
      <c r="BU93" s="476" t="n"/>
      <c r="BV93" s="476" t="n"/>
      <c r="BW93" s="476" t="n"/>
      <c r="BX93" s="476" t="n"/>
      <c r="BY93" s="476" t="n"/>
      <c r="BZ93" s="476" t="n"/>
      <c r="CA93" s="476" t="n"/>
      <c r="CB93" s="476" t="n"/>
      <c r="CC93" s="476" t="n"/>
      <c r="CD93" s="476" t="n"/>
      <c r="CE93" s="476" t="n"/>
      <c r="CF93" s="476" t="n"/>
      <c r="CG93" s="476" t="n"/>
      <c r="CH93" s="476" t="n"/>
      <c r="CI93" s="476" t="n"/>
      <c r="CJ93" s="476" t="n"/>
      <c r="CK93" s="476" t="n"/>
      <c r="CL93" s="476" t="n"/>
      <c r="CM93" s="476" t="n"/>
      <c r="CN93" s="476" t="n"/>
      <c r="CO93" s="476" t="n"/>
      <c r="CP93" s="476" t="n"/>
      <c r="CQ93" s="476" t="n"/>
      <c r="CR93" s="476" t="n"/>
      <c r="CS93" s="476" t="n"/>
      <c r="CT93" s="476" t="n"/>
      <c r="CU93" s="476" t="n"/>
      <c r="CV93" s="476" t="n"/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630">
        <f>Q60/$L22</f>
        <v/>
      </c>
      <c r="R94" s="544">
        <f>R57/$M18</f>
        <v/>
      </c>
      <c r="S94" s="845">
        <f>S60/$L22</f>
        <v/>
      </c>
      <c r="T94" s="542" t="n">
        <v>1.016760069403388</v>
      </c>
      <c r="U94" s="845" t="n">
        <v>0</v>
      </c>
      <c r="V94" s="845" t="n">
        <v>0</v>
      </c>
      <c r="W94" s="845" t="n">
        <v>0</v>
      </c>
      <c r="X94" s="845" t="n">
        <v>0</v>
      </c>
      <c r="Y94" s="845" t="n">
        <v>0</v>
      </c>
      <c r="Z94" s="845" t="n">
        <v>0</v>
      </c>
      <c r="AA94" s="845" t="n">
        <v>0</v>
      </c>
      <c r="AB94" s="845" t="n">
        <v>0</v>
      </c>
      <c r="AC94" s="845" t="n">
        <v>0</v>
      </c>
      <c r="AD94" s="845" t="n">
        <v>697.2748402348614</v>
      </c>
      <c r="AE94" s="845" t="n">
        <v>0</v>
      </c>
      <c r="AF94" s="845" t="n">
        <v>0</v>
      </c>
      <c r="AG94" s="845" t="n">
        <v>454.0415400210424</v>
      </c>
      <c r="AH94" s="845" t="n">
        <v>847.2464825029242</v>
      </c>
      <c r="AI94" s="845" t="n">
        <v>172.5145547980446</v>
      </c>
      <c r="AJ94" s="845" t="n">
        <v>0</v>
      </c>
      <c r="AK94" s="845" t="n">
        <v>0</v>
      </c>
      <c r="AL94" s="845" t="n">
        <v>0</v>
      </c>
      <c r="AM94" s="845" t="n">
        <v>0</v>
      </c>
      <c r="AN94" s="845" t="n">
        <v>0</v>
      </c>
      <c r="AO94" s="845" t="n">
        <v>212.4190097989928</v>
      </c>
      <c r="AP94" s="845" t="n">
        <v>-212.4190097989928</v>
      </c>
      <c r="AQ94" s="845" t="n">
        <v>0</v>
      </c>
      <c r="AR94" s="845" t="n">
        <v>0</v>
      </c>
      <c r="AS94" s="845" t="n">
        <v>0</v>
      </c>
      <c r="AT94" s="845" t="n">
        <v>0</v>
      </c>
      <c r="AU94" s="845" t="n">
        <v>0</v>
      </c>
      <c r="AV94" s="845" t="n">
        <v>0</v>
      </c>
      <c r="AW94" s="845" t="n">
        <v>0</v>
      </c>
      <c r="AX94" s="845" t="n">
        <v>0</v>
      </c>
      <c r="AY94" s="845" t="n">
        <v>0</v>
      </c>
      <c r="AZ94" s="845" t="n">
        <v>0</v>
      </c>
      <c r="BA94" s="476" t="n"/>
      <c r="BB94" s="476" t="n"/>
      <c r="BC94" s="476" t="n"/>
      <c r="BD94" s="476" t="n"/>
      <c r="BE94" s="476" t="n"/>
      <c r="BF94" s="476" t="n"/>
      <c r="BG94" s="476" t="n"/>
      <c r="BH94" s="476" t="n"/>
      <c r="BI94" s="476" t="n"/>
      <c r="BJ94" s="476" t="n"/>
      <c r="BK94" s="476" t="n"/>
      <c r="BL94" s="476" t="n"/>
      <c r="BM94" s="476" t="n"/>
      <c r="BN94" s="476" t="n"/>
      <c r="BO94" s="476" t="n"/>
      <c r="BP94" s="476" t="n"/>
      <c r="BQ94" s="476" t="n"/>
      <c r="BR94" s="476" t="n"/>
      <c r="BS94" s="476" t="n"/>
      <c r="BT94" s="476" t="n"/>
      <c r="BU94" s="476" t="n"/>
      <c r="BV94" s="476" t="n"/>
      <c r="BW94" s="476" t="n"/>
      <c r="BX94" s="476" t="n"/>
      <c r="BY94" s="476" t="n"/>
      <c r="BZ94" s="476" t="n"/>
      <c r="CA94" s="476" t="n"/>
      <c r="CB94" s="476" t="n"/>
      <c r="CC94" s="476" t="n"/>
      <c r="CD94" s="476" t="n"/>
      <c r="CE94" s="476" t="n"/>
      <c r="CF94" s="476" t="n"/>
      <c r="CG94" s="476" t="n"/>
      <c r="CH94" s="476" t="n"/>
      <c r="CI94" s="476" t="n"/>
      <c r="CJ94" s="476" t="n"/>
      <c r="CK94" s="476" t="n"/>
      <c r="CL94" s="476" t="n"/>
      <c r="CM94" s="476" t="n"/>
      <c r="CN94" s="476" t="n"/>
      <c r="CO94" s="476" t="n"/>
      <c r="CP94" s="476" t="n"/>
      <c r="CQ94" s="476" t="n"/>
      <c r="CR94" s="476" t="n"/>
      <c r="CS94" s="476" t="n"/>
      <c r="CT94" s="476" t="n"/>
      <c r="CU94" s="476" t="n"/>
      <c r="CV94" s="476" t="n"/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630">
        <f>Q61/$L23</f>
        <v/>
      </c>
      <c r="R95" s="544">
        <f>R58/$M19</f>
        <v/>
      </c>
      <c r="S95" s="845">
        <f>S61/$L23</f>
        <v/>
      </c>
      <c r="T95" s="542" t="n">
        <v>-0.2834522290558485</v>
      </c>
      <c r="U95" s="845" t="n">
        <v>0</v>
      </c>
      <c r="V95" s="845" t="n">
        <v>0</v>
      </c>
      <c r="W95" s="845" t="n">
        <v>0</v>
      </c>
      <c r="X95" s="845" t="n">
        <v>0</v>
      </c>
      <c r="Y95" s="845" t="n">
        <v>0</v>
      </c>
      <c r="Z95" s="845" t="n">
        <v>0</v>
      </c>
      <c r="AA95" s="845" t="n">
        <v>0</v>
      </c>
      <c r="AB95" s="845" t="n">
        <v>0</v>
      </c>
      <c r="AC95" s="845" t="n">
        <v>0</v>
      </c>
      <c r="AD95" s="845" t="n">
        <v>370.8908724653518</v>
      </c>
      <c r="AE95" s="845" t="n">
        <v>0</v>
      </c>
      <c r="AF95" s="845" t="n">
        <v>0</v>
      </c>
      <c r="AG95" s="845" t="n">
        <v>-618.0009850286414</v>
      </c>
      <c r="AH95" s="845" t="n">
        <v>-141.2077470838209</v>
      </c>
      <c r="AI95" s="845" t="n">
        <v>-819.4441352907121</v>
      </c>
      <c r="AJ95" s="845" t="n">
        <v>0</v>
      </c>
      <c r="AK95" s="845" t="n">
        <v>0</v>
      </c>
      <c r="AL95" s="845" t="n">
        <v>0</v>
      </c>
      <c r="AM95" s="845" t="n">
        <v>0</v>
      </c>
      <c r="AN95" s="845" t="n">
        <v>0</v>
      </c>
      <c r="AO95" s="845" t="n">
        <v>1274.514058793957</v>
      </c>
      <c r="AP95" s="845" t="n">
        <v>-1274.514058793957</v>
      </c>
      <c r="AQ95" s="845" t="n">
        <v>0</v>
      </c>
      <c r="AR95" s="845" t="n">
        <v>0</v>
      </c>
      <c r="AS95" s="845" t="n">
        <v>0</v>
      </c>
      <c r="AT95" s="845" t="n">
        <v>0</v>
      </c>
      <c r="AU95" s="845" t="n">
        <v>0</v>
      </c>
      <c r="AV95" s="845" t="n">
        <v>0</v>
      </c>
      <c r="AW95" s="845" t="n">
        <v>0</v>
      </c>
      <c r="AX95" s="845" t="n">
        <v>0</v>
      </c>
      <c r="AY95" s="845" t="n">
        <v>0</v>
      </c>
      <c r="AZ95" s="845" t="n">
        <v>0</v>
      </c>
      <c r="BA95" s="476" t="n"/>
      <c r="BB95" s="476" t="n"/>
      <c r="BC95" s="476" t="n"/>
      <c r="BD95" s="476" t="n"/>
      <c r="BE95" s="476" t="n"/>
      <c r="BF95" s="476" t="n"/>
      <c r="BG95" s="476" t="n"/>
      <c r="BH95" s="476" t="n"/>
      <c r="BI95" s="476" t="n"/>
      <c r="BJ95" s="476" t="n"/>
      <c r="BK95" s="476" t="n"/>
      <c r="BL95" s="476" t="n"/>
      <c r="BM95" s="476" t="n"/>
      <c r="BN95" s="476" t="n"/>
      <c r="BO95" s="476" t="n"/>
      <c r="BP95" s="476" t="n"/>
      <c r="BQ95" s="476" t="n"/>
      <c r="BR95" s="476" t="n"/>
      <c r="BS95" s="476" t="n"/>
      <c r="BT95" s="476" t="n"/>
      <c r="BU95" s="476" t="n"/>
      <c r="BV95" s="476" t="n"/>
      <c r="BW95" s="476" t="n"/>
      <c r="BX95" s="476" t="n"/>
      <c r="BY95" s="476" t="n"/>
      <c r="BZ95" s="476" t="n"/>
      <c r="CA95" s="476" t="n"/>
      <c r="CB95" s="476" t="n"/>
      <c r="CC95" s="476" t="n"/>
      <c r="CD95" s="476" t="n"/>
      <c r="CE95" s="476" t="n"/>
      <c r="CF95" s="476" t="n"/>
      <c r="CG95" s="476" t="n"/>
      <c r="CH95" s="476" t="n"/>
      <c r="CI95" s="476" t="n"/>
      <c r="CJ95" s="476" t="n"/>
      <c r="CK95" s="476" t="n"/>
      <c r="CL95" s="476" t="n"/>
      <c r="CM95" s="476" t="n"/>
      <c r="CN95" s="476" t="n"/>
      <c r="CO95" s="476" t="n"/>
      <c r="CP95" s="476" t="n"/>
      <c r="CQ95" s="476" t="n"/>
      <c r="CR95" s="476" t="n"/>
      <c r="CS95" s="476" t="n"/>
      <c r="CT95" s="476" t="n"/>
      <c r="CU95" s="476" t="n"/>
      <c r="CV95" s="476" t="n"/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630">
        <f>Q62/$O26</f>
        <v/>
      </c>
      <c r="R96" s="544">
        <f>R59/$M20</f>
        <v/>
      </c>
      <c r="S96" s="845">
        <f>S62/$O26</f>
        <v/>
      </c>
      <c r="T96" s="542" t="n">
        <v>0.4501520773159102</v>
      </c>
      <c r="U96" s="845" t="n">
        <v>0</v>
      </c>
      <c r="V96" s="845" t="n">
        <v>0</v>
      </c>
      <c r="W96" s="845" t="n">
        <v>0</v>
      </c>
      <c r="X96" s="845" t="n">
        <v>0</v>
      </c>
      <c r="Y96" s="845" t="n">
        <v>0</v>
      </c>
      <c r="Z96" s="845" t="n">
        <v>0</v>
      </c>
      <c r="AA96" s="845" t="n">
        <v>0</v>
      </c>
      <c r="AB96" s="845" t="n">
        <v>0</v>
      </c>
      <c r="AC96" s="845" t="n">
        <v>0</v>
      </c>
      <c r="AD96" s="845" t="n">
        <v>0</v>
      </c>
      <c r="AE96" s="845" t="n">
        <v>0</v>
      </c>
      <c r="AF96" s="845" t="n">
        <v>0</v>
      </c>
      <c r="AG96" s="845" t="n">
        <v>0</v>
      </c>
      <c r="AH96" s="845" t="n">
        <v>0</v>
      </c>
      <c r="AI96" s="845" t="n">
        <v>-172.5145547980446</v>
      </c>
      <c r="AJ96" s="845" t="n">
        <v>809.0559650606141</v>
      </c>
      <c r="AK96" s="845" t="n">
        <v>778.9093926498092</v>
      </c>
      <c r="AL96" s="845" t="n">
        <v>497.8511607986447</v>
      </c>
      <c r="AM96" s="845" t="n">
        <v>0</v>
      </c>
      <c r="AN96" s="845" t="n">
        <v>0</v>
      </c>
      <c r="AO96" s="845" t="n">
        <v>0</v>
      </c>
      <c r="AP96" s="845" t="n">
        <v>-834.4311460844473</v>
      </c>
      <c r="AQ96" s="845" t="n">
        <v>834.4311460844473</v>
      </c>
      <c r="AR96" s="845" t="n">
        <v>0</v>
      </c>
      <c r="AS96" s="845" t="n">
        <v>0</v>
      </c>
      <c r="AT96" s="845" t="n">
        <v>0</v>
      </c>
      <c r="AU96" s="845" t="n">
        <v>0</v>
      </c>
      <c r="AV96" s="845" t="n">
        <v>0</v>
      </c>
      <c r="AW96" s="845" t="n">
        <v>0</v>
      </c>
      <c r="AX96" s="845" t="n">
        <v>0</v>
      </c>
      <c r="AY96" s="845" t="n">
        <v>0</v>
      </c>
      <c r="AZ96" s="845" t="n">
        <v>515.8613256753882</v>
      </c>
      <c r="BA96" s="476" t="n"/>
      <c r="BB96" s="476" t="n"/>
      <c r="BC96" s="476" t="n"/>
      <c r="BD96" s="476" t="n"/>
      <c r="BE96" s="476" t="n"/>
      <c r="BF96" s="476" t="n"/>
      <c r="BG96" s="476" t="n"/>
      <c r="BH96" s="476" t="n"/>
      <c r="BI96" s="476" t="n"/>
      <c r="BJ96" s="476" t="n"/>
      <c r="BK96" s="476" t="n"/>
      <c r="BL96" s="476" t="n"/>
      <c r="BM96" s="476" t="n"/>
      <c r="BN96" s="476" t="n"/>
      <c r="BO96" s="476" t="n"/>
      <c r="BP96" s="476" t="n"/>
      <c r="BQ96" s="476" t="n"/>
      <c r="BR96" s="476" t="n"/>
      <c r="BS96" s="476" t="n"/>
      <c r="BT96" s="476" t="n"/>
      <c r="BU96" s="476" t="n"/>
      <c r="BV96" s="476" t="n"/>
      <c r="BW96" s="476" t="n"/>
      <c r="BX96" s="476" t="n"/>
      <c r="BY96" s="476" t="n"/>
      <c r="BZ96" s="476" t="n"/>
      <c r="CA96" s="476" t="n"/>
      <c r="CB96" s="476" t="n"/>
      <c r="CC96" s="476" t="n"/>
      <c r="CD96" s="476" t="n"/>
      <c r="CE96" s="476" t="n"/>
      <c r="CF96" s="476" t="n"/>
      <c r="CG96" s="476" t="n"/>
      <c r="CH96" s="476" t="n"/>
      <c r="CI96" s="476" t="n"/>
      <c r="CJ96" s="476" t="n"/>
      <c r="CK96" s="476" t="n"/>
      <c r="CL96" s="476" t="n"/>
      <c r="CM96" s="476" t="n"/>
      <c r="CN96" s="476" t="n"/>
      <c r="CO96" s="476" t="n"/>
      <c r="CP96" s="476" t="n"/>
      <c r="CQ96" s="476" t="n"/>
      <c r="CR96" s="476" t="n"/>
      <c r="CS96" s="476" t="n"/>
      <c r="CT96" s="476" t="n"/>
      <c r="CU96" s="476" t="n"/>
      <c r="CV96" s="476" t="n"/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630">
        <f>Q63/$O27</f>
        <v/>
      </c>
      <c r="R97" s="544">
        <f>R60/$M21</f>
        <v/>
      </c>
      <c r="S97" s="845">
        <f>S63/$O27</f>
        <v/>
      </c>
      <c r="T97" s="542" t="n">
        <v>-0.1386604505020111</v>
      </c>
      <c r="U97" s="845" t="n">
        <v>0</v>
      </c>
      <c r="V97" s="845" t="n">
        <v>0</v>
      </c>
      <c r="W97" s="845" t="n">
        <v>0</v>
      </c>
      <c r="X97" s="845" t="n">
        <v>0</v>
      </c>
      <c r="Y97" s="845" t="n">
        <v>0</v>
      </c>
      <c r="Z97" s="845" t="n">
        <v>0</v>
      </c>
      <c r="AA97" s="845" t="n">
        <v>0</v>
      </c>
      <c r="AB97" s="845" t="n">
        <v>0</v>
      </c>
      <c r="AC97" s="845" t="n">
        <v>0</v>
      </c>
      <c r="AD97" s="845" t="n">
        <v>0</v>
      </c>
      <c r="AE97" s="845" t="n">
        <v>0</v>
      </c>
      <c r="AF97" s="845" t="n">
        <v>0</v>
      </c>
      <c r="AG97" s="845" t="n">
        <v>0</v>
      </c>
      <c r="AH97" s="845" t="n">
        <v>0</v>
      </c>
      <c r="AI97" s="845" t="n">
        <v>819.4441352907121</v>
      </c>
      <c r="AJ97" s="845" t="n">
        <v>-317.8434148452415</v>
      </c>
      <c r="AK97" s="845" t="n">
        <v>152.7273318921193</v>
      </c>
      <c r="AL97" s="845" t="n">
        <v>665.1617968047454</v>
      </c>
      <c r="AM97" s="845" t="n">
        <v>0</v>
      </c>
      <c r="AN97" s="845" t="n">
        <v>0</v>
      </c>
      <c r="AO97" s="845" t="n">
        <v>0</v>
      </c>
      <c r="AP97" s="845" t="n">
        <v>624.5435571920401</v>
      </c>
      <c r="AQ97" s="845" t="n">
        <v>-624.5435571920401</v>
      </c>
      <c r="AR97" s="845" t="n">
        <v>0</v>
      </c>
      <c r="AS97" s="845" t="n">
        <v>0</v>
      </c>
      <c r="AT97" s="845" t="n">
        <v>0</v>
      </c>
      <c r="AU97" s="845" t="n">
        <v>0</v>
      </c>
      <c r="AV97" s="845" t="n">
        <v>0</v>
      </c>
      <c r="AW97" s="845" t="n">
        <v>0</v>
      </c>
      <c r="AX97" s="845" t="n">
        <v>0</v>
      </c>
      <c r="AY97" s="845" t="n">
        <v>0</v>
      </c>
      <c r="AZ97" s="845" t="n">
        <v>1313.101556264625</v>
      </c>
      <c r="BA97" s="476" t="n"/>
      <c r="BB97" s="476" t="n"/>
      <c r="BC97" s="476" t="n"/>
      <c r="BD97" s="476" t="n"/>
      <c r="BE97" s="476" t="n"/>
      <c r="BF97" s="476" t="n"/>
      <c r="BG97" s="476" t="n"/>
      <c r="BH97" s="476" t="n"/>
      <c r="BI97" s="476" t="n"/>
      <c r="BJ97" s="476" t="n"/>
      <c r="BK97" s="476" t="n"/>
      <c r="BL97" s="476" t="n"/>
      <c r="BM97" s="476" t="n"/>
      <c r="BN97" s="476" t="n"/>
      <c r="BO97" s="476" t="n"/>
      <c r="BP97" s="476" t="n"/>
      <c r="BQ97" s="476" t="n"/>
      <c r="BR97" s="476" t="n"/>
      <c r="BS97" s="476" t="n"/>
      <c r="BT97" s="476" t="n"/>
      <c r="BU97" s="476" t="n"/>
      <c r="BV97" s="476" t="n"/>
      <c r="BW97" s="476" t="n"/>
      <c r="BX97" s="476" t="n"/>
      <c r="BY97" s="476" t="n"/>
      <c r="BZ97" s="476" t="n"/>
      <c r="CA97" s="476" t="n"/>
      <c r="CB97" s="476" t="n"/>
      <c r="CC97" s="476" t="n"/>
      <c r="CD97" s="476" t="n"/>
      <c r="CE97" s="476" t="n"/>
      <c r="CF97" s="476" t="n"/>
      <c r="CG97" s="476" t="n"/>
      <c r="CH97" s="476" t="n"/>
      <c r="CI97" s="476" t="n"/>
      <c r="CJ97" s="476" t="n"/>
      <c r="CK97" s="476" t="n"/>
      <c r="CL97" s="476" t="n"/>
      <c r="CM97" s="476" t="n"/>
      <c r="CN97" s="476" t="n"/>
      <c r="CO97" s="476" t="n"/>
      <c r="CP97" s="476" t="n"/>
      <c r="CQ97" s="476" t="n"/>
      <c r="CR97" s="476" t="n"/>
      <c r="CS97" s="476" t="n"/>
      <c r="CT97" s="476" t="n"/>
      <c r="CU97" s="476" t="n"/>
      <c r="CV97" s="476" t="n"/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630">
        <f>Q64/$O28</f>
        <v/>
      </c>
      <c r="R98" s="544">
        <f>R61/$M22</f>
        <v/>
      </c>
      <c r="S98" s="845">
        <f>S64/$O28</f>
        <v/>
      </c>
      <c r="T98" s="542" t="n">
        <v>-0.5983393409236428</v>
      </c>
      <c r="U98" s="845" t="n">
        <v>0</v>
      </c>
      <c r="V98" s="845" t="n">
        <v>638.9806755193482</v>
      </c>
      <c r="W98" s="845" t="n">
        <v>0</v>
      </c>
      <c r="X98" s="845" t="n">
        <v>0</v>
      </c>
      <c r="Y98" s="845" t="n">
        <v>0</v>
      </c>
      <c r="Z98" s="845" t="n">
        <v>0</v>
      </c>
      <c r="AA98" s="845" t="n">
        <v>0</v>
      </c>
      <c r="AB98" s="845" t="n">
        <v>0</v>
      </c>
      <c r="AC98" s="845" t="n">
        <v>0</v>
      </c>
      <c r="AD98" s="845" t="n">
        <v>0</v>
      </c>
      <c r="AE98" s="845" t="n">
        <v>0</v>
      </c>
      <c r="AF98" s="845" t="n">
        <v>0</v>
      </c>
      <c r="AG98" s="845" t="n">
        <v>-454.0415400210424</v>
      </c>
      <c r="AH98" s="845" t="n">
        <v>0</v>
      </c>
      <c r="AI98" s="845" t="n">
        <v>0</v>
      </c>
      <c r="AJ98" s="845" t="n">
        <v>-809.0559650606141</v>
      </c>
      <c r="AK98" s="845" t="n">
        <v>0</v>
      </c>
      <c r="AL98" s="845" t="n">
        <v>0</v>
      </c>
      <c r="AM98" s="845" t="n">
        <v>0</v>
      </c>
      <c r="AN98" s="845" t="n">
        <v>777.4872332498792</v>
      </c>
      <c r="AO98" s="845" t="n">
        <v>0</v>
      </c>
      <c r="AP98" s="845" t="n">
        <v>0</v>
      </c>
      <c r="AQ98" s="845" t="n">
        <v>-966.8332384225932</v>
      </c>
      <c r="AR98" s="845" t="n">
        <v>966.8332384225932</v>
      </c>
      <c r="AS98" s="845" t="n">
        <v>0</v>
      </c>
      <c r="AT98" s="845" t="n">
        <v>0</v>
      </c>
      <c r="AU98" s="845" t="n">
        <v>0</v>
      </c>
      <c r="AV98" s="845" t="n">
        <v>0</v>
      </c>
      <c r="AW98" s="845" t="n">
        <v>542.1336261037798</v>
      </c>
      <c r="AX98" s="845" t="n">
        <v>-1460.966287252866</v>
      </c>
      <c r="AY98" s="845" t="n">
        <v>-48.00057727350653</v>
      </c>
      <c r="AZ98" s="845" t="n">
        <v>450.971912747205</v>
      </c>
      <c r="BA98" s="476" t="n"/>
      <c r="BB98" s="476" t="n"/>
      <c r="BC98" s="476" t="n"/>
      <c r="BD98" s="476" t="n"/>
      <c r="BE98" s="476" t="n"/>
      <c r="BF98" s="476" t="n"/>
      <c r="BG98" s="476" t="n"/>
      <c r="BH98" s="476" t="n"/>
      <c r="BI98" s="476" t="n"/>
      <c r="BJ98" s="476" t="n"/>
      <c r="BK98" s="476" t="n"/>
      <c r="BL98" s="476" t="n"/>
      <c r="BM98" s="476" t="n"/>
      <c r="BN98" s="476" t="n"/>
      <c r="BO98" s="476" t="n"/>
      <c r="BP98" s="476" t="n"/>
      <c r="BQ98" s="476" t="n"/>
      <c r="BR98" s="476" t="n"/>
      <c r="BS98" s="476" t="n"/>
      <c r="BT98" s="476" t="n"/>
      <c r="BU98" s="476" t="n"/>
      <c r="BV98" s="476" t="n"/>
      <c r="BW98" s="476" t="n"/>
      <c r="BX98" s="476" t="n"/>
      <c r="BY98" s="476" t="n"/>
      <c r="BZ98" s="476" t="n"/>
      <c r="CA98" s="476" t="n"/>
      <c r="CB98" s="476" t="n"/>
      <c r="CC98" s="476" t="n"/>
      <c r="CD98" s="476" t="n"/>
      <c r="CE98" s="476" t="n"/>
      <c r="CF98" s="476" t="n"/>
      <c r="CG98" s="476" t="n"/>
      <c r="CH98" s="476" t="n"/>
      <c r="CI98" s="476" t="n"/>
      <c r="CJ98" s="476" t="n"/>
      <c r="CK98" s="476" t="n"/>
      <c r="CL98" s="476" t="n"/>
      <c r="CM98" s="476" t="n"/>
      <c r="CN98" s="476" t="n"/>
      <c r="CO98" s="476" t="n"/>
      <c r="CP98" s="476" t="n"/>
      <c r="CQ98" s="476" t="n"/>
      <c r="CR98" s="476" t="n"/>
      <c r="CS98" s="476" t="n"/>
      <c r="CT98" s="476" t="n"/>
      <c r="CU98" s="476" t="n"/>
      <c r="CV98" s="476" t="n"/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630">
        <f>Q65/$O29</f>
        <v/>
      </c>
      <c r="R99" s="544">
        <f>R62/$M23</f>
        <v/>
      </c>
      <c r="S99" s="845">
        <f>S65/$O29</f>
        <v/>
      </c>
      <c r="T99" s="542" t="n">
        <v>1.627331602154048</v>
      </c>
      <c r="U99" s="845" t="n">
        <v>0</v>
      </c>
      <c r="V99" s="845" t="n">
        <v>583.4171385176658</v>
      </c>
      <c r="W99" s="845" t="n">
        <v>0</v>
      </c>
      <c r="X99" s="845" t="n">
        <v>0</v>
      </c>
      <c r="Y99" s="845" t="n">
        <v>0</v>
      </c>
      <c r="Z99" s="845" t="n">
        <v>0</v>
      </c>
      <c r="AA99" s="845" t="n">
        <v>0</v>
      </c>
      <c r="AB99" s="845" t="n">
        <v>0</v>
      </c>
      <c r="AC99" s="845" t="n">
        <v>0</v>
      </c>
      <c r="AD99" s="845" t="n">
        <v>0</v>
      </c>
      <c r="AE99" s="845" t="n">
        <v>0</v>
      </c>
      <c r="AF99" s="845" t="n">
        <v>0</v>
      </c>
      <c r="AG99" s="845" t="n">
        <v>618.0009850286414</v>
      </c>
      <c r="AH99" s="845" t="n">
        <v>0</v>
      </c>
      <c r="AI99" s="845" t="n">
        <v>0</v>
      </c>
      <c r="AJ99" s="845" t="n">
        <v>317.8434148452415</v>
      </c>
      <c r="AK99" s="845" t="n">
        <v>0</v>
      </c>
      <c r="AL99" s="845" t="n">
        <v>0</v>
      </c>
      <c r="AM99" s="845" t="n">
        <v>0</v>
      </c>
      <c r="AN99" s="845" t="n">
        <v>-362.8273755166108</v>
      </c>
      <c r="AO99" s="845" t="n">
        <v>0</v>
      </c>
      <c r="AP99" s="845" t="n">
        <v>0</v>
      </c>
      <c r="AQ99" s="845" t="n">
        <v>-79.8302673926912</v>
      </c>
      <c r="AR99" s="845" t="n">
        <v>79.8302673926912</v>
      </c>
      <c r="AS99" s="845" t="n">
        <v>0</v>
      </c>
      <c r="AT99" s="845" t="n">
        <v>0</v>
      </c>
      <c r="AU99" s="845" t="n">
        <v>0</v>
      </c>
      <c r="AV99" s="845" t="n">
        <v>0</v>
      </c>
      <c r="AW99" s="845" t="n">
        <v>1161.714913079528</v>
      </c>
      <c r="AX99" s="845" t="n">
        <v>-155.3743794400522</v>
      </c>
      <c r="AY99" s="845" t="n">
        <v>-1086.170801032167</v>
      </c>
      <c r="AZ99" s="845" t="n">
        <v>-1233.271288871933</v>
      </c>
      <c r="BA99" s="476" t="n"/>
      <c r="BB99" s="476" t="n"/>
      <c r="BC99" s="476" t="n"/>
      <c r="BD99" s="476" t="n"/>
      <c r="BE99" s="476" t="n"/>
      <c r="BF99" s="476" t="n"/>
      <c r="BG99" s="476" t="n"/>
      <c r="BH99" s="476" t="n"/>
      <c r="BI99" s="476" t="n"/>
      <c r="BJ99" s="476" t="n"/>
      <c r="BK99" s="476" t="n"/>
      <c r="BL99" s="476" t="n"/>
      <c r="BM99" s="476" t="n"/>
      <c r="BN99" s="476" t="n"/>
      <c r="BO99" s="476" t="n"/>
      <c r="BP99" s="476" t="n"/>
      <c r="BQ99" s="476" t="n"/>
      <c r="BR99" s="476" t="n"/>
      <c r="BS99" s="476" t="n"/>
      <c r="BT99" s="476" t="n"/>
      <c r="BU99" s="476" t="n"/>
      <c r="BV99" s="476" t="n"/>
      <c r="BW99" s="476" t="n"/>
      <c r="BX99" s="476" t="n"/>
      <c r="BY99" s="476" t="n"/>
      <c r="BZ99" s="476" t="n"/>
      <c r="CA99" s="476" t="n"/>
      <c r="CB99" s="476" t="n"/>
      <c r="CC99" s="476" t="n"/>
      <c r="CD99" s="476" t="n"/>
      <c r="CE99" s="476" t="n"/>
      <c r="CF99" s="476" t="n"/>
      <c r="CG99" s="476" t="n"/>
      <c r="CH99" s="476" t="n"/>
      <c r="CI99" s="476" t="n"/>
      <c r="CJ99" s="476" t="n"/>
      <c r="CK99" s="476" t="n"/>
      <c r="CL99" s="476" t="n"/>
      <c r="CM99" s="476" t="n"/>
      <c r="CN99" s="476" t="n"/>
      <c r="CO99" s="476" t="n"/>
      <c r="CP99" s="476" t="n"/>
      <c r="CQ99" s="476" t="n"/>
      <c r="CR99" s="476" t="n"/>
      <c r="CS99" s="476" t="n"/>
      <c r="CT99" s="476" t="n"/>
      <c r="CU99" s="476" t="n"/>
      <c r="CV99" s="476" t="n"/>
    </row>
    <row r="100">
      <c r="A100" s="612" t="inlineStr">
        <is>
          <t>[1/m]</t>
        </is>
      </c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649">
        <f>Q66/$O30</f>
        <v/>
      </c>
      <c r="R100" s="555">
        <f>R63/$O25</f>
        <v/>
      </c>
      <c r="S100" s="845">
        <f>S66/$O30</f>
        <v/>
      </c>
      <c r="T100" s="542" t="n">
        <v>0.6689386755993763</v>
      </c>
      <c r="U100" s="845" t="n">
        <v>0</v>
      </c>
      <c r="V100" s="845" t="n">
        <v>0</v>
      </c>
      <c r="W100" s="845" t="n">
        <v>-166.416470038025</v>
      </c>
      <c r="X100" s="845" t="n">
        <v>0</v>
      </c>
      <c r="Y100" s="845" t="n">
        <v>0</v>
      </c>
      <c r="Z100" s="845" t="n">
        <v>0</v>
      </c>
      <c r="AA100" s="845" t="n">
        <v>0</v>
      </c>
      <c r="AB100" s="845" t="n">
        <v>0</v>
      </c>
      <c r="AC100" s="845" t="n">
        <v>-11.83530621393589</v>
      </c>
      <c r="AD100" s="845" t="n">
        <v>0</v>
      </c>
      <c r="AE100" s="845" t="n">
        <v>0</v>
      </c>
      <c r="AF100" s="845" t="n">
        <v>0</v>
      </c>
      <c r="AG100" s="845" t="n">
        <v>0</v>
      </c>
      <c r="AH100" s="845" t="n">
        <v>0</v>
      </c>
      <c r="AI100" s="845" t="n">
        <v>0</v>
      </c>
      <c r="AJ100" s="845" t="n">
        <v>0</v>
      </c>
      <c r="AK100" s="845" t="n">
        <v>0</v>
      </c>
      <c r="AL100" s="845" t="n">
        <v>0</v>
      </c>
      <c r="AM100" s="845" t="n">
        <v>-377.87887706155</v>
      </c>
      <c r="AN100" s="845" t="n">
        <v>-777.4872332498792</v>
      </c>
      <c r="AO100" s="845" t="n">
        <v>0</v>
      </c>
      <c r="AP100" s="845" t="n">
        <v>0</v>
      </c>
      <c r="AQ100" s="845" t="n">
        <v>0</v>
      </c>
      <c r="AR100" s="845" t="n">
        <v>0</v>
      </c>
      <c r="AS100" s="845" t="n">
        <v>0</v>
      </c>
      <c r="AT100" s="845" t="n">
        <v>0</v>
      </c>
      <c r="AU100" s="845" t="n">
        <v>-502.9865441086901</v>
      </c>
      <c r="AV100" s="845" t="n">
        <v>616.2122718356139</v>
      </c>
      <c r="AW100" s="845" t="n">
        <v>7.62438112211089</v>
      </c>
      <c r="AX100" s="845" t="n">
        <v>542.1336261037798</v>
      </c>
      <c r="AY100" s="845" t="n">
        <v>0</v>
      </c>
      <c r="AZ100" s="845" t="n">
        <v>0</v>
      </c>
      <c r="BA100" s="476" t="n"/>
      <c r="BB100" s="476" t="n"/>
      <c r="BC100" s="476" t="n"/>
      <c r="BD100" s="476" t="n"/>
      <c r="BE100" s="476" t="n"/>
      <c r="BF100" s="476" t="n"/>
      <c r="BG100" s="476" t="n"/>
      <c r="BH100" s="476" t="n"/>
      <c r="BI100" s="476" t="n"/>
      <c r="BJ100" s="476" t="n"/>
      <c r="BK100" s="476" t="n"/>
      <c r="BL100" s="476" t="n"/>
      <c r="BM100" s="476" t="n"/>
      <c r="BN100" s="476" t="n"/>
      <c r="BO100" s="476" t="n"/>
      <c r="BP100" s="476" t="n"/>
      <c r="BQ100" s="476" t="n"/>
      <c r="BR100" s="476" t="n"/>
      <c r="BS100" s="476" t="n"/>
      <c r="BT100" s="476" t="n"/>
      <c r="BU100" s="476" t="n"/>
      <c r="BV100" s="476" t="n"/>
      <c r="BW100" s="476" t="n"/>
      <c r="BX100" s="476" t="n"/>
      <c r="BY100" s="476" t="n"/>
      <c r="BZ100" s="476" t="n"/>
      <c r="CA100" s="476" t="n"/>
      <c r="CB100" s="476" t="n"/>
      <c r="CC100" s="476" t="n"/>
      <c r="CD100" s="476" t="n"/>
      <c r="CE100" s="476" t="n"/>
      <c r="CF100" s="476" t="n"/>
      <c r="CG100" s="476" t="n"/>
      <c r="CH100" s="476" t="n"/>
      <c r="CI100" s="476" t="n"/>
      <c r="CJ100" s="476" t="n"/>
      <c r="CK100" s="476" t="n"/>
      <c r="CL100" s="476" t="n"/>
      <c r="CM100" s="476" t="n"/>
      <c r="CN100" s="476" t="n"/>
      <c r="CO100" s="476" t="n"/>
      <c r="CP100" s="476" t="n"/>
      <c r="CQ100" s="476" t="n"/>
      <c r="CR100" s="476" t="n"/>
      <c r="CS100" s="476" t="n"/>
      <c r="CT100" s="476" t="n"/>
      <c r="CU100" s="476" t="n"/>
      <c r="CV100" s="476" t="n"/>
    </row>
    <row r="101">
      <c r="A101" s="476" t="n"/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630">
        <f>Q67/$O31</f>
        <v/>
      </c>
      <c r="R101" s="544">
        <f>R64/$O26</f>
        <v/>
      </c>
      <c r="S101" s="845">
        <f>S67/$O31</f>
        <v/>
      </c>
      <c r="T101" s="542" t="n">
        <v>0.04006305004359367</v>
      </c>
      <c r="U101" s="845" t="n">
        <v>0</v>
      </c>
      <c r="V101" s="845" t="n">
        <v>0</v>
      </c>
      <c r="W101" s="845" t="n">
        <v>832.0823501901244</v>
      </c>
      <c r="X101" s="845" t="n">
        <v>0</v>
      </c>
      <c r="Y101" s="845" t="n">
        <v>0</v>
      </c>
      <c r="Z101" s="845" t="n">
        <v>0</v>
      </c>
      <c r="AA101" s="845" t="n">
        <v>0</v>
      </c>
      <c r="AB101" s="845" t="n">
        <v>0</v>
      </c>
      <c r="AC101" s="845" t="n">
        <v>757.459597691902</v>
      </c>
      <c r="AD101" s="845" t="n">
        <v>0</v>
      </c>
      <c r="AE101" s="845" t="n">
        <v>0</v>
      </c>
      <c r="AF101" s="845" t="n">
        <v>0</v>
      </c>
      <c r="AG101" s="845" t="n">
        <v>0</v>
      </c>
      <c r="AH101" s="845" t="n">
        <v>0</v>
      </c>
      <c r="AI101" s="845" t="n">
        <v>0</v>
      </c>
      <c r="AJ101" s="845" t="n">
        <v>0</v>
      </c>
      <c r="AK101" s="845" t="n">
        <v>0</v>
      </c>
      <c r="AL101" s="845" t="n">
        <v>0</v>
      </c>
      <c r="AM101" s="845" t="n">
        <v>647.7923606769436</v>
      </c>
      <c r="AN101" s="845" t="n">
        <v>362.8273755166108</v>
      </c>
      <c r="AO101" s="845" t="n">
        <v>0</v>
      </c>
      <c r="AP101" s="845" t="n">
        <v>0</v>
      </c>
      <c r="AQ101" s="845" t="n">
        <v>0</v>
      </c>
      <c r="AR101" s="845" t="n">
        <v>0</v>
      </c>
      <c r="AS101" s="845" t="n">
        <v>0</v>
      </c>
      <c r="AT101" s="845" t="n">
        <v>0</v>
      </c>
      <c r="AU101" s="845" t="n">
        <v>-222.8349349536632</v>
      </c>
      <c r="AV101" s="845" t="n">
        <v>-87.49811506946871</v>
      </c>
      <c r="AW101" s="845" t="n">
        <v>-841.0227421977584</v>
      </c>
      <c r="AX101" s="845" t="n">
        <v>1161.714913079528</v>
      </c>
      <c r="AY101" s="845" t="n">
        <v>0</v>
      </c>
      <c r="AZ101" s="845" t="n">
        <v>0</v>
      </c>
      <c r="BA101" s="476" t="n"/>
      <c r="BB101" s="476" t="n"/>
      <c r="BC101" s="476" t="n"/>
      <c r="BD101" s="476" t="n"/>
      <c r="BE101" s="476" t="n"/>
      <c r="BF101" s="476" t="n"/>
      <c r="BG101" s="476" t="n"/>
      <c r="BH101" s="476" t="n"/>
      <c r="BI101" s="476" t="n"/>
      <c r="BJ101" s="476" t="n"/>
      <c r="BK101" s="476" t="n"/>
      <c r="BL101" s="476" t="n"/>
      <c r="BM101" s="476" t="n"/>
      <c r="BN101" s="476" t="n"/>
      <c r="BO101" s="476" t="n"/>
      <c r="BP101" s="476" t="n"/>
      <c r="BQ101" s="476" t="n"/>
      <c r="BR101" s="476" t="n"/>
      <c r="BS101" s="476" t="n"/>
      <c r="BT101" s="476" t="n"/>
      <c r="BU101" s="476" t="n"/>
      <c r="BV101" s="476" t="n"/>
      <c r="BW101" s="476" t="n"/>
      <c r="BX101" s="476" t="n"/>
      <c r="BY101" s="476" t="n"/>
      <c r="BZ101" s="476" t="n"/>
      <c r="CA101" s="476" t="n"/>
      <c r="CB101" s="476" t="n"/>
      <c r="CC101" s="476" t="n"/>
      <c r="CD101" s="476" t="n"/>
      <c r="CE101" s="476" t="n"/>
      <c r="CF101" s="476" t="n"/>
      <c r="CG101" s="476" t="n"/>
      <c r="CH101" s="476" t="n"/>
      <c r="CI101" s="476" t="n"/>
      <c r="CJ101" s="476" t="n"/>
      <c r="CK101" s="476" t="n"/>
      <c r="CL101" s="476" t="n"/>
      <c r="CM101" s="476" t="n"/>
      <c r="CN101" s="476" t="n"/>
      <c r="CO101" s="476" t="n"/>
      <c r="CP101" s="476" t="n"/>
      <c r="CQ101" s="476" t="n"/>
      <c r="CR101" s="476" t="n"/>
      <c r="CS101" s="476" t="n"/>
      <c r="CT101" s="476" t="n"/>
      <c r="CU101" s="476" t="n"/>
      <c r="CV101" s="476" t="n"/>
    </row>
    <row r="102">
      <c r="A102" s="476" t="n"/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630">
        <f>Q68/$O32</f>
        <v/>
      </c>
      <c r="R102" s="544">
        <f>R65/$O27</f>
        <v/>
      </c>
      <c r="S102" s="845">
        <f>S68/$O32</f>
        <v/>
      </c>
      <c r="T102" s="542" t="n">
        <v>0.4814723789423097</v>
      </c>
      <c r="U102" s="845" t="n">
        <v>-173.6451804652637</v>
      </c>
      <c r="V102" s="845" t="n">
        <v>-638.9806755193482</v>
      </c>
      <c r="W102" s="845" t="n">
        <v>166.416470038025</v>
      </c>
      <c r="X102" s="845" t="n">
        <v>176.4746958190431</v>
      </c>
      <c r="Y102" s="845" t="n">
        <v>-648.8429228061034</v>
      </c>
      <c r="Z102" s="845" t="n">
        <v>0</v>
      </c>
      <c r="AA102" s="845" t="n">
        <v>0</v>
      </c>
      <c r="AB102" s="845" t="n">
        <v>176.4744652483416</v>
      </c>
      <c r="AC102" s="845" t="n">
        <v>0</v>
      </c>
      <c r="AD102" s="845" t="n">
        <v>0</v>
      </c>
      <c r="AE102" s="845" t="n">
        <v>0</v>
      </c>
      <c r="AF102" s="845" t="n">
        <v>-173.6449210300658</v>
      </c>
      <c r="AG102" s="845" t="n">
        <v>0</v>
      </c>
      <c r="AH102" s="845" t="n">
        <v>0</v>
      </c>
      <c r="AI102" s="845" t="n">
        <v>0</v>
      </c>
      <c r="AJ102" s="845" t="n">
        <v>0</v>
      </c>
      <c r="AK102" s="845" t="n">
        <v>-778.9093926498092</v>
      </c>
      <c r="AL102" s="845" t="n">
        <v>0</v>
      </c>
      <c r="AM102" s="845" t="n">
        <v>0</v>
      </c>
      <c r="AN102" s="845" t="n">
        <v>0</v>
      </c>
      <c r="AO102" s="845" t="n">
        <v>0</v>
      </c>
      <c r="AP102" s="845" t="n">
        <v>0</v>
      </c>
      <c r="AQ102" s="845" t="n">
        <v>0</v>
      </c>
      <c r="AR102" s="845" t="n">
        <v>-787.292164921495</v>
      </c>
      <c r="AS102" s="845" t="n">
        <v>787.292164921495</v>
      </c>
      <c r="AT102" s="845" t="n">
        <v>0</v>
      </c>
      <c r="AU102" s="845" t="n">
        <v>1165.970279061504</v>
      </c>
      <c r="AV102" s="845" t="n">
        <v>-1165.970279061504</v>
      </c>
      <c r="AW102" s="845" t="n">
        <v>0</v>
      </c>
      <c r="AX102" s="845" t="n">
        <v>918.8326611490867</v>
      </c>
      <c r="AY102" s="845" t="n">
        <v>-918.8326611490867</v>
      </c>
      <c r="AZ102" s="845" t="n">
        <v>0</v>
      </c>
      <c r="BA102" s="476" t="n"/>
      <c r="BB102" s="476" t="n"/>
      <c r="BC102" s="476" t="n"/>
      <c r="BD102" s="476" t="n"/>
      <c r="BE102" s="476" t="n"/>
      <c r="BF102" s="476" t="n"/>
      <c r="BG102" s="476" t="n"/>
      <c r="BH102" s="476" t="n"/>
      <c r="BI102" s="476" t="n"/>
      <c r="BJ102" s="476" t="n"/>
      <c r="BK102" s="476" t="n"/>
      <c r="BL102" s="476" t="n"/>
      <c r="BM102" s="476" t="n"/>
      <c r="BN102" s="476" t="n"/>
      <c r="BO102" s="476" t="n"/>
      <c r="BP102" s="476" t="n"/>
      <c r="BQ102" s="476" t="n"/>
      <c r="BR102" s="476" t="n"/>
      <c r="BS102" s="476" t="n"/>
      <c r="BT102" s="476" t="n"/>
      <c r="BU102" s="476" t="n"/>
      <c r="BV102" s="476" t="n"/>
      <c r="BW102" s="476" t="n"/>
      <c r="BX102" s="476" t="n"/>
      <c r="BY102" s="476" t="n"/>
      <c r="BZ102" s="476" t="n"/>
      <c r="CA102" s="476" t="n"/>
      <c r="CB102" s="476" t="n"/>
      <c r="CC102" s="476" t="n"/>
      <c r="CD102" s="476" t="n"/>
      <c r="CE102" s="476" t="n"/>
      <c r="CF102" s="476" t="n"/>
      <c r="CG102" s="476" t="n"/>
      <c r="CH102" s="476" t="n"/>
      <c r="CI102" s="476" t="n"/>
      <c r="CJ102" s="476" t="n"/>
      <c r="CK102" s="476" t="n"/>
      <c r="CL102" s="476" t="n"/>
      <c r="CM102" s="476" t="n"/>
      <c r="CN102" s="476" t="n"/>
      <c r="CO102" s="476" t="n"/>
      <c r="CP102" s="476" t="n"/>
      <c r="CQ102" s="476" t="n"/>
      <c r="CR102" s="476" t="n"/>
      <c r="CS102" s="476" t="n"/>
      <c r="CT102" s="476" t="n"/>
      <c r="CU102" s="476" t="n"/>
      <c r="CV102" s="476" t="n"/>
    </row>
    <row r="103">
      <c r="A103" s="476" t="n"/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630">
        <f>Q69/$O33</f>
        <v/>
      </c>
      <c r="R103" s="544">
        <f>R66/$O28</f>
        <v/>
      </c>
      <c r="S103" s="845">
        <f>S69/$O33</f>
        <v/>
      </c>
      <c r="T103" s="542" t="n">
        <v>-0.02844838893825807</v>
      </c>
      <c r="U103" s="845" t="n">
        <v>766.9328803882496</v>
      </c>
      <c r="V103" s="845" t="n">
        <v>-583.4171385176658</v>
      </c>
      <c r="W103" s="845" t="n">
        <v>-832.0823501901244</v>
      </c>
      <c r="X103" s="845" t="n">
        <v>852.9610297920442</v>
      </c>
      <c r="Y103" s="845" t="n">
        <v>551.272558474359</v>
      </c>
      <c r="Z103" s="845" t="n">
        <v>0</v>
      </c>
      <c r="AA103" s="845" t="n">
        <v>0</v>
      </c>
      <c r="AB103" s="845" t="n">
        <v>852.9599153669842</v>
      </c>
      <c r="AC103" s="845" t="n">
        <v>0</v>
      </c>
      <c r="AD103" s="845" t="n">
        <v>0</v>
      </c>
      <c r="AE103" s="845" t="n">
        <v>0</v>
      </c>
      <c r="AF103" s="845" t="n">
        <v>766.9317345494579</v>
      </c>
      <c r="AG103" s="845" t="n">
        <v>0</v>
      </c>
      <c r="AH103" s="845" t="n">
        <v>0</v>
      </c>
      <c r="AI103" s="845" t="n">
        <v>0</v>
      </c>
      <c r="AJ103" s="845" t="n">
        <v>0</v>
      </c>
      <c r="AK103" s="845" t="n">
        <v>-152.7273318921193</v>
      </c>
      <c r="AL103" s="845" t="n">
        <v>0</v>
      </c>
      <c r="AM103" s="845" t="n">
        <v>0</v>
      </c>
      <c r="AN103" s="845" t="n">
        <v>0</v>
      </c>
      <c r="AO103" s="845" t="n">
        <v>0</v>
      </c>
      <c r="AP103" s="845" t="n">
        <v>0</v>
      </c>
      <c r="AQ103" s="845" t="n">
        <v>0</v>
      </c>
      <c r="AR103" s="845" t="n">
        <v>-926.6359109252995</v>
      </c>
      <c r="AS103" s="845" t="n">
        <v>926.6359109252995</v>
      </c>
      <c r="AT103" s="845" t="n">
        <v>0</v>
      </c>
      <c r="AU103" s="845" t="n">
        <v>233.1940558123009</v>
      </c>
      <c r="AV103" s="845" t="n">
        <v>-233.1940558123009</v>
      </c>
      <c r="AW103" s="845" t="n">
        <v>0</v>
      </c>
      <c r="AX103" s="845" t="n">
        <v>-1006.340533639476</v>
      </c>
      <c r="AY103" s="845" t="n">
        <v>1006.340533639476</v>
      </c>
      <c r="AZ103" s="845" t="n">
        <v>0</v>
      </c>
      <c r="BA103" s="476" t="n"/>
      <c r="BB103" s="476" t="n"/>
      <c r="BC103" s="476" t="n"/>
      <c r="BD103" s="476" t="n"/>
      <c r="BE103" s="476" t="n"/>
      <c r="BF103" s="476" t="n"/>
      <c r="BG103" s="476" t="n"/>
      <c r="BH103" s="476" t="n"/>
      <c r="BI103" s="476" t="n"/>
      <c r="BJ103" s="476" t="n"/>
      <c r="BK103" s="476" t="n"/>
      <c r="BL103" s="476" t="n"/>
      <c r="BM103" s="476" t="n"/>
      <c r="BN103" s="476" t="n"/>
      <c r="BO103" s="476" t="n"/>
      <c r="BP103" s="476" t="n"/>
      <c r="BQ103" s="476" t="n"/>
      <c r="BR103" s="476" t="n"/>
      <c r="BS103" s="476" t="n"/>
      <c r="BT103" s="476" t="n"/>
      <c r="BU103" s="476" t="n"/>
      <c r="BV103" s="476" t="n"/>
      <c r="BW103" s="476" t="n"/>
      <c r="BX103" s="476" t="n"/>
      <c r="BY103" s="476" t="n"/>
      <c r="BZ103" s="476" t="n"/>
      <c r="CA103" s="476" t="n"/>
      <c r="CB103" s="476" t="n"/>
      <c r="CC103" s="476" t="n"/>
      <c r="CD103" s="476" t="n"/>
      <c r="CE103" s="476" t="n"/>
      <c r="CF103" s="476" t="n"/>
      <c r="CG103" s="476" t="n"/>
      <c r="CH103" s="476" t="n"/>
      <c r="CI103" s="476" t="n"/>
      <c r="CJ103" s="476" t="n"/>
      <c r="CK103" s="476" t="n"/>
      <c r="CL103" s="476" t="n"/>
      <c r="CM103" s="476" t="n"/>
      <c r="CN103" s="476" t="n"/>
      <c r="CO103" s="476" t="n"/>
      <c r="CP103" s="476" t="n"/>
      <c r="CQ103" s="476" t="n"/>
      <c r="CR103" s="476" t="n"/>
      <c r="CS103" s="476" t="n"/>
      <c r="CT103" s="476" t="n"/>
      <c r="CU103" s="476" t="n"/>
      <c r="CV103" s="476" t="n"/>
    </row>
    <row r="104">
      <c r="A104" s="476" t="n"/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630">
        <f>Q70/$O34</f>
        <v/>
      </c>
      <c r="R104" s="544">
        <f>R67/$O29</f>
        <v/>
      </c>
      <c r="S104" s="845">
        <f>S70/$O34</f>
        <v/>
      </c>
      <c r="T104" s="542" t="n">
        <v>1.399550069387452</v>
      </c>
      <c r="U104" s="845" t="n">
        <v>0</v>
      </c>
      <c r="V104" s="845" t="n">
        <v>0</v>
      </c>
      <c r="W104" s="845" t="n">
        <v>0</v>
      </c>
      <c r="X104" s="845" t="n">
        <v>-176.4746958190431</v>
      </c>
      <c r="Y104" s="845" t="n">
        <v>0</v>
      </c>
      <c r="Z104" s="845" t="n">
        <v>-521.7399017024632</v>
      </c>
      <c r="AA104" s="845" t="n">
        <v>-841.4880518702035</v>
      </c>
      <c r="AB104" s="845" t="n">
        <v>-176.4744652483416</v>
      </c>
      <c r="AC104" s="845" t="n">
        <v>11.83530621393589</v>
      </c>
      <c r="AD104" s="845" t="n">
        <v>0</v>
      </c>
      <c r="AE104" s="845" t="n">
        <v>0</v>
      </c>
      <c r="AF104" s="845" t="n">
        <v>0</v>
      </c>
      <c r="AG104" s="845" t="n">
        <v>0</v>
      </c>
      <c r="AH104" s="845" t="n">
        <v>0</v>
      </c>
      <c r="AI104" s="845" t="n">
        <v>0</v>
      </c>
      <c r="AJ104" s="845" t="n">
        <v>0</v>
      </c>
      <c r="AK104" s="845" t="n">
        <v>0</v>
      </c>
      <c r="AL104" s="845" t="n">
        <v>0</v>
      </c>
      <c r="AM104" s="845" t="n">
        <v>0</v>
      </c>
      <c r="AN104" s="845" t="n">
        <v>0</v>
      </c>
      <c r="AO104" s="845" t="n">
        <v>0</v>
      </c>
      <c r="AP104" s="845" t="n">
        <v>0</v>
      </c>
      <c r="AQ104" s="845" t="n">
        <v>0</v>
      </c>
      <c r="AR104" s="845" t="n">
        <v>0</v>
      </c>
      <c r="AS104" s="845" t="n">
        <v>246.0990434260211</v>
      </c>
      <c r="AT104" s="845" t="n">
        <v>-246.0990434260211</v>
      </c>
      <c r="AU104" s="845" t="n">
        <v>-662.9837349528144</v>
      </c>
      <c r="AV104" s="845" t="n">
        <v>0</v>
      </c>
      <c r="AW104" s="845" t="n">
        <v>0</v>
      </c>
      <c r="AX104" s="845" t="n">
        <v>0</v>
      </c>
      <c r="AY104" s="845" t="n">
        <v>0</v>
      </c>
      <c r="AZ104" s="845" t="n">
        <v>0</v>
      </c>
      <c r="BA104" s="476" t="n"/>
      <c r="BB104" s="476" t="n"/>
      <c r="BC104" s="476" t="n"/>
      <c r="BD104" s="476" t="n"/>
      <c r="BE104" s="476" t="n"/>
      <c r="BF104" s="476" t="n"/>
      <c r="BG104" s="476" t="n"/>
      <c r="BH104" s="476" t="n"/>
      <c r="BI104" s="476" t="n"/>
      <c r="BJ104" s="476" t="n"/>
      <c r="BK104" s="476" t="n"/>
      <c r="BL104" s="476" t="n"/>
      <c r="BM104" s="476" t="n"/>
      <c r="BN104" s="476" t="n"/>
      <c r="BO104" s="476" t="n"/>
      <c r="BP104" s="476" t="n"/>
      <c r="BQ104" s="476" t="n"/>
      <c r="BR104" s="476" t="n"/>
      <c r="BS104" s="476" t="n"/>
      <c r="BT104" s="476" t="n"/>
      <c r="BU104" s="476" t="n"/>
      <c r="BV104" s="476" t="n"/>
      <c r="BW104" s="476" t="n"/>
      <c r="BX104" s="476" t="n"/>
      <c r="BY104" s="476" t="n"/>
      <c r="BZ104" s="476" t="n"/>
      <c r="CA104" s="476" t="n"/>
      <c r="CB104" s="476" t="n"/>
      <c r="CC104" s="476" t="n"/>
      <c r="CD104" s="476" t="n"/>
      <c r="CE104" s="476" t="n"/>
      <c r="CF104" s="476" t="n"/>
      <c r="CG104" s="476" t="n"/>
      <c r="CH104" s="476" t="n"/>
      <c r="CI104" s="476" t="n"/>
      <c r="CJ104" s="476" t="n"/>
      <c r="CK104" s="476" t="n"/>
      <c r="CL104" s="476" t="n"/>
      <c r="CM104" s="476" t="n"/>
      <c r="CN104" s="476" t="n"/>
      <c r="CO104" s="476" t="n"/>
      <c r="CP104" s="476" t="n"/>
      <c r="CQ104" s="476" t="n"/>
      <c r="CR104" s="476" t="n"/>
      <c r="CS104" s="476" t="n"/>
      <c r="CT104" s="476" t="n"/>
      <c r="CU104" s="476" t="n"/>
      <c r="CV104" s="476" t="n"/>
    </row>
    <row r="105">
      <c r="A105" s="476" t="n"/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630">
        <f>Q71/$O35</f>
        <v/>
      </c>
      <c r="R105" s="544">
        <f>R68/$O30</f>
        <v/>
      </c>
      <c r="S105" s="845">
        <f>S71/$O35</f>
        <v/>
      </c>
      <c r="T105" s="542" t="n">
        <v>-0.561575785062819</v>
      </c>
      <c r="U105" s="845" t="n">
        <v>0</v>
      </c>
      <c r="V105" s="845" t="n">
        <v>0</v>
      </c>
      <c r="W105" s="845" t="n">
        <v>0</v>
      </c>
      <c r="X105" s="845" t="n">
        <v>-852.9610297920442</v>
      </c>
      <c r="Y105" s="845" t="n">
        <v>0</v>
      </c>
      <c r="Z105" s="845" t="n">
        <v>695.6532022699513</v>
      </c>
      <c r="AA105" s="845" t="n">
        <v>-165.2001083426166</v>
      </c>
      <c r="AB105" s="845" t="n">
        <v>-852.9599153669842</v>
      </c>
      <c r="AC105" s="845" t="n">
        <v>-757.459597691902</v>
      </c>
      <c r="AD105" s="845" t="n">
        <v>0</v>
      </c>
      <c r="AE105" s="845" t="n">
        <v>0</v>
      </c>
      <c r="AF105" s="845" t="n">
        <v>0</v>
      </c>
      <c r="AG105" s="845" t="n">
        <v>0</v>
      </c>
      <c r="AH105" s="845" t="n">
        <v>0</v>
      </c>
      <c r="AI105" s="845" t="n">
        <v>0</v>
      </c>
      <c r="AJ105" s="845" t="n">
        <v>0</v>
      </c>
      <c r="AK105" s="845" t="n">
        <v>0</v>
      </c>
      <c r="AL105" s="845" t="n">
        <v>0</v>
      </c>
      <c r="AM105" s="845" t="n">
        <v>0</v>
      </c>
      <c r="AN105" s="845" t="n">
        <v>0</v>
      </c>
      <c r="AO105" s="845" t="n">
        <v>0</v>
      </c>
      <c r="AP105" s="845" t="n">
        <v>0</v>
      </c>
      <c r="AQ105" s="845" t="n">
        <v>0</v>
      </c>
      <c r="AR105" s="845" t="n">
        <v>0</v>
      </c>
      <c r="AS105" s="845" t="n">
        <v>-1253.567002451295</v>
      </c>
      <c r="AT105" s="845" t="n">
        <v>1253.567002451295</v>
      </c>
      <c r="AU105" s="845" t="n">
        <v>-10.35912085863773</v>
      </c>
      <c r="AV105" s="845" t="n">
        <v>0</v>
      </c>
      <c r="AW105" s="845" t="n">
        <v>0</v>
      </c>
      <c r="AX105" s="845" t="n">
        <v>0</v>
      </c>
      <c r="AY105" s="845" t="n">
        <v>0</v>
      </c>
      <c r="AZ105" s="845" t="n">
        <v>0</v>
      </c>
      <c r="BA105" s="476" t="n"/>
      <c r="BB105" s="476" t="n"/>
      <c r="BC105" s="476" t="n"/>
      <c r="BD105" s="476" t="n"/>
      <c r="BE105" s="476" t="n"/>
      <c r="BF105" s="476" t="n"/>
      <c r="BG105" s="476" t="n"/>
      <c r="BH105" s="476" t="n"/>
      <c r="BI105" s="476" t="n"/>
      <c r="BJ105" s="476" t="n"/>
      <c r="BK105" s="476" t="n"/>
      <c r="BL105" s="476" t="n"/>
      <c r="BM105" s="476" t="n"/>
      <c r="BN105" s="476" t="n"/>
      <c r="BO105" s="476" t="n"/>
      <c r="BP105" s="476" t="n"/>
      <c r="BQ105" s="476" t="n"/>
      <c r="BR105" s="476" t="n"/>
      <c r="BS105" s="476" t="n"/>
      <c r="BT105" s="476" t="n"/>
      <c r="BU105" s="476" t="n"/>
      <c r="BV105" s="476" t="n"/>
      <c r="BW105" s="476" t="n"/>
      <c r="BX105" s="476" t="n"/>
      <c r="BY105" s="476" t="n"/>
      <c r="BZ105" s="476" t="n"/>
      <c r="CA105" s="476" t="n"/>
      <c r="CB105" s="476" t="n"/>
      <c r="CC105" s="476" t="n"/>
      <c r="CD105" s="476" t="n"/>
      <c r="CE105" s="476" t="n"/>
      <c r="CF105" s="476" t="n"/>
      <c r="CG105" s="476" t="n"/>
      <c r="CH105" s="476" t="n"/>
      <c r="CI105" s="476" t="n"/>
      <c r="CJ105" s="476" t="n"/>
      <c r="CK105" s="476" t="n"/>
      <c r="CL105" s="476" t="n"/>
      <c r="CM105" s="476" t="n"/>
      <c r="CN105" s="476" t="n"/>
      <c r="CO105" s="476" t="n"/>
      <c r="CP105" s="476" t="n"/>
      <c r="CQ105" s="476" t="n"/>
      <c r="CR105" s="476" t="n"/>
      <c r="CS105" s="476" t="n"/>
      <c r="CT105" s="476" t="n"/>
      <c r="CU105" s="476" t="n"/>
      <c r="CV105" s="476" t="n"/>
    </row>
    <row r="106">
      <c r="A106" s="476" t="n"/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630">
        <f>Q72/$O36</f>
        <v/>
      </c>
      <c r="R106" s="544">
        <f>R69/$O31</f>
        <v/>
      </c>
      <c r="S106" s="845">
        <f>S72/$O36</f>
        <v/>
      </c>
      <c r="T106" s="542" t="n">
        <v>-0.1612235415012452</v>
      </c>
      <c r="U106" s="845" t="n">
        <v>0</v>
      </c>
      <c r="V106" s="845" t="n">
        <v>0</v>
      </c>
      <c r="W106" s="845" t="n">
        <v>0</v>
      </c>
      <c r="X106" s="845" t="n">
        <v>0</v>
      </c>
      <c r="Y106" s="845" t="n">
        <v>648.8429228061034</v>
      </c>
      <c r="Z106" s="845" t="n">
        <v>0</v>
      </c>
      <c r="AA106" s="845" t="n">
        <v>841.4880518702035</v>
      </c>
      <c r="AB106" s="845" t="n">
        <v>0</v>
      </c>
      <c r="AC106" s="845" t="n">
        <v>0</v>
      </c>
      <c r="AD106" s="845" t="n">
        <v>0</v>
      </c>
      <c r="AE106" s="845" t="n">
        <v>370.4568635792803</v>
      </c>
      <c r="AF106" s="845" t="n">
        <v>0</v>
      </c>
      <c r="AG106" s="845" t="n">
        <v>0</v>
      </c>
      <c r="AH106" s="845" t="n">
        <v>-847.2464825029242</v>
      </c>
      <c r="AI106" s="845" t="n">
        <v>0</v>
      </c>
      <c r="AJ106" s="845" t="n">
        <v>0</v>
      </c>
      <c r="AK106" s="845" t="n">
        <v>0</v>
      </c>
      <c r="AL106" s="845" t="n">
        <v>-497.8511607986447</v>
      </c>
      <c r="AM106" s="845" t="n">
        <v>377.87887706155</v>
      </c>
      <c r="AN106" s="845" t="n">
        <v>0</v>
      </c>
      <c r="AO106" s="845" t="n">
        <v>922.0163927247457</v>
      </c>
      <c r="AP106" s="845" t="n">
        <v>1046.85015588344</v>
      </c>
      <c r="AQ106" s="845" t="n">
        <v>132.402092338146</v>
      </c>
      <c r="AR106" s="845" t="n">
        <v>-179.5410735010983</v>
      </c>
      <c r="AS106" s="845" t="n">
        <v>-1033.391208347516</v>
      </c>
      <c r="AT106" s="845" t="n">
        <v>-888.3363590977174</v>
      </c>
      <c r="AU106" s="845" t="n">
        <v>0</v>
      </c>
      <c r="AV106" s="845" t="n">
        <v>549.7580072258907</v>
      </c>
      <c r="AW106" s="845" t="n">
        <v>-549.7580072258907</v>
      </c>
      <c r="AX106" s="845" t="n">
        <v>0</v>
      </c>
      <c r="AY106" s="845" t="n">
        <v>966.8332384225932</v>
      </c>
      <c r="AZ106" s="845" t="n">
        <v>-966.8332384225932</v>
      </c>
      <c r="BA106" s="476" t="n"/>
      <c r="BB106" s="476" t="n"/>
      <c r="BC106" s="476" t="n"/>
      <c r="BD106" s="476" t="n"/>
      <c r="BE106" s="476" t="n"/>
      <c r="BF106" s="476" t="n"/>
      <c r="BG106" s="476" t="n"/>
      <c r="BH106" s="476" t="n"/>
      <c r="BI106" s="476" t="n"/>
      <c r="BJ106" s="476" t="n"/>
      <c r="BK106" s="476" t="n"/>
      <c r="BL106" s="476" t="n"/>
      <c r="BM106" s="476" t="n"/>
      <c r="BN106" s="476" t="n"/>
      <c r="BO106" s="476" t="n"/>
      <c r="BP106" s="476" t="n"/>
      <c r="BQ106" s="476" t="n"/>
      <c r="BR106" s="476" t="n"/>
      <c r="BS106" s="476" t="n"/>
      <c r="BT106" s="476" t="n"/>
      <c r="BU106" s="476" t="n"/>
      <c r="BV106" s="476" t="n"/>
      <c r="BW106" s="476" t="n"/>
      <c r="BX106" s="476" t="n"/>
      <c r="BY106" s="476" t="n"/>
      <c r="BZ106" s="476" t="n"/>
      <c r="CA106" s="476" t="n"/>
      <c r="CB106" s="476" t="n"/>
      <c r="CC106" s="476" t="n"/>
      <c r="CD106" s="476" t="n"/>
      <c r="CE106" s="476" t="n"/>
      <c r="CF106" s="476" t="n"/>
      <c r="CG106" s="476" t="n"/>
      <c r="CH106" s="476" t="n"/>
      <c r="CI106" s="476" t="n"/>
      <c r="CJ106" s="476" t="n"/>
      <c r="CK106" s="476" t="n"/>
      <c r="CL106" s="476" t="n"/>
      <c r="CM106" s="476" t="n"/>
      <c r="CN106" s="476" t="n"/>
      <c r="CO106" s="476" t="n"/>
      <c r="CP106" s="476" t="n"/>
      <c r="CQ106" s="476" t="n"/>
      <c r="CR106" s="476" t="n"/>
      <c r="CS106" s="476" t="n"/>
      <c r="CT106" s="476" t="n"/>
      <c r="CU106" s="476" t="n"/>
      <c r="CV106" s="476" t="n"/>
    </row>
    <row r="107">
      <c r="A107" s="476" t="n"/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630">
        <f>Q73/$O37</f>
        <v/>
      </c>
      <c r="R107" s="544">
        <f>R70/$O32</f>
        <v/>
      </c>
      <c r="S107" s="845">
        <f>S73/$O37</f>
        <v/>
      </c>
      <c r="T107" s="542" t="n">
        <v>1.032157294982171</v>
      </c>
      <c r="U107" s="845" t="n">
        <v>0</v>
      </c>
      <c r="V107" s="845" t="n">
        <v>0</v>
      </c>
      <c r="W107" s="845" t="n">
        <v>0</v>
      </c>
      <c r="X107" s="845" t="n">
        <v>0</v>
      </c>
      <c r="Y107" s="845" t="n">
        <v>-551.272558474359</v>
      </c>
      <c r="Z107" s="845" t="n">
        <v>0</v>
      </c>
      <c r="AA107" s="845" t="n">
        <v>165.2001083426166</v>
      </c>
      <c r="AB107" s="845" t="n">
        <v>0</v>
      </c>
      <c r="AC107" s="845" t="n">
        <v>0</v>
      </c>
      <c r="AD107" s="845" t="n">
        <v>0</v>
      </c>
      <c r="AE107" s="845" t="n">
        <v>771.3622364938443</v>
      </c>
      <c r="AF107" s="845" t="n">
        <v>0</v>
      </c>
      <c r="AG107" s="845" t="n">
        <v>0</v>
      </c>
      <c r="AH107" s="845" t="n">
        <v>141.2077470838209</v>
      </c>
      <c r="AI107" s="845" t="n">
        <v>0</v>
      </c>
      <c r="AJ107" s="845" t="n">
        <v>0</v>
      </c>
      <c r="AK107" s="845" t="n">
        <v>0</v>
      </c>
      <c r="AL107" s="845" t="n">
        <v>-665.1617968047454</v>
      </c>
      <c r="AM107" s="845" t="n">
        <v>-647.7923606769436</v>
      </c>
      <c r="AN107" s="845" t="n">
        <v>0</v>
      </c>
      <c r="AO107" s="845" t="n">
        <v>-1819.341587637594</v>
      </c>
      <c r="AP107" s="845" t="n">
        <v>649.9705016019165</v>
      </c>
      <c r="AQ107" s="845" t="n">
        <v>704.3738245847313</v>
      </c>
      <c r="AR107" s="845" t="n">
        <v>846.8056435326084</v>
      </c>
      <c r="AS107" s="845" t="n">
        <v>326.9310915259956</v>
      </c>
      <c r="AT107" s="845" t="n">
        <v>-708.7394736076576</v>
      </c>
      <c r="AU107" s="845" t="n">
        <v>0</v>
      </c>
      <c r="AV107" s="845" t="n">
        <v>320.6921708817696</v>
      </c>
      <c r="AW107" s="845" t="n">
        <v>-320.6921708817696</v>
      </c>
      <c r="AX107" s="845" t="n">
        <v>0</v>
      </c>
      <c r="AY107" s="845" t="n">
        <v>79.8302673926912</v>
      </c>
      <c r="AZ107" s="845" t="n">
        <v>-79.8302673926912</v>
      </c>
      <c r="BA107" s="476" t="n"/>
      <c r="BB107" s="476" t="n"/>
      <c r="BC107" s="476" t="n"/>
      <c r="BD107" s="476" t="n"/>
      <c r="BE107" s="476" t="n"/>
      <c r="BF107" s="476" t="n"/>
      <c r="BG107" s="476" t="n"/>
      <c r="BH107" s="476" t="n"/>
      <c r="BI107" s="476" t="n"/>
      <c r="BJ107" s="476" t="n"/>
      <c r="BK107" s="476" t="n"/>
      <c r="BL107" s="476" t="n"/>
      <c r="BM107" s="476" t="n"/>
      <c r="BN107" s="476" t="n"/>
      <c r="BO107" s="476" t="n"/>
      <c r="BP107" s="476" t="n"/>
      <c r="BQ107" s="476" t="n"/>
      <c r="BR107" s="476" t="n"/>
      <c r="BS107" s="476" t="n"/>
      <c r="BT107" s="476" t="n"/>
      <c r="BU107" s="476" t="n"/>
      <c r="BV107" s="476" t="n"/>
      <c r="BW107" s="476" t="n"/>
      <c r="BX107" s="476" t="n"/>
      <c r="BY107" s="476" t="n"/>
      <c r="BZ107" s="476" t="n"/>
      <c r="CA107" s="476" t="n"/>
      <c r="CB107" s="476" t="n"/>
      <c r="CC107" s="476" t="n"/>
      <c r="CD107" s="476" t="n"/>
      <c r="CE107" s="476" t="n"/>
      <c r="CF107" s="476" t="n"/>
      <c r="CG107" s="476" t="n"/>
      <c r="CH107" s="476" t="n"/>
      <c r="CI107" s="476" t="n"/>
      <c r="CJ107" s="476" t="n"/>
      <c r="CK107" s="476" t="n"/>
      <c r="CL107" s="476" t="n"/>
      <c r="CM107" s="476" t="n"/>
      <c r="CN107" s="476" t="n"/>
      <c r="CO107" s="476" t="n"/>
      <c r="CP107" s="476" t="n"/>
      <c r="CQ107" s="476" t="n"/>
      <c r="CR107" s="476" t="n"/>
      <c r="CS107" s="476" t="n"/>
      <c r="CT107" s="476" t="n"/>
      <c r="CU107" s="476" t="n"/>
      <c r="CV107" s="476" t="n"/>
    </row>
    <row r="108">
      <c r="A108" s="476" t="n"/>
      <c r="B108" s="650">
        <f>B71/$O33</f>
        <v/>
      </c>
      <c r="C108" s="487">
        <f>C71/$O33</f>
        <v/>
      </c>
      <c r="D108" s="487">
        <f>D71/$O33</f>
        <v/>
      </c>
      <c r="E108" s="487">
        <f>E71/$O33</f>
        <v/>
      </c>
      <c r="F108" s="487">
        <f>F71/$O33</f>
        <v/>
      </c>
      <c r="G108" s="487">
        <f>G71/$O33</f>
        <v/>
      </c>
      <c r="H108" s="487">
        <f>H71/$O33</f>
        <v/>
      </c>
      <c r="I108" s="487">
        <f>I71/$O33</f>
        <v/>
      </c>
      <c r="J108" s="487">
        <f>J71/$O33</f>
        <v/>
      </c>
      <c r="K108" s="487">
        <f>K71/$O33</f>
        <v/>
      </c>
      <c r="L108" s="487">
        <f>L71/$O33</f>
        <v/>
      </c>
      <c r="M108" s="487">
        <f>M71/$O33</f>
        <v/>
      </c>
      <c r="N108" s="487">
        <f>N71/$O33</f>
        <v/>
      </c>
      <c r="O108" s="487">
        <f>O71/$O33</f>
        <v/>
      </c>
      <c r="P108" s="487">
        <f>P71/$O33</f>
        <v/>
      </c>
      <c r="Q108" s="630">
        <f>Q71/$O33</f>
        <v/>
      </c>
      <c r="R108" s="544">
        <f>R71/$O33</f>
        <v/>
      </c>
      <c r="S108" s="476" t="n"/>
      <c r="T108" s="542" t="n">
        <v>0.4683455652366801</v>
      </c>
      <c r="U108" s="476" t="n"/>
      <c r="V108" s="476" t="n"/>
      <c r="W108" s="476" t="n"/>
      <c r="X108" s="476" t="n"/>
      <c r="Y108" s="476" t="n"/>
      <c r="Z108" s="476" t="n"/>
      <c r="AA108" s="476" t="n"/>
      <c r="AB108" s="476" t="n"/>
      <c r="AC108" s="476" t="n"/>
      <c r="AD108" s="476" t="n"/>
      <c r="AE108" s="476" t="n"/>
      <c r="AF108" s="476" t="n"/>
      <c r="AG108" s="476" t="n"/>
      <c r="AH108" s="476" t="n"/>
      <c r="AI108" s="476" t="n"/>
      <c r="AJ108" s="476" t="n"/>
      <c r="AK108" s="476" t="n"/>
      <c r="AL108" s="476" t="n"/>
      <c r="AM108" s="476" t="n"/>
      <c r="AN108" s="476" t="n"/>
      <c r="AO108" s="476" t="n"/>
      <c r="AP108" s="476" t="n"/>
      <c r="AQ108" s="476" t="n"/>
      <c r="AR108" s="476" t="n"/>
      <c r="AS108" s="476" t="n"/>
      <c r="AT108" s="476" t="n"/>
      <c r="AU108" s="476" t="n"/>
      <c r="AV108" s="476" t="n"/>
      <c r="AW108" s="476" t="n"/>
      <c r="AX108" s="476" t="n"/>
      <c r="AY108" s="476" t="n"/>
      <c r="AZ108" s="476" t="n"/>
      <c r="BA108" s="476" t="n"/>
      <c r="BB108" s="476" t="n"/>
      <c r="BC108" s="476" t="n"/>
      <c r="BD108" s="476" t="n"/>
      <c r="BE108" s="476" t="n"/>
      <c r="BF108" s="476" t="n"/>
      <c r="BG108" s="476" t="n"/>
      <c r="BH108" s="476" t="n"/>
      <c r="BI108" s="476" t="n"/>
      <c r="BJ108" s="476" t="n"/>
      <c r="BK108" s="476" t="n"/>
      <c r="BL108" s="476" t="n"/>
      <c r="BM108" s="476" t="n"/>
      <c r="BN108" s="476" t="n"/>
      <c r="BO108" s="476" t="n"/>
      <c r="BP108" s="476" t="n"/>
      <c r="BQ108" s="476" t="n"/>
      <c r="BR108" s="476" t="n"/>
      <c r="BS108" s="476" t="n"/>
      <c r="BT108" s="476" t="n"/>
      <c r="BU108" s="476" t="n"/>
      <c r="BV108" s="476" t="n"/>
      <c r="BW108" s="476" t="n"/>
      <c r="BX108" s="476" t="n"/>
      <c r="BY108" s="476" t="n"/>
      <c r="BZ108" s="476" t="n"/>
      <c r="CA108" s="476" t="n"/>
      <c r="CB108" s="476" t="n"/>
      <c r="CC108" s="476" t="n"/>
      <c r="CD108" s="476" t="n"/>
      <c r="CE108" s="476" t="n"/>
      <c r="CF108" s="476" t="n"/>
      <c r="CG108" s="476" t="n"/>
      <c r="CH108" s="476" t="n"/>
      <c r="CI108" s="476" t="n"/>
      <c r="CJ108" s="476" t="n"/>
      <c r="CK108" s="476" t="n"/>
      <c r="CL108" s="476" t="n"/>
      <c r="CM108" s="476" t="n"/>
      <c r="CN108" s="476" t="n"/>
      <c r="CO108" s="476" t="n"/>
      <c r="CP108" s="476" t="n"/>
      <c r="CQ108" s="476" t="n"/>
      <c r="CR108" s="476" t="n"/>
      <c r="CS108" s="476" t="n"/>
      <c r="CT108" s="476" t="n"/>
      <c r="CU108" s="476" t="n"/>
      <c r="CV108" s="476" t="n"/>
    </row>
    <row r="109">
      <c r="A109" s="845" t="n"/>
      <c r="B109" s="650" t="inlineStr">
        <is>
          <t>ATA</t>
        </is>
      </c>
      <c r="C109" s="487">
        <f>C72/$O34</f>
        <v/>
      </c>
      <c r="D109" s="487">
        <f>D72/$O34</f>
        <v/>
      </c>
      <c r="E109" s="487">
        <f>E72/$O34</f>
        <v/>
      </c>
      <c r="F109" s="487">
        <f>F72/$O34</f>
        <v/>
      </c>
      <c r="G109" s="487">
        <f>G72/$O34</f>
        <v/>
      </c>
      <c r="H109" s="487">
        <f>H72/$O34</f>
        <v/>
      </c>
      <c r="I109" s="487">
        <f>I72/$O34</f>
        <v/>
      </c>
      <c r="J109" s="487">
        <f>J72/$O34</f>
        <v/>
      </c>
      <c r="K109" s="487">
        <f>K72/$O34</f>
        <v/>
      </c>
      <c r="L109" s="487">
        <f>L72/$O34</f>
        <v/>
      </c>
      <c r="M109" s="487">
        <f>M72/$O34</f>
        <v/>
      </c>
      <c r="N109" s="487">
        <f>N72/$O34</f>
        <v/>
      </c>
      <c r="O109" s="487">
        <f>O72/$O34</f>
        <v/>
      </c>
      <c r="P109" s="487">
        <f>P72/$O34</f>
        <v/>
      </c>
      <c r="Q109" s="630">
        <f>Q72/$O34</f>
        <v/>
      </c>
      <c r="R109" s="544" t="inlineStr">
        <is>
          <t>ST</t>
        </is>
      </c>
      <c r="S109" s="476" t="n"/>
      <c r="T109" s="542" t="n">
        <v>0.5976518924298162</v>
      </c>
      <c r="U109" s="476" t="n"/>
      <c r="V109" s="845" t="inlineStr">
        <is>
          <t>ATL</t>
        </is>
      </c>
      <c r="W109" s="476" t="n"/>
      <c r="X109" s="476" t="n"/>
      <c r="Y109" s="476" t="n"/>
      <c r="Z109" s="476" t="n"/>
      <c r="AA109" s="476" t="n"/>
      <c r="AB109" s="476" t="n"/>
      <c r="AC109" s="476" t="n"/>
      <c r="AD109" s="476" t="n"/>
      <c r="AE109" s="476" t="n"/>
      <c r="AF109" s="476" t="n"/>
      <c r="AG109" s="476" t="n"/>
      <c r="AH109" s="476" t="n"/>
      <c r="AI109" s="476" t="n"/>
      <c r="AJ109" s="476" t="n"/>
      <c r="AK109" s="476" t="n"/>
      <c r="AL109" s="476" t="n"/>
      <c r="AM109" s="476" t="n"/>
      <c r="AN109" s="476" t="n"/>
      <c r="AO109" s="476" t="n"/>
      <c r="AP109" s="476" t="n"/>
      <c r="AQ109" s="476" t="n"/>
      <c r="AR109" s="476" t="n"/>
      <c r="AS109" s="476" t="n"/>
      <c r="AT109" s="476" t="n"/>
      <c r="AU109" s="476" t="n"/>
      <c r="AV109" s="476" t="n"/>
      <c r="AW109" s="476" t="n"/>
      <c r="AX109" s="476" t="n"/>
      <c r="AY109" s="476" t="n"/>
      <c r="AZ109" s="476" t="n"/>
      <c r="BA109" s="476" t="n"/>
      <c r="BB109" s="476" t="n"/>
      <c r="BC109" s="476" t="n"/>
      <c r="BD109" s="476" t="n"/>
      <c r="BE109" s="476" t="n"/>
      <c r="BF109" s="476" t="n"/>
      <c r="BG109" s="476" t="n"/>
      <c r="BH109" s="476" t="n"/>
      <c r="BI109" s="476" t="n"/>
      <c r="BJ109" s="476" t="n"/>
      <c r="BK109" s="476" t="n"/>
      <c r="BL109" s="476" t="n"/>
      <c r="BM109" s="476" t="n"/>
      <c r="BN109" s="476" t="n"/>
      <c r="BO109" s="476" t="n"/>
      <c r="BP109" s="476" t="n"/>
      <c r="BQ109" s="476" t="n"/>
      <c r="BR109" s="476" t="n"/>
      <c r="BS109" s="476" t="n"/>
      <c r="BT109" s="476" t="n"/>
      <c r="BU109" s="476" t="n"/>
      <c r="BV109" s="476" t="n"/>
      <c r="BW109" s="476" t="n"/>
      <c r="BX109" s="476" t="n"/>
      <c r="BY109" s="476" t="n"/>
      <c r="BZ109" s="476" t="n"/>
      <c r="CA109" s="476" t="n"/>
      <c r="CB109" s="476" t="n"/>
      <c r="CC109" s="476" t="n"/>
      <c r="CD109" s="476" t="n"/>
      <c r="CE109" s="476" t="n"/>
      <c r="CF109" s="476" t="n"/>
      <c r="CG109" s="476" t="n"/>
      <c r="CH109" s="476" t="n"/>
      <c r="CI109" s="476" t="n"/>
      <c r="CJ109" s="476" t="n"/>
      <c r="CK109" s="476" t="n"/>
      <c r="CL109" s="476" t="n"/>
      <c r="CM109" s="476" t="n"/>
      <c r="CN109" s="476" t="n"/>
      <c r="CO109" s="476" t="n"/>
      <c r="CP109" s="476" t="n"/>
      <c r="CQ109" s="476" t="n"/>
      <c r="CR109" s="476" t="n"/>
      <c r="CS109" s="476" t="n"/>
      <c r="CT109" s="476" t="n"/>
      <c r="CU109" s="476" t="n"/>
      <c r="CV109" s="476" t="n"/>
    </row>
    <row r="110">
      <c r="A110" s="845" t="n"/>
      <c r="B110" s="650">
        <f t="array" ref="B110:Q125">MMULT(_xlfn.ANCHORARRAY(U92),B76:Q107)</f>
        <v/>
      </c>
      <c r="C110" s="487" t="n">
        <v>-1321071.997594018</v>
      </c>
      <c r="D110" s="487" t="n">
        <v>-727167.8477095658</v>
      </c>
      <c r="E110" s="487" t="n">
        <v>-1704466.743152932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-60305.20729835179</v>
      </c>
      <c r="M110" s="487" t="n">
        <v>266347.9989010541</v>
      </c>
      <c r="N110" s="487" t="n">
        <v>-551395.9924182012</v>
      </c>
      <c r="O110" s="487" t="n">
        <v>1785040.820387639</v>
      </c>
      <c r="P110" s="487" t="n">
        <v>-2190966.540496671</v>
      </c>
      <c r="Q110" s="630" t="n">
        <v>974149.9214582572</v>
      </c>
      <c r="R110" s="544" t="n">
        <v>0</v>
      </c>
      <c r="S110" s="845" t="n">
        <v>0</v>
      </c>
      <c r="T110" s="542" t="n">
        <v>0</v>
      </c>
      <c r="U110" s="476" t="n"/>
      <c r="V110" s="845">
        <f t="array" ref="V110:V125">MMULT(_xlfn.ANCHORARRAY(U92),S76:S107)</f>
        <v/>
      </c>
      <c r="W110" s="476" t="n"/>
      <c r="X110" s="476" t="n"/>
      <c r="Y110" s="476" t="n"/>
      <c r="Z110" s="476" t="n"/>
      <c r="AA110" s="476" t="n"/>
      <c r="AB110" s="476" t="n"/>
      <c r="AC110" s="476" t="n"/>
      <c r="AD110" s="476" t="n"/>
      <c r="AE110" s="476" t="n"/>
      <c r="AF110" s="476" t="n"/>
      <c r="AG110" s="476" t="n"/>
      <c r="AH110" s="476" t="n"/>
      <c r="AI110" s="476" t="n"/>
      <c r="AJ110" s="476" t="n"/>
      <c r="AK110" s="476" t="n"/>
      <c r="AL110" s="476" t="n"/>
      <c r="AM110" s="476" t="n"/>
      <c r="AN110" s="476" t="n"/>
      <c r="AO110" s="476" t="n"/>
      <c r="AP110" s="476" t="n"/>
      <c r="AQ110" s="476" t="n"/>
      <c r="AR110" s="476" t="n"/>
      <c r="AS110" s="476" t="n"/>
      <c r="AT110" s="476" t="n"/>
      <c r="AU110" s="476" t="n"/>
      <c r="AV110" s="476" t="n"/>
      <c r="AW110" s="476" t="n"/>
      <c r="AX110" s="476" t="n"/>
      <c r="AY110" s="476" t="n"/>
      <c r="AZ110" s="476" t="n"/>
      <c r="BA110" s="476" t="n"/>
      <c r="BB110" s="476" t="n"/>
      <c r="BC110" s="476" t="n"/>
      <c r="BD110" s="476" t="n"/>
      <c r="BE110" s="476" t="n"/>
      <c r="BF110" s="476" t="n"/>
      <c r="BG110" s="476" t="n"/>
      <c r="BH110" s="476" t="n"/>
      <c r="BI110" s="476" t="n"/>
      <c r="BJ110" s="476" t="n"/>
      <c r="BK110" s="476" t="n"/>
      <c r="BL110" s="476" t="n"/>
      <c r="BM110" s="476" t="n"/>
      <c r="BN110" s="476" t="n"/>
      <c r="BO110" s="476" t="n"/>
      <c r="BP110" s="476" t="n"/>
      <c r="BQ110" s="476" t="n"/>
      <c r="BR110" s="476" t="n"/>
      <c r="BS110" s="476" t="n"/>
      <c r="BT110" s="476" t="n"/>
      <c r="BU110" s="476" t="n"/>
      <c r="BV110" s="476" t="n"/>
      <c r="BW110" s="476" t="n"/>
      <c r="BX110" s="476" t="n"/>
      <c r="BY110" s="476" t="n"/>
      <c r="BZ110" s="476" t="n"/>
      <c r="CA110" s="476" t="n"/>
      <c r="CB110" s="476" t="n"/>
      <c r="CC110" s="476" t="n"/>
      <c r="CD110" s="476" t="n"/>
      <c r="CE110" s="476" t="n"/>
      <c r="CF110" s="476" t="n"/>
      <c r="CG110" s="476" t="n"/>
      <c r="CH110" s="476" t="n"/>
      <c r="CI110" s="476" t="n"/>
      <c r="CJ110" s="476" t="n"/>
      <c r="CK110" s="476" t="n"/>
      <c r="CL110" s="476" t="n"/>
      <c r="CM110" s="476" t="n"/>
      <c r="CN110" s="476" t="n"/>
      <c r="CO110" s="476" t="n"/>
      <c r="CP110" s="476" t="n"/>
      <c r="CQ110" s="476" t="n"/>
      <c r="CR110" s="476" t="n"/>
      <c r="CS110" s="476" t="n"/>
      <c r="CT110" s="476" t="n"/>
      <c r="CU110" s="476" t="n"/>
      <c r="CV110" s="476" t="n"/>
    </row>
    <row r="111" ht="15.95" customHeight="1">
      <c r="A111" s="845" t="n"/>
      <c r="B111" s="653" t="n">
        <v>-1321071.997594018</v>
      </c>
      <c r="C111" s="654" t="n">
        <v>2986537.51784672</v>
      </c>
      <c r="D111" s="654" t="n">
        <v>-142881.1496546489</v>
      </c>
      <c r="E111" s="654" t="n">
        <v>556830.305851076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266347.9989010541</v>
      </c>
      <c r="M111" s="654" t="n">
        <v>-1176370.328479657</v>
      </c>
      <c r="N111" s="654" t="n">
        <v>497031.5670519102</v>
      </c>
      <c r="O111" s="654" t="n">
        <v>-1166911.190013903</v>
      </c>
      <c r="P111" s="654" t="n">
        <v>700573.581295703</v>
      </c>
      <c r="Q111" s="655" t="n">
        <v>-1200086.305204235</v>
      </c>
      <c r="R111" s="568" t="n">
        <v>0</v>
      </c>
      <c r="S111" s="845" t="n">
        <v>0</v>
      </c>
      <c r="T111" s="589" t="n">
        <v>0</v>
      </c>
      <c r="U111" s="476" t="n"/>
      <c r="V111" s="845" t="n">
        <v>140.6463967935427</v>
      </c>
      <c r="W111" s="476" t="n"/>
      <c r="X111" s="476" t="n"/>
      <c r="Y111" s="845" t="n"/>
      <c r="Z111" s="849" t="inlineStr">
        <is>
          <t>Nr</t>
        </is>
      </c>
      <c r="AA111" s="849" t="inlineStr">
        <is>
          <t>X</t>
        </is>
      </c>
      <c r="AB111" s="849" t="inlineStr">
        <is>
          <t>Y</t>
        </is>
      </c>
      <c r="AC111" s="849" t="inlineStr">
        <is>
          <t>∆X</t>
        </is>
      </c>
      <c r="AD111" s="849" t="inlineStr">
        <is>
          <t>∆Y</t>
        </is>
      </c>
      <c r="AE111" s="849" t="inlineStr">
        <is>
          <t>d^2</t>
        </is>
      </c>
      <c r="AF111" s="849" t="inlineStr">
        <is>
          <t>A</t>
        </is>
      </c>
      <c r="AG111" s="849" t="inlineStr">
        <is>
          <t>B</t>
        </is>
      </c>
      <c r="AH111" s="476" t="n"/>
      <c r="AI111" s="476" t="n"/>
      <c r="AJ111" s="476" t="n"/>
      <c r="AK111" s="476" t="n"/>
      <c r="AL111" s="476" t="n"/>
      <c r="AM111" s="476" t="n"/>
      <c r="AN111" s="476" t="n"/>
      <c r="AO111" s="476" t="n"/>
      <c r="AP111" s="476" t="n"/>
      <c r="AQ111" s="476" t="n"/>
      <c r="AR111" s="476" t="n"/>
      <c r="AS111" s="476" t="n"/>
      <c r="AT111" s="476" t="n"/>
      <c r="AU111" s="476" t="n"/>
      <c r="AV111" s="476" t="n"/>
      <c r="AW111" s="476" t="n"/>
      <c r="AX111" s="476" t="n"/>
      <c r="AY111" s="476" t="n"/>
      <c r="AZ111" s="476" t="n"/>
      <c r="BA111" s="476" t="n"/>
      <c r="BB111" s="476" t="n"/>
      <c r="BC111" s="476" t="n"/>
      <c r="BD111" s="476" t="n"/>
      <c r="BE111" s="476" t="n"/>
      <c r="BF111" s="476" t="n"/>
      <c r="BG111" s="476" t="n"/>
      <c r="BH111" s="476" t="n"/>
      <c r="BI111" s="476" t="n"/>
      <c r="BJ111" s="476" t="n"/>
      <c r="BK111" s="476" t="n"/>
      <c r="BL111" s="476" t="n"/>
      <c r="BM111" s="476" t="n"/>
      <c r="BN111" s="476" t="n"/>
      <c r="BO111" s="476" t="n"/>
      <c r="BP111" s="476" t="n"/>
      <c r="BQ111" s="476" t="n"/>
      <c r="BR111" s="476" t="n"/>
      <c r="BS111" s="476" t="n"/>
      <c r="BT111" s="476" t="n"/>
      <c r="BU111" s="476" t="n"/>
      <c r="BV111" s="476" t="n"/>
      <c r="BW111" s="476" t="n"/>
      <c r="BX111" s="476" t="n"/>
      <c r="BY111" s="476" t="n"/>
      <c r="BZ111" s="476" t="n"/>
      <c r="CA111" s="476" t="n"/>
      <c r="CB111" s="476" t="n"/>
      <c r="CC111" s="476" t="n"/>
      <c r="CD111" s="476" t="n"/>
      <c r="CE111" s="476" t="n"/>
      <c r="CF111" s="476" t="n"/>
      <c r="CG111" s="476" t="n"/>
      <c r="CH111" s="476" t="n"/>
      <c r="CI111" s="476" t="n"/>
      <c r="CJ111" s="476" t="n"/>
      <c r="CK111" s="476" t="n"/>
      <c r="CL111" s="476" t="n"/>
      <c r="CM111" s="476" t="n"/>
      <c r="CN111" s="476" t="n"/>
      <c r="CO111" s="476" t="n"/>
      <c r="CP111" s="476" t="n"/>
      <c r="CQ111" s="476" t="n"/>
      <c r="CR111" s="476" t="n"/>
      <c r="CS111" s="476" t="n"/>
      <c r="CT111" s="476" t="n"/>
      <c r="CU111" s="476" t="n"/>
      <c r="CV111" s="476" t="n"/>
    </row>
    <row r="112">
      <c r="A112" s="845" t="n"/>
      <c r="B112" s="845" t="n">
        <v>-727167.8477095658</v>
      </c>
      <c r="C112" s="845" t="n">
        <v>-142881.1496546489</v>
      </c>
      <c r="D112" s="845" t="n">
        <v>1530177.468067946</v>
      </c>
      <c r="E112" s="845" t="n">
        <v>258472.9763532605</v>
      </c>
      <c r="F112" s="845" t="n">
        <v>147487.7661795294</v>
      </c>
      <c r="G112" s="845" t="n">
        <v>8701.116186472093</v>
      </c>
      <c r="H112" s="845" t="n">
        <v>-206153.7200646798</v>
      </c>
      <c r="I112" s="845" t="n">
        <v>280598.1189769254</v>
      </c>
      <c r="J112" s="845" t="n">
        <v>0</v>
      </c>
      <c r="K112" s="845" t="n">
        <v>0</v>
      </c>
      <c r="L112" s="845" t="n">
        <v>0</v>
      </c>
      <c r="M112" s="845" t="n">
        <v>0</v>
      </c>
      <c r="N112" s="845" t="n">
        <v>0</v>
      </c>
      <c r="O112" s="845" t="n">
        <v>0</v>
      </c>
      <c r="P112" s="845" t="n">
        <v>-744343.6664732296</v>
      </c>
      <c r="Q112" s="845" t="n">
        <v>-404891.0618620091</v>
      </c>
      <c r="R112" s="845" t="n">
        <v>0</v>
      </c>
      <c r="S112" s="845" t="n">
        <v>0</v>
      </c>
      <c r="T112" s="845" t="n">
        <v>0</v>
      </c>
      <c r="U112" s="476" t="n"/>
      <c r="V112" s="845" t="n">
        <v>1157.468269497698</v>
      </c>
      <c r="W112" s="476" t="n"/>
      <c r="X112" s="476" t="n"/>
      <c r="Y112" s="849" t="inlineStr">
        <is>
          <t>Początek</t>
        </is>
      </c>
      <c r="Z112" s="845" t="n">
        <v>9</v>
      </c>
      <c r="AA112" s="845">
        <f>VLOOKUP(Z112,$P$5:$R$13,2,FALSE)</f>
        <v/>
      </c>
      <c r="AB112" s="845">
        <f>VLOOKUP(Z112,$P$5:$R$13,3,FALSE)</f>
        <v/>
      </c>
      <c r="AC112" s="845">
        <f>AA113-AA112</f>
        <v/>
      </c>
      <c r="AD112" s="845">
        <f>AB113-AB112</f>
        <v/>
      </c>
      <c r="AE112" s="845">
        <f>AC112^2+AD112^2</f>
        <v/>
      </c>
      <c r="AF112" s="845">
        <f>AD112/AE112*(200/PI()*10000)</f>
        <v/>
      </c>
      <c r="AG112" s="845">
        <f>-AC112/AE112*200/PI()*10000</f>
        <v/>
      </c>
      <c r="AH112" s="476" t="n"/>
      <c r="AI112" s="476" t="n"/>
      <c r="AJ112" s="476" t="n"/>
      <c r="AK112" s="476" t="n"/>
      <c r="AL112" s="476" t="n"/>
      <c r="AM112" s="476" t="n"/>
      <c r="AN112" s="476" t="n"/>
      <c r="AO112" s="476" t="n"/>
      <c r="AP112" s="476" t="n"/>
      <c r="AQ112" s="476" t="n"/>
      <c r="AR112" s="476" t="n"/>
      <c r="AS112" s="476" t="n"/>
      <c r="AT112" s="476" t="n"/>
      <c r="AU112" s="476" t="n"/>
      <c r="AV112" s="476" t="n"/>
      <c r="AW112" s="476" t="n"/>
      <c r="AX112" s="476" t="n"/>
      <c r="AY112" s="476" t="n"/>
      <c r="AZ112" s="476" t="n"/>
      <c r="BA112" s="476" t="n"/>
      <c r="BB112" s="476" t="n"/>
      <c r="BC112" s="476" t="n"/>
      <c r="BD112" s="476" t="n"/>
      <c r="BE112" s="476" t="n"/>
      <c r="BF112" s="476" t="n"/>
      <c r="BG112" s="476" t="n"/>
      <c r="BH112" s="476" t="n"/>
      <c r="BI112" s="476" t="n"/>
      <c r="BJ112" s="476" t="n"/>
      <c r="BK112" s="476" t="n"/>
      <c r="BL112" s="476" t="n"/>
      <c r="BM112" s="476" t="n"/>
      <c r="BN112" s="476" t="n"/>
      <c r="BO112" s="476" t="n"/>
      <c r="BP112" s="476" t="n"/>
      <c r="BQ112" s="476" t="n"/>
      <c r="BR112" s="476" t="n"/>
      <c r="BS112" s="476" t="n"/>
      <c r="BT112" s="476" t="n"/>
      <c r="BU112" s="476" t="n"/>
      <c r="BV112" s="476" t="n"/>
      <c r="BW112" s="476" t="n"/>
      <c r="BX112" s="476" t="n"/>
      <c r="BY112" s="476" t="n"/>
      <c r="BZ112" s="476" t="n"/>
      <c r="CA112" s="476" t="n"/>
      <c r="CB112" s="476" t="n"/>
      <c r="CC112" s="476" t="n"/>
      <c r="CD112" s="476" t="n"/>
      <c r="CE112" s="476" t="n"/>
      <c r="CF112" s="476" t="n"/>
      <c r="CG112" s="476" t="n"/>
      <c r="CH112" s="476" t="n"/>
      <c r="CI112" s="476" t="n"/>
      <c r="CJ112" s="476" t="n"/>
      <c r="CK112" s="476" t="n"/>
      <c r="CL112" s="476" t="n"/>
      <c r="CM112" s="476" t="n"/>
      <c r="CN112" s="476" t="n"/>
      <c r="CO112" s="476" t="n"/>
      <c r="CP112" s="476" t="n"/>
      <c r="CQ112" s="476" t="n"/>
      <c r="CR112" s="476" t="n"/>
      <c r="CS112" s="476" t="n"/>
      <c r="CT112" s="476" t="n"/>
      <c r="CU112" s="476" t="n"/>
      <c r="CV112" s="476" t="n"/>
    </row>
    <row r="113">
      <c r="A113" s="845" t="n"/>
      <c r="B113" s="845" t="n">
        <v>-1704466.743152932</v>
      </c>
      <c r="C113" s="845" t="n">
        <v>556830.305851076</v>
      </c>
      <c r="D113" s="845" t="n">
        <v>258472.9763532605</v>
      </c>
      <c r="E113" s="845" t="n">
        <v>4459685.747600202</v>
      </c>
      <c r="F113" s="845" t="n">
        <v>1204860.266961728</v>
      </c>
      <c r="G113" s="845" t="n">
        <v>-1467478.234832786</v>
      </c>
      <c r="H113" s="845" t="n">
        <v>280598.1189769254</v>
      </c>
      <c r="I113" s="845" t="n">
        <v>-381925.217496371</v>
      </c>
      <c r="J113" s="845" t="n">
        <v>0</v>
      </c>
      <c r="K113" s="845" t="n">
        <v>0</v>
      </c>
      <c r="L113" s="845" t="n">
        <v>0</v>
      </c>
      <c r="M113" s="845" t="n">
        <v>0</v>
      </c>
      <c r="N113" s="845" t="n">
        <v>0</v>
      </c>
      <c r="O113" s="845" t="n">
        <v>0</v>
      </c>
      <c r="P113" s="845" t="n">
        <v>-39464.61913898122</v>
      </c>
      <c r="Q113" s="845" t="n">
        <v>-3167112.601122121</v>
      </c>
      <c r="R113" s="845" t="n">
        <v>0</v>
      </c>
      <c r="S113" s="845" t="n">
        <v>0</v>
      </c>
      <c r="T113" s="845" t="n">
        <v>0</v>
      </c>
      <c r="U113" s="476" t="n"/>
      <c r="V113" s="845" t="n">
        <v>-408.6350835469304</v>
      </c>
      <c r="W113" s="476" t="n"/>
      <c r="X113" s="476" t="n"/>
      <c r="Y113" s="849" t="inlineStr">
        <is>
          <t>Koniec</t>
        </is>
      </c>
      <c r="Z113" s="845" t="n">
        <v>6</v>
      </c>
      <c r="AA113" s="845">
        <f>VLOOKUP(Z113,$P$5:$R$13,2,FALSE)</f>
        <v/>
      </c>
      <c r="AB113" s="845">
        <f>VLOOKUP(Z113,$P$5:$R$13,3,FALSE)</f>
        <v/>
      </c>
      <c r="AC113" s="845" t="n"/>
      <c r="AD113" s="845" t="n"/>
      <c r="AE113" s="845" t="n"/>
      <c r="AF113" s="845" t="n"/>
      <c r="AG113" s="845" t="n"/>
      <c r="AH113" s="476" t="n"/>
      <c r="AI113" s="476" t="n"/>
      <c r="AJ113" s="476" t="n"/>
      <c r="AK113" s="476" t="n"/>
      <c r="AL113" s="476" t="n"/>
      <c r="AM113" s="476" t="n"/>
      <c r="AN113" s="476" t="n"/>
      <c r="AO113" s="476" t="n"/>
      <c r="AP113" s="476" t="n"/>
      <c r="AQ113" s="476" t="n"/>
      <c r="AR113" s="476" t="n"/>
      <c r="AS113" s="476" t="n"/>
      <c r="AT113" s="476" t="n"/>
      <c r="AU113" s="476" t="n"/>
      <c r="AV113" s="476" t="n"/>
      <c r="AW113" s="476" t="n"/>
      <c r="AX113" s="476" t="n"/>
      <c r="AY113" s="476" t="n"/>
      <c r="AZ113" s="476" t="n"/>
      <c r="BA113" s="476" t="n"/>
      <c r="BB113" s="476" t="n"/>
      <c r="BC113" s="476" t="n"/>
      <c r="BD113" s="476" t="n"/>
      <c r="BE113" s="476" t="n"/>
      <c r="BF113" s="476" t="n"/>
      <c r="BG113" s="476" t="n"/>
      <c r="BH113" s="476" t="n"/>
      <c r="BI113" s="476" t="n"/>
      <c r="BJ113" s="476" t="n"/>
      <c r="BK113" s="476" t="n"/>
      <c r="BL113" s="476" t="n"/>
      <c r="BM113" s="476" t="n"/>
      <c r="BN113" s="476" t="n"/>
      <c r="BO113" s="476" t="n"/>
      <c r="BP113" s="476" t="n"/>
      <c r="BQ113" s="476" t="n"/>
      <c r="BR113" s="476" t="n"/>
      <c r="BS113" s="476" t="n"/>
      <c r="BT113" s="476" t="n"/>
      <c r="BU113" s="476" t="n"/>
      <c r="BV113" s="476" t="n"/>
      <c r="BW113" s="476" t="n"/>
      <c r="BX113" s="476" t="n"/>
      <c r="BY113" s="476" t="n"/>
      <c r="BZ113" s="476" t="n"/>
      <c r="CA113" s="476" t="n"/>
      <c r="CB113" s="476" t="n"/>
      <c r="CC113" s="476" t="n"/>
      <c r="CD113" s="476" t="n"/>
      <c r="CE113" s="476" t="n"/>
      <c r="CF113" s="476" t="n"/>
      <c r="CG113" s="476" t="n"/>
      <c r="CH113" s="476" t="n"/>
      <c r="CI113" s="476" t="n"/>
      <c r="CJ113" s="476" t="n"/>
      <c r="CK113" s="476" t="n"/>
      <c r="CL113" s="476" t="n"/>
      <c r="CM113" s="476" t="n"/>
      <c r="CN113" s="476" t="n"/>
      <c r="CO113" s="476" t="n"/>
      <c r="CP113" s="476" t="n"/>
      <c r="CQ113" s="476" t="n"/>
      <c r="CR113" s="476" t="n"/>
      <c r="CS113" s="476" t="n"/>
      <c r="CT113" s="476" t="n"/>
      <c r="CU113" s="476" t="n"/>
      <c r="CV113" s="476" t="n"/>
    </row>
    <row r="114" ht="15.95" customHeight="1">
      <c r="A114" s="845" t="n"/>
      <c r="B114" s="657" t="n">
        <v>0</v>
      </c>
      <c r="C114" s="850" t="n"/>
      <c r="D114" s="850" t="n"/>
      <c r="E114" s="850" t="n"/>
      <c r="F114" s="850" t="n"/>
      <c r="G114" s="850" t="n"/>
      <c r="H114" s="850" t="n"/>
      <c r="I114" s="850" t="n"/>
      <c r="J114" s="850" t="n"/>
      <c r="K114" s="850" t="n"/>
      <c r="L114" s="850" t="n"/>
      <c r="M114" s="850" t="n"/>
      <c r="N114" s="850" t="n"/>
      <c r="O114" s="850" t="n"/>
      <c r="P114" s="850" t="n"/>
      <c r="Q114" s="850" t="n"/>
      <c r="R114" s="845" t="n">
        <v>0</v>
      </c>
      <c r="S114" s="845" t="n">
        <v>0</v>
      </c>
      <c r="T114" s="845" t="n">
        <v>0</v>
      </c>
      <c r="U114" s="658" t="inlineStr">
        <is>
          <t>ATL</t>
        </is>
      </c>
      <c r="V114" s="845" t="n">
        <v>-3237.852452809496</v>
      </c>
      <c r="W114" s="476" t="n"/>
      <c r="X114" s="476" t="n"/>
      <c r="Y114" s="476" t="n"/>
      <c r="Z114" s="476" t="n"/>
      <c r="AA114" s="476" t="n"/>
      <c r="AB114" s="476" t="n"/>
      <c r="AC114" s="476" t="n"/>
      <c r="AD114" s="476" t="n"/>
      <c r="AE114" s="476" t="n"/>
      <c r="AF114" s="476" t="n"/>
      <c r="AG114" s="476" t="n"/>
      <c r="AH114" s="476" t="n"/>
      <c r="AI114" s="476" t="n"/>
      <c r="AJ114" s="476" t="n"/>
      <c r="AK114" s="476" t="n"/>
      <c r="AL114" s="476" t="n"/>
      <c r="AM114" s="476" t="n"/>
      <c r="AN114" s="476" t="n"/>
      <c r="AO114" s="476" t="n"/>
      <c r="AP114" s="476" t="n"/>
      <c r="AQ114" s="476" t="n"/>
      <c r="AR114" s="476" t="n"/>
      <c r="AS114" s="476" t="n"/>
      <c r="AT114" s="476" t="n"/>
      <c r="AU114" s="476" t="n"/>
      <c r="AV114" s="476" t="n"/>
      <c r="AW114" s="476" t="n"/>
      <c r="AX114" s="476" t="n"/>
      <c r="AY114" s="476" t="n"/>
      <c r="AZ114" s="476" t="n"/>
      <c r="BA114" s="476" t="n"/>
      <c r="BB114" s="476" t="n"/>
      <c r="BC114" s="476" t="n"/>
      <c r="BD114" s="476" t="n"/>
      <c r="BE114" s="476" t="n"/>
      <c r="BF114" s="476" t="n"/>
      <c r="BG114" s="476" t="n"/>
      <c r="BH114" s="476" t="n"/>
      <c r="BI114" s="476" t="n"/>
      <c r="BJ114" s="476" t="n"/>
      <c r="BK114" s="476" t="n"/>
      <c r="BL114" s="476" t="n"/>
      <c r="BM114" s="476" t="n"/>
      <c r="BN114" s="476" t="n"/>
      <c r="BO114" s="476" t="n"/>
      <c r="BP114" s="476" t="n"/>
      <c r="BQ114" s="476" t="n"/>
      <c r="BR114" s="476" t="n"/>
      <c r="BS114" s="476" t="n"/>
      <c r="BT114" s="476" t="n"/>
      <c r="BU114" s="476" t="n"/>
      <c r="BV114" s="476" t="n"/>
      <c r="BW114" s="476" t="n"/>
      <c r="BX114" s="476" t="n"/>
      <c r="BY114" s="476" t="n"/>
      <c r="BZ114" s="476" t="n"/>
      <c r="CA114" s="476" t="n"/>
      <c r="CB114" s="476" t="n"/>
      <c r="CC114" s="476" t="n"/>
      <c r="CD114" s="476" t="n"/>
      <c r="CE114" s="476" t="n"/>
      <c r="CF114" s="476" t="n"/>
      <c r="CG114" s="476" t="n"/>
      <c r="CH114" s="476" t="n"/>
      <c r="CI114" s="476" t="n"/>
      <c r="CJ114" s="476" t="n"/>
      <c r="CK114" s="476" t="n"/>
      <c r="CL114" s="476" t="n"/>
      <c r="CM114" s="476" t="n"/>
      <c r="CN114" s="476" t="n"/>
      <c r="CO114" s="476" t="n"/>
      <c r="CP114" s="476" t="n"/>
      <c r="CQ114" s="476" t="n"/>
      <c r="CR114" s="476" t="n"/>
      <c r="CS114" s="476" t="n"/>
      <c r="CT114" s="476" t="n"/>
      <c r="CU114" s="476" t="n"/>
      <c r="CV114" s="476" t="n"/>
    </row>
    <row r="115">
      <c r="A115" s="845" t="inlineStr">
        <is>
          <t>[1/m2]</t>
        </is>
      </c>
      <c r="B115" s="580" t="n">
        <v>0</v>
      </c>
      <c r="C115" s="581" t="n">
        <v>0</v>
      </c>
      <c r="D115" s="581" t="n">
        <v>8701.116186472093</v>
      </c>
      <c r="E115" s="581" t="n">
        <v>-1467478.234832786</v>
      </c>
      <c r="F115" s="581" t="n">
        <v>-313305.7077877912</v>
      </c>
      <c r="G115" s="581" t="n">
        <v>3742623.987782983</v>
      </c>
      <c r="H115" s="581" t="n">
        <v>1453154.501131713</v>
      </c>
      <c r="I115" s="581" t="n">
        <v>-1670577.405905676</v>
      </c>
      <c r="J115" s="581" t="n">
        <v>0</v>
      </c>
      <c r="K115" s="581" t="n">
        <v>0</v>
      </c>
      <c r="L115" s="581" t="n">
        <v>-118960.7533251165</v>
      </c>
      <c r="M115" s="581" t="n">
        <v>-23325.63790688556</v>
      </c>
      <c r="N115" s="581" t="n">
        <v>0</v>
      </c>
      <c r="O115" s="581" t="n">
        <v>0</v>
      </c>
      <c r="P115" s="581" t="n">
        <v>-1029589.156205278</v>
      </c>
      <c r="Q115" s="581" t="n">
        <v>-581242.709137636</v>
      </c>
      <c r="R115" s="580" t="n">
        <v>0</v>
      </c>
      <c r="S115" s="581" t="n">
        <v>0</v>
      </c>
      <c r="T115" s="555" t="n">
        <v>0</v>
      </c>
      <c r="U115" s="659">
        <f t="array" ref="U115:U130">MMULT(TRANSPOSE(B80:Q111),R80:R111)</f>
        <v/>
      </c>
      <c r="V115" s="845" t="n">
        <v>22.2519758727949</v>
      </c>
      <c r="W115" s="476" t="n"/>
      <c r="X115" s="476" t="n"/>
      <c r="Y115" s="476" t="n"/>
      <c r="Z115" s="476" t="n"/>
      <c r="AA115" s="476" t="n"/>
      <c r="AB115" s="476" t="n"/>
      <c r="AC115" s="476" t="n"/>
      <c r="AD115" s="476" t="n"/>
      <c r="AE115" s="476" t="n"/>
      <c r="AF115" s="476" t="n"/>
      <c r="AG115" s="476" t="n"/>
      <c r="AH115" s="476" t="n"/>
      <c r="AI115" s="476" t="n"/>
      <c r="AJ115" s="476" t="n"/>
      <c r="AK115" s="476" t="n"/>
      <c r="AL115" s="476" t="n"/>
      <c r="AM115" s="476" t="n"/>
      <c r="AN115" s="476" t="n"/>
      <c r="AO115" s="476" t="n"/>
      <c r="AP115" s="476" t="n"/>
      <c r="AQ115" s="476" t="n"/>
      <c r="AR115" s="476" t="n"/>
      <c r="AS115" s="476" t="n"/>
      <c r="AT115" s="476" t="n"/>
      <c r="AU115" s="476" t="n"/>
      <c r="AV115" s="476" t="n"/>
      <c r="AW115" s="476" t="n"/>
      <c r="AX115" s="476" t="n"/>
      <c r="AY115" s="476" t="n"/>
      <c r="AZ115" s="476" t="n"/>
      <c r="BA115" s="476" t="n"/>
      <c r="BB115" s="476" t="n"/>
      <c r="BC115" s="476" t="n"/>
      <c r="BD115" s="476" t="n"/>
      <c r="BE115" s="476" t="n"/>
      <c r="BF115" s="476" t="n"/>
      <c r="BG115" s="476" t="n"/>
      <c r="BH115" s="476" t="n"/>
      <c r="BI115" s="476" t="n"/>
      <c r="BJ115" s="476" t="n"/>
      <c r="BK115" s="476" t="n"/>
      <c r="BL115" s="476" t="n"/>
      <c r="BM115" s="476" t="n"/>
      <c r="BN115" s="476" t="n"/>
      <c r="BO115" s="476" t="n"/>
      <c r="BP115" s="476" t="n"/>
      <c r="BQ115" s="476" t="n"/>
      <c r="BR115" s="476" t="n"/>
      <c r="BS115" s="476" t="n"/>
      <c r="BT115" s="476" t="n"/>
      <c r="BU115" s="476" t="n"/>
      <c r="BV115" s="476" t="n"/>
      <c r="BW115" s="476" t="n"/>
      <c r="BX115" s="476" t="n"/>
      <c r="BY115" s="476" t="n"/>
      <c r="BZ115" s="476" t="n"/>
      <c r="CA115" s="476" t="n"/>
      <c r="CB115" s="476" t="n"/>
      <c r="CC115" s="476" t="n"/>
      <c r="CD115" s="476" t="n"/>
      <c r="CE115" s="476" t="n"/>
      <c r="CF115" s="476" t="n"/>
      <c r="CG115" s="476" t="n"/>
      <c r="CH115" s="476" t="n"/>
      <c r="CI115" s="476" t="n"/>
      <c r="CJ115" s="476" t="n"/>
      <c r="CK115" s="476" t="n"/>
      <c r="CL115" s="476" t="n"/>
      <c r="CM115" s="476" t="n"/>
      <c r="CN115" s="476" t="n"/>
      <c r="CO115" s="476" t="n"/>
      <c r="CP115" s="476" t="n"/>
      <c r="CQ115" s="476" t="n"/>
      <c r="CR115" s="476" t="n"/>
      <c r="CS115" s="476" t="n"/>
      <c r="CT115" s="476" t="n"/>
      <c r="CU115" s="476" t="n"/>
      <c r="CV115" s="476" t="n"/>
    </row>
    <row r="116">
      <c r="A116" s="845" t="n"/>
      <c r="B116" s="543" t="n">
        <v>0</v>
      </c>
      <c r="C116" s="845" t="n">
        <v>0</v>
      </c>
      <c r="D116" s="845" t="n">
        <v>-206153.7200646798</v>
      </c>
      <c r="E116" s="845" t="n">
        <v>280598.1189769254</v>
      </c>
      <c r="F116" s="845" t="n">
        <v>-1228688.353057525</v>
      </c>
      <c r="G116" s="845" t="n">
        <v>1453154.501131713</v>
      </c>
      <c r="H116" s="845" t="n">
        <v>6377052.080603315</v>
      </c>
      <c r="I116" s="845" t="n">
        <v>60080.06910376681</v>
      </c>
      <c r="J116" s="845" t="n">
        <v>-1392391.915405798</v>
      </c>
      <c r="K116" s="845" t="n">
        <v>-1871079.379933775</v>
      </c>
      <c r="L116" s="845" t="n">
        <v>-2467755.58049569</v>
      </c>
      <c r="M116" s="845" t="n">
        <v>153229.9907167496</v>
      </c>
      <c r="N116" s="845" t="n">
        <v>0</v>
      </c>
      <c r="O116" s="845" t="n">
        <v>0</v>
      </c>
      <c r="P116" s="845" t="n">
        <v>-1082062.511579622</v>
      </c>
      <c r="Q116" s="845" t="n">
        <v>-75983.29999538064</v>
      </c>
      <c r="R116" s="543" t="n">
        <v>0</v>
      </c>
      <c r="S116" s="845" t="n">
        <v>0</v>
      </c>
      <c r="T116" s="544" t="n">
        <v>0</v>
      </c>
      <c r="U116" s="547" t="n">
        <v>140.6463968451592</v>
      </c>
      <c r="V116" s="845" t="n">
        <v>235.3003984229595</v>
      </c>
      <c r="W116" s="476" t="n"/>
      <c r="X116" s="476" t="n"/>
      <c r="Y116" s="476" t="n"/>
      <c r="Z116" s="476" t="n"/>
      <c r="AA116" s="476" t="n"/>
      <c r="AB116" s="476" t="n"/>
      <c r="AC116" s="476" t="n"/>
      <c r="AD116" s="476" t="n"/>
      <c r="AE116" s="476" t="n"/>
      <c r="AF116" s="476" t="n"/>
      <c r="AG116" s="476" t="n"/>
      <c r="AH116" s="476" t="n"/>
      <c r="AI116" s="476" t="n"/>
      <c r="AJ116" s="476" t="n"/>
      <c r="AK116" s="476" t="n"/>
      <c r="AL116" s="476" t="n"/>
      <c r="AM116" s="476" t="n"/>
      <c r="AN116" s="476" t="n"/>
      <c r="AO116" s="476" t="n"/>
      <c r="AP116" s="476" t="n"/>
      <c r="AQ116" s="476" t="n"/>
      <c r="AR116" s="476" t="n"/>
      <c r="AS116" s="476" t="n"/>
      <c r="AT116" s="476" t="n"/>
      <c r="AU116" s="476" t="n"/>
      <c r="AV116" s="476" t="n"/>
      <c r="AW116" s="476" t="n"/>
      <c r="AX116" s="476" t="n"/>
      <c r="AY116" s="476" t="n"/>
      <c r="AZ116" s="476" t="n"/>
      <c r="BA116" s="476" t="n"/>
      <c r="BB116" s="476" t="n"/>
      <c r="BC116" s="476" t="n"/>
      <c r="BD116" s="476" t="n"/>
      <c r="BE116" s="476" t="n"/>
      <c r="BF116" s="476" t="n"/>
      <c r="BG116" s="476" t="n"/>
      <c r="BH116" s="476" t="n"/>
      <c r="BI116" s="476" t="n"/>
      <c r="BJ116" s="476" t="n"/>
      <c r="BK116" s="476" t="n"/>
      <c r="BL116" s="476" t="n"/>
      <c r="BM116" s="476" t="n"/>
      <c r="BN116" s="476" t="n"/>
      <c r="BO116" s="476" t="n"/>
      <c r="BP116" s="476" t="n"/>
      <c r="BQ116" s="476" t="n"/>
      <c r="BR116" s="476" t="n"/>
      <c r="BS116" s="476" t="n"/>
      <c r="BT116" s="476" t="n"/>
      <c r="BU116" s="476" t="n"/>
      <c r="BV116" s="476" t="n"/>
      <c r="BW116" s="476" t="n"/>
      <c r="BX116" s="476" t="n"/>
      <c r="BY116" s="476" t="n"/>
      <c r="BZ116" s="476" t="n"/>
      <c r="CA116" s="476" t="n"/>
      <c r="CB116" s="476" t="n"/>
      <c r="CC116" s="476" t="n"/>
      <c r="CD116" s="476" t="n"/>
      <c r="CE116" s="476" t="n"/>
      <c r="CF116" s="476" t="n"/>
      <c r="CG116" s="476" t="n"/>
      <c r="CH116" s="476" t="n"/>
      <c r="CI116" s="476" t="n"/>
      <c r="CJ116" s="476" t="n"/>
      <c r="CK116" s="476" t="n"/>
      <c r="CL116" s="476" t="n"/>
      <c r="CM116" s="476" t="n"/>
      <c r="CN116" s="476" t="n"/>
      <c r="CO116" s="476" t="n"/>
      <c r="CP116" s="476" t="n"/>
      <c r="CQ116" s="476" t="n"/>
      <c r="CR116" s="476" t="n"/>
      <c r="CS116" s="476" t="n"/>
      <c r="CT116" s="476" t="n"/>
      <c r="CU116" s="476" t="n"/>
      <c r="CV116" s="476" t="n"/>
    </row>
    <row r="117">
      <c r="A117" s="845" t="n"/>
      <c r="B117" s="543" t="n">
        <v>0</v>
      </c>
      <c r="C117" s="845" t="n">
        <v>0</v>
      </c>
      <c r="D117" s="845" t="n">
        <v>280598.1189769254</v>
      </c>
      <c r="E117" s="845" t="n">
        <v>-381925.217496371</v>
      </c>
      <c r="F117" s="845" t="n">
        <v>-445656.7127718034</v>
      </c>
      <c r="G117" s="845" t="n">
        <v>-1670577.405905676</v>
      </c>
      <c r="H117" s="845" t="n">
        <v>60080.06910376681</v>
      </c>
      <c r="I117" s="845" t="n">
        <v>5042162.477009702</v>
      </c>
      <c r="J117" s="845" t="n">
        <v>206717.3338608228</v>
      </c>
      <c r="K117" s="845" t="n">
        <v>-1289173.099980433</v>
      </c>
      <c r="L117" s="845" t="n">
        <v>419604.1317180932</v>
      </c>
      <c r="M117" s="845" t="n">
        <v>-1351047.317675701</v>
      </c>
      <c r="N117" s="845" t="n">
        <v>0</v>
      </c>
      <c r="O117" s="845" t="n">
        <v>0</v>
      </c>
      <c r="P117" s="845" t="n">
        <v>-521342.9408878051</v>
      </c>
      <c r="Q117" s="845" t="n">
        <v>-349439.4359515198</v>
      </c>
      <c r="R117" s="543" t="n">
        <v>0</v>
      </c>
      <c r="S117" s="845" t="n">
        <v>0</v>
      </c>
      <c r="T117" s="544" t="n">
        <v>0</v>
      </c>
      <c r="U117" s="547" t="n">
        <v>1157.468269517822</v>
      </c>
      <c r="V117" s="845" t="n">
        <v>4651.516614574971</v>
      </c>
      <c r="W117" s="476" t="n"/>
      <c r="X117" s="660" t="n"/>
      <c r="Y117" s="661" t="inlineStr">
        <is>
          <t>Nr</t>
        </is>
      </c>
      <c r="Z117" s="661" t="inlineStr">
        <is>
          <t>X</t>
        </is>
      </c>
      <c r="AA117" s="661" t="inlineStr">
        <is>
          <t>Y</t>
        </is>
      </c>
      <c r="AB117" s="538" t="inlineStr">
        <is>
          <t>∆X</t>
        </is>
      </c>
      <c r="AC117" s="538" t="inlineStr">
        <is>
          <t>∆Y</t>
        </is>
      </c>
      <c r="AD117" s="661" t="inlineStr">
        <is>
          <t>d^2</t>
        </is>
      </c>
      <c r="AE117" s="661" t="inlineStr">
        <is>
          <t>A</t>
        </is>
      </c>
      <c r="AF117" s="661" t="inlineStr">
        <is>
          <t>B</t>
        </is>
      </c>
      <c r="AG117" s="476" t="n"/>
      <c r="AH117" s="476" t="n"/>
      <c r="AI117" s="476" t="n"/>
      <c r="AJ117" s="476" t="n"/>
      <c r="AK117" s="476" t="n"/>
      <c r="AL117" s="476" t="n"/>
      <c r="AM117" s="476" t="n"/>
      <c r="AN117" s="476" t="n"/>
      <c r="AO117" s="476" t="n"/>
      <c r="AP117" s="476" t="n"/>
      <c r="AQ117" s="476" t="n"/>
      <c r="AR117" s="476" t="n"/>
      <c r="AS117" s="476" t="n"/>
      <c r="AT117" s="476" t="n"/>
      <c r="AU117" s="476" t="n"/>
      <c r="AV117" s="476" t="n"/>
      <c r="AW117" s="476" t="n"/>
      <c r="AX117" s="476" t="n"/>
      <c r="AY117" s="476" t="n"/>
      <c r="AZ117" s="476" t="n"/>
      <c r="BA117" s="476" t="n"/>
      <c r="BB117" s="476" t="n"/>
      <c r="BC117" s="476" t="n"/>
      <c r="BD117" s="476" t="n"/>
      <c r="BE117" s="476" t="n"/>
      <c r="BF117" s="476" t="n"/>
      <c r="BG117" s="476" t="n"/>
      <c r="BH117" s="476" t="n"/>
      <c r="BI117" s="476" t="n"/>
      <c r="BJ117" s="476" t="n"/>
      <c r="BK117" s="476" t="n"/>
      <c r="BL117" s="476" t="n"/>
      <c r="BM117" s="476" t="n"/>
      <c r="BN117" s="476" t="n"/>
      <c r="BO117" s="476" t="n"/>
      <c r="BP117" s="476" t="n"/>
      <c r="BQ117" s="476" t="n"/>
      <c r="BR117" s="476" t="n"/>
      <c r="BS117" s="476" t="n"/>
      <c r="BT117" s="476" t="n"/>
      <c r="BU117" s="476" t="n"/>
      <c r="BV117" s="476" t="n"/>
      <c r="BW117" s="476" t="n"/>
      <c r="BX117" s="476" t="n"/>
      <c r="BY117" s="476" t="n"/>
      <c r="BZ117" s="476" t="n"/>
      <c r="CA117" s="476" t="n"/>
      <c r="CB117" s="476" t="n"/>
      <c r="CC117" s="476" t="n"/>
      <c r="CD117" s="476" t="n"/>
      <c r="CE117" s="476" t="n"/>
      <c r="CF117" s="476" t="n"/>
      <c r="CG117" s="476" t="n"/>
      <c r="CH117" s="476" t="n"/>
      <c r="CI117" s="476" t="n"/>
      <c r="CJ117" s="476" t="n"/>
      <c r="CK117" s="476" t="n"/>
      <c r="CL117" s="476" t="n"/>
      <c r="CM117" s="476" t="n"/>
      <c r="CN117" s="476" t="n"/>
      <c r="CO117" s="476" t="n"/>
      <c r="CP117" s="476" t="n"/>
      <c r="CQ117" s="476" t="n"/>
      <c r="CR117" s="476" t="n"/>
      <c r="CS117" s="476" t="n"/>
      <c r="CT117" s="476" t="n"/>
      <c r="CU117" s="476" t="n"/>
      <c r="CV117" s="476" t="n"/>
    </row>
    <row r="118">
      <c r="A118" s="845" t="n"/>
      <c r="B118" s="543" t="n">
        <v>0</v>
      </c>
      <c r="C118" s="845" t="n">
        <v>0</v>
      </c>
      <c r="D118" s="845" t="n">
        <v>0</v>
      </c>
      <c r="E118" s="845" t="n">
        <v>0</v>
      </c>
      <c r="F118" s="845" t="n">
        <v>0</v>
      </c>
      <c r="G118" s="845" t="n">
        <v>0</v>
      </c>
      <c r="H118" s="845" t="n">
        <v>-1392391.915405798</v>
      </c>
      <c r="I118" s="845" t="n">
        <v>206717.3338608228</v>
      </c>
      <c r="J118" s="845" t="n">
        <v>1701793.386824084</v>
      </c>
      <c r="K118" s="845" t="n">
        <v>7240.326036168612</v>
      </c>
      <c r="L118" s="845" t="n">
        <v>-834516.9148804627</v>
      </c>
      <c r="M118" s="845" t="n">
        <v>-668089.3462479746</v>
      </c>
      <c r="N118" s="845" t="n">
        <v>333331.8231710103</v>
      </c>
      <c r="O118" s="845" t="n">
        <v>14175.26468405878</v>
      </c>
      <c r="P118" s="845" t="n">
        <v>191783.6202911655</v>
      </c>
      <c r="Q118" s="845" t="n">
        <v>439956.4216669244</v>
      </c>
      <c r="R118" s="543" t="n">
        <v>0</v>
      </c>
      <c r="S118" s="845" t="n">
        <v>0</v>
      </c>
      <c r="T118" s="544">
        <f>J128</f>
        <v/>
      </c>
      <c r="U118" s="547" t="n">
        <v>-408.6350834261846</v>
      </c>
      <c r="V118" s="845" t="n">
        <v>-230.0302248978255</v>
      </c>
      <c r="W118" s="476" t="n"/>
      <c r="X118" s="539" t="inlineStr">
        <is>
          <t>Początek</t>
        </is>
      </c>
      <c r="Y118" s="662" t="inlineStr">
        <is>
          <t>V</t>
        </is>
      </c>
      <c r="Z118" s="662">
        <f>VLOOKUP(Y118,$P$4:$R$12,2,FALSE)</f>
        <v/>
      </c>
      <c r="AA118" s="662">
        <f>VLOOKUP(Y118,$P$4:$R$12,3,FALSE)</f>
        <v/>
      </c>
      <c r="AB118" s="662">
        <f>Z119-Z118</f>
        <v/>
      </c>
      <c r="AC118" s="662">
        <f>AA119-AA118</f>
        <v/>
      </c>
      <c r="AD118" s="662">
        <f>AB118^2+AC118^2</f>
        <v/>
      </c>
      <c r="AE118" s="663">
        <f>AC118/AD118*$Q$18</f>
        <v/>
      </c>
      <c r="AF118" s="663">
        <f>-AB118/AD118*$Q$18</f>
        <v/>
      </c>
      <c r="AG118" s="476" t="n"/>
      <c r="AH118" s="476" t="n"/>
      <c r="AI118" s="476" t="n"/>
      <c r="AJ118" s="476" t="n"/>
      <c r="AK118" s="476" t="n"/>
      <c r="AL118" s="476" t="n"/>
      <c r="AM118" s="476" t="n"/>
      <c r="AN118" s="476" t="n"/>
      <c r="AO118" s="476" t="n"/>
      <c r="AP118" s="476" t="n"/>
      <c r="AQ118" s="476" t="n"/>
      <c r="AR118" s="476" t="n"/>
      <c r="AS118" s="476" t="n"/>
      <c r="AT118" s="476" t="n"/>
      <c r="AU118" s="476" t="n"/>
      <c r="AV118" s="476" t="n"/>
      <c r="AW118" s="476" t="n"/>
      <c r="AX118" s="476" t="n"/>
      <c r="AY118" s="476" t="n"/>
      <c r="AZ118" s="476" t="n"/>
      <c r="BA118" s="476" t="n"/>
      <c r="BB118" s="476" t="n"/>
      <c r="BC118" s="476" t="n"/>
      <c r="BD118" s="476" t="n"/>
      <c r="BE118" s="476" t="n"/>
      <c r="BF118" s="476" t="n"/>
      <c r="BG118" s="476" t="n"/>
      <c r="BH118" s="476" t="n"/>
      <c r="BI118" s="476" t="n"/>
      <c r="BJ118" s="476" t="n"/>
      <c r="BK118" s="476" t="n"/>
      <c r="BL118" s="476" t="n"/>
      <c r="BM118" s="476" t="n"/>
      <c r="BN118" s="476" t="n"/>
      <c r="BO118" s="476" t="n"/>
      <c r="BP118" s="476" t="n"/>
      <c r="BQ118" s="476" t="n"/>
      <c r="BR118" s="476" t="n"/>
      <c r="BS118" s="476" t="n"/>
      <c r="BT118" s="476" t="n"/>
      <c r="BU118" s="476" t="n"/>
      <c r="BV118" s="476" t="n"/>
      <c r="BW118" s="476" t="n"/>
      <c r="BX118" s="476" t="n"/>
      <c r="BY118" s="476" t="n"/>
      <c r="BZ118" s="476" t="n"/>
      <c r="CA118" s="476" t="n"/>
      <c r="CB118" s="476" t="n"/>
      <c r="CC118" s="476" t="n"/>
      <c r="CD118" s="476" t="n"/>
      <c r="CE118" s="476" t="n"/>
      <c r="CF118" s="476" t="n"/>
      <c r="CG118" s="476" t="n"/>
      <c r="CH118" s="476" t="n"/>
      <c r="CI118" s="476" t="n"/>
      <c r="CJ118" s="476" t="n"/>
      <c r="CK118" s="476" t="n"/>
      <c r="CL118" s="476" t="n"/>
      <c r="CM118" s="476" t="n"/>
      <c r="CN118" s="476" t="n"/>
      <c r="CO118" s="476" t="n"/>
      <c r="CP118" s="476" t="n"/>
      <c r="CQ118" s="476" t="n"/>
      <c r="CR118" s="476" t="n"/>
      <c r="CS118" s="476" t="n"/>
      <c r="CT118" s="476" t="n"/>
      <c r="CU118" s="476" t="n"/>
      <c r="CV118" s="476" t="n"/>
    </row>
    <row r="119">
      <c r="A119" s="845" t="n"/>
      <c r="B119" s="543" t="n">
        <v>0</v>
      </c>
      <c r="C119" s="845" t="n">
        <v>0</v>
      </c>
      <c r="D119" s="845" t="n">
        <v>0</v>
      </c>
      <c r="E119" s="845" t="n">
        <v>0</v>
      </c>
      <c r="F119" s="845" t="n">
        <v>0</v>
      </c>
      <c r="G119" s="845" t="n">
        <v>0</v>
      </c>
      <c r="H119" s="845" t="n">
        <v>-1871079.379933775</v>
      </c>
      <c r="I119" s="845" t="n">
        <v>-1289173.099980433</v>
      </c>
      <c r="J119" s="845" t="n">
        <v>7240.326036168612</v>
      </c>
      <c r="K119" s="845" t="n">
        <v>3931596.847150904</v>
      </c>
      <c r="L119" s="845" t="n">
        <v>1048095.102933356</v>
      </c>
      <c r="M119" s="845" t="n">
        <v>-1893001.584992845</v>
      </c>
      <c r="N119" s="845" t="n">
        <v>156700.7037369154</v>
      </c>
      <c r="O119" s="845" t="n">
        <v>-571436.6681128663</v>
      </c>
      <c r="P119" s="845" t="n">
        <v>659043.2472273349</v>
      </c>
      <c r="Q119" s="845" t="n">
        <v>-177985.4940647603</v>
      </c>
      <c r="R119" s="543" t="n">
        <v>0</v>
      </c>
      <c r="S119" s="845" t="n">
        <v>0</v>
      </c>
      <c r="T119" s="544">
        <f>K128</f>
        <v/>
      </c>
      <c r="U119" s="547" t="n">
        <v>-3237.852452765297</v>
      </c>
      <c r="V119" s="845" t="n">
        <v>-2370.765555557647</v>
      </c>
      <c r="W119" s="476" t="n"/>
      <c r="X119" s="664" t="inlineStr">
        <is>
          <t>Koniec</t>
        </is>
      </c>
      <c r="Y119" s="591">
        <f t="array" ref="Y119:Y150">MMULT(B76:Q107,_xlfn.ANCHORARRAY(V131))+S76:S107</f>
        <v/>
      </c>
      <c r="Z119" s="662">
        <f>VLOOKUP(Y119,$P$4:$R$12,2,FALSE)</f>
        <v/>
      </c>
      <c r="AA119" s="662">
        <f>VLOOKUP(Y119,$P$4:$R$12,3,FALSE)</f>
        <v/>
      </c>
      <c r="AB119" s="660" t="n"/>
      <c r="AC119" s="660" t="n"/>
      <c r="AD119" s="660" t="n"/>
      <c r="AE119" s="660" t="n"/>
      <c r="AF119" s="660" t="n"/>
      <c r="AG119" s="476" t="n"/>
      <c r="AH119" s="476" t="n"/>
      <c r="AI119" s="476" t="n"/>
      <c r="AJ119" s="476" t="n"/>
      <c r="AK119" s="476" t="n"/>
      <c r="AL119" s="476" t="n"/>
      <c r="AM119" s="476" t="n"/>
      <c r="AN119" s="476" t="n"/>
      <c r="AO119" s="476" t="n"/>
      <c r="AP119" s="476" t="n"/>
      <c r="AQ119" s="476" t="n"/>
      <c r="AR119" s="476" t="n"/>
      <c r="AS119" s="476" t="n"/>
      <c r="AT119" s="476" t="n"/>
      <c r="AU119" s="476" t="n"/>
      <c r="AV119" s="476" t="n"/>
      <c r="AW119" s="476" t="n"/>
      <c r="AX119" s="476" t="n"/>
      <c r="AY119" s="476" t="n"/>
      <c r="AZ119" s="476" t="n"/>
      <c r="BA119" s="476" t="n"/>
      <c r="BB119" s="476" t="n"/>
      <c r="BC119" s="476" t="n"/>
      <c r="BD119" s="476" t="n"/>
      <c r="BE119" s="476" t="n"/>
      <c r="BF119" s="476" t="n"/>
      <c r="BG119" s="476" t="n"/>
      <c r="BH119" s="476" t="n"/>
      <c r="BI119" s="476" t="n"/>
      <c r="BJ119" s="476" t="n"/>
      <c r="BK119" s="476" t="n"/>
      <c r="BL119" s="476" t="n"/>
      <c r="BM119" s="476" t="n"/>
      <c r="BN119" s="476" t="n"/>
      <c r="BO119" s="476" t="n"/>
      <c r="BP119" s="476" t="n"/>
      <c r="BQ119" s="476" t="n"/>
      <c r="BR119" s="476" t="n"/>
      <c r="BS119" s="476" t="n"/>
      <c r="BT119" s="476" t="n"/>
      <c r="BU119" s="476" t="n"/>
      <c r="BV119" s="476" t="n"/>
      <c r="BW119" s="476" t="n"/>
      <c r="BX119" s="476" t="n"/>
      <c r="BY119" s="476" t="n"/>
      <c r="BZ119" s="476" t="n"/>
      <c r="CA119" s="476" t="n"/>
      <c r="CB119" s="476" t="n"/>
      <c r="CC119" s="476" t="n"/>
      <c r="CD119" s="476" t="n"/>
      <c r="CE119" s="476" t="n"/>
      <c r="CF119" s="476" t="n"/>
      <c r="CG119" s="476" t="n"/>
      <c r="CH119" s="476" t="n"/>
      <c r="CI119" s="476" t="n"/>
      <c r="CJ119" s="476" t="n"/>
      <c r="CK119" s="476" t="n"/>
      <c r="CL119" s="476" t="n"/>
      <c r="CM119" s="476" t="n"/>
      <c r="CN119" s="476" t="n"/>
      <c r="CO119" s="476" t="n"/>
      <c r="CP119" s="476" t="n"/>
      <c r="CQ119" s="476" t="n"/>
      <c r="CR119" s="476" t="n"/>
      <c r="CS119" s="476" t="n"/>
      <c r="CT119" s="476" t="n"/>
      <c r="CU119" s="476" t="n"/>
      <c r="CV119" s="476" t="n"/>
    </row>
    <row r="120">
      <c r="A120" s="845" t="n"/>
      <c r="B120" s="543" t="n">
        <v>-60305.20729835179</v>
      </c>
      <c r="C120" s="845" t="n">
        <v>266347.9989010541</v>
      </c>
      <c r="D120" s="845" t="n">
        <v>0</v>
      </c>
      <c r="E120" s="845" t="n">
        <v>0</v>
      </c>
      <c r="F120" s="845" t="n">
        <v>-606699.8419580946</v>
      </c>
      <c r="G120" s="845" t="n">
        <v>-118960.7533251165</v>
      </c>
      <c r="H120" s="845" t="n">
        <v>-2467755.58049569</v>
      </c>
      <c r="I120" s="845" t="n">
        <v>419604.1317180932</v>
      </c>
      <c r="J120" s="845" t="n">
        <v>-834516.9148804627</v>
      </c>
      <c r="K120" s="845" t="n">
        <v>1048095.102933356</v>
      </c>
      <c r="L120" s="845" t="n">
        <v>7233417.695659904</v>
      </c>
      <c r="M120" s="845" t="n">
        <v>183839.1697038311</v>
      </c>
      <c r="N120" s="845" t="n">
        <v>-641554.0369213023</v>
      </c>
      <c r="O120" s="845" t="n">
        <v>-1300053.589493115</v>
      </c>
      <c r="P120" s="845" t="n">
        <v>-2622586.114106003</v>
      </c>
      <c r="Q120" s="845" t="n">
        <v>-498872.0604381031</v>
      </c>
      <c r="R120" s="543" t="n">
        <v>0</v>
      </c>
      <c r="S120" s="845" t="n">
        <v>0</v>
      </c>
      <c r="T120" s="544" t="n">
        <v>0</v>
      </c>
      <c r="U120" s="547" t="n">
        <v>22.25197592020322</v>
      </c>
      <c r="V120" s="845" t="n">
        <v>1381.007370095507</v>
      </c>
      <c r="W120" s="476" t="n"/>
      <c r="X120" s="476" t="n"/>
      <c r="Y120" s="845" t="n">
        <v>-0.3086669057884605</v>
      </c>
      <c r="Z120" s="476" t="n"/>
      <c r="AA120" s="476" t="n"/>
      <c r="AB120" s="476" t="n"/>
      <c r="AC120" s="476" t="n"/>
      <c r="AD120" s="476" t="n"/>
      <c r="AE120" s="476" t="n"/>
      <c r="AF120" s="476" t="n"/>
      <c r="AG120" s="476" t="n"/>
      <c r="AH120" s="476" t="n"/>
      <c r="AI120" s="476" t="n"/>
      <c r="AJ120" s="476" t="n"/>
      <c r="AK120" s="476" t="n"/>
      <c r="AL120" s="476" t="n"/>
      <c r="AM120" s="476" t="n"/>
      <c r="AN120" s="476" t="n"/>
      <c r="AO120" s="476" t="n"/>
      <c r="AP120" s="476" t="n"/>
      <c r="AQ120" s="476" t="n"/>
      <c r="AR120" s="476" t="n"/>
      <c r="AS120" s="476" t="n"/>
      <c r="AT120" s="476" t="n"/>
      <c r="AU120" s="476" t="n"/>
      <c r="AV120" s="476" t="n"/>
      <c r="AW120" s="476" t="n"/>
      <c r="AX120" s="476" t="n"/>
      <c r="AY120" s="476" t="n"/>
      <c r="AZ120" s="476" t="n"/>
      <c r="BA120" s="476" t="n"/>
      <c r="BB120" s="476" t="n"/>
      <c r="BC120" s="476" t="n"/>
      <c r="BD120" s="476" t="n"/>
      <c r="BE120" s="476" t="n"/>
      <c r="BF120" s="476" t="n"/>
      <c r="BG120" s="476" t="n"/>
      <c r="BH120" s="476" t="n"/>
      <c r="BI120" s="476" t="n"/>
      <c r="BJ120" s="476" t="n"/>
      <c r="BK120" s="476" t="n"/>
      <c r="BL120" s="476" t="n"/>
      <c r="BM120" s="476" t="n"/>
      <c r="BN120" s="476" t="n"/>
      <c r="BO120" s="476" t="n"/>
      <c r="BP120" s="476" t="n"/>
      <c r="BQ120" s="476" t="n"/>
      <c r="BR120" s="476" t="n"/>
      <c r="BS120" s="476" t="n"/>
      <c r="BT120" s="476" t="n"/>
      <c r="BU120" s="476" t="n"/>
      <c r="BV120" s="476" t="n"/>
      <c r="BW120" s="476" t="n"/>
      <c r="BX120" s="476" t="n"/>
      <c r="BY120" s="476" t="n"/>
      <c r="BZ120" s="476" t="n"/>
      <c r="CA120" s="476" t="n"/>
      <c r="CB120" s="476" t="n"/>
      <c r="CC120" s="476" t="n"/>
      <c r="CD120" s="476" t="n"/>
      <c r="CE120" s="476" t="n"/>
      <c r="CF120" s="476" t="n"/>
      <c r="CG120" s="476" t="n"/>
      <c r="CH120" s="476" t="n"/>
      <c r="CI120" s="476" t="n"/>
      <c r="CJ120" s="476" t="n"/>
      <c r="CK120" s="476" t="n"/>
      <c r="CL120" s="476" t="n"/>
      <c r="CM120" s="476" t="n"/>
      <c r="CN120" s="476" t="n"/>
      <c r="CO120" s="476" t="n"/>
      <c r="CP120" s="476" t="n"/>
      <c r="CQ120" s="476" t="n"/>
      <c r="CR120" s="476" t="n"/>
      <c r="CS120" s="476" t="n"/>
      <c r="CT120" s="476" t="n"/>
      <c r="CU120" s="476" t="n"/>
      <c r="CV120" s="476" t="n"/>
    </row>
    <row r="121">
      <c r="A121" s="845" t="n"/>
      <c r="B121" s="543" t="n">
        <v>266347.9989010541</v>
      </c>
      <c r="C121" s="845" t="n">
        <v>-1176370.328479657</v>
      </c>
      <c r="D121" s="845" t="n">
        <v>0</v>
      </c>
      <c r="E121" s="845" t="n">
        <v>0</v>
      </c>
      <c r="F121" s="845" t="n">
        <v>-118960.7533251165</v>
      </c>
      <c r="G121" s="845" t="n">
        <v>-23325.63790688556</v>
      </c>
      <c r="H121" s="845" t="n">
        <v>153229.9907167496</v>
      </c>
      <c r="I121" s="845" t="n">
        <v>-1351047.317675701</v>
      </c>
      <c r="J121" s="845" t="n">
        <v>-668089.3462479746</v>
      </c>
      <c r="K121" s="845" t="n">
        <v>-1893001.584992845</v>
      </c>
      <c r="L121" s="845" t="n">
        <v>183839.1697038311</v>
      </c>
      <c r="M121" s="845" t="n">
        <v>7842926.828150898</v>
      </c>
      <c r="N121" s="845" t="n">
        <v>-227611.3380290264</v>
      </c>
      <c r="O121" s="845" t="n">
        <v>-2619099.022196786</v>
      </c>
      <c r="P121" s="845" t="n">
        <v>411244.2782804827</v>
      </c>
      <c r="Q121" s="845" t="n">
        <v>-780082.9368990238</v>
      </c>
      <c r="R121" s="543" t="n">
        <v>0</v>
      </c>
      <c r="S121" s="845" t="n">
        <v>0</v>
      </c>
      <c r="T121" s="544" t="n">
        <v>0</v>
      </c>
      <c r="U121" s="547" t="n">
        <v>235.3003983398329</v>
      </c>
      <c r="V121" s="845" t="n">
        <v>-2156.489188373575</v>
      </c>
      <c r="W121" s="476" t="n"/>
      <c r="X121" s="476" t="n"/>
      <c r="Y121" s="845" t="n">
        <v>0.08201989658987874</v>
      </c>
      <c r="Z121" s="476" t="n"/>
      <c r="AA121" s="476" t="n"/>
      <c r="AB121" s="476" t="n"/>
      <c r="AC121" s="476" t="n"/>
      <c r="AD121" s="476" t="n"/>
      <c r="AE121" s="476" t="n"/>
      <c r="AF121" s="476" t="n"/>
      <c r="AG121" s="476" t="n"/>
      <c r="AH121" s="476" t="n"/>
      <c r="AI121" s="476" t="n"/>
      <c r="AJ121" s="476" t="n"/>
      <c r="AK121" s="476" t="n"/>
      <c r="AL121" s="476" t="n"/>
      <c r="AM121" s="476" t="n"/>
      <c r="AN121" s="476" t="n"/>
      <c r="AO121" s="476" t="n"/>
      <c r="AP121" s="476" t="n"/>
      <c r="AQ121" s="476" t="n"/>
      <c r="AR121" s="476" t="n"/>
      <c r="AS121" s="476" t="n"/>
      <c r="AT121" s="476" t="n"/>
      <c r="AU121" s="476" t="n"/>
      <c r="AV121" s="476" t="n"/>
      <c r="AW121" s="476" t="n"/>
      <c r="AX121" s="476" t="n"/>
      <c r="AY121" s="476" t="n"/>
      <c r="AZ121" s="476" t="n"/>
      <c r="BA121" s="476" t="n"/>
      <c r="BB121" s="476" t="n"/>
      <c r="BC121" s="476" t="n"/>
      <c r="BD121" s="476" t="n"/>
      <c r="BE121" s="476" t="n"/>
      <c r="BF121" s="476" t="n"/>
      <c r="BG121" s="476" t="n"/>
      <c r="BH121" s="476" t="n"/>
      <c r="BI121" s="476" t="n"/>
      <c r="BJ121" s="476" t="n"/>
      <c r="BK121" s="476" t="n"/>
      <c r="BL121" s="476" t="n"/>
      <c r="BM121" s="476" t="n"/>
      <c r="BN121" s="476" t="n"/>
      <c r="BO121" s="476" t="n"/>
      <c r="BP121" s="476" t="n"/>
      <c r="BQ121" s="476" t="n"/>
      <c r="BR121" s="476" t="n"/>
      <c r="BS121" s="476" t="n"/>
      <c r="BT121" s="476" t="n"/>
      <c r="BU121" s="476" t="n"/>
      <c r="BV121" s="476" t="n"/>
      <c r="BW121" s="476" t="n"/>
      <c r="BX121" s="476" t="n"/>
      <c r="BY121" s="476" t="n"/>
      <c r="BZ121" s="476" t="n"/>
      <c r="CA121" s="476" t="n"/>
      <c r="CB121" s="476" t="n"/>
      <c r="CC121" s="476" t="n"/>
      <c r="CD121" s="476" t="n"/>
      <c r="CE121" s="476" t="n"/>
      <c r="CF121" s="476" t="n"/>
      <c r="CG121" s="476" t="n"/>
      <c r="CH121" s="476" t="n"/>
      <c r="CI121" s="476" t="n"/>
      <c r="CJ121" s="476" t="n"/>
      <c r="CK121" s="476" t="n"/>
      <c r="CL121" s="476" t="n"/>
      <c r="CM121" s="476" t="n"/>
      <c r="CN121" s="476" t="n"/>
      <c r="CO121" s="476" t="n"/>
      <c r="CP121" s="476" t="n"/>
      <c r="CQ121" s="476" t="n"/>
      <c r="CR121" s="476" t="n"/>
      <c r="CS121" s="476" t="n"/>
      <c r="CT121" s="476" t="n"/>
      <c r="CU121" s="476" t="n"/>
      <c r="CV121" s="476" t="n"/>
    </row>
    <row r="122">
      <c r="A122" s="845" t="n"/>
      <c r="B122" s="543" t="n">
        <v>-551395.9924182012</v>
      </c>
      <c r="C122" s="845" t="n">
        <v>497031.5670519102</v>
      </c>
      <c r="D122" s="845" t="n">
        <v>0</v>
      </c>
      <c r="E122" s="845" t="n">
        <v>0</v>
      </c>
      <c r="F122" s="845" t="n">
        <v>0</v>
      </c>
      <c r="G122" s="845" t="n">
        <v>0</v>
      </c>
      <c r="H122" s="845" t="n">
        <v>0</v>
      </c>
      <c r="I122" s="845" t="n">
        <v>0</v>
      </c>
      <c r="J122" s="845" t="n">
        <v>333331.8231710103</v>
      </c>
      <c r="K122" s="845" t="n">
        <v>156700.7037369154</v>
      </c>
      <c r="L122" s="845" t="n">
        <v>-641554.0369213023</v>
      </c>
      <c r="M122" s="845" t="n">
        <v>-227611.3380290264</v>
      </c>
      <c r="N122" s="845" t="n">
        <v>1603418.207253485</v>
      </c>
      <c r="O122" s="845" t="n">
        <v>-541984.5508057029</v>
      </c>
      <c r="P122" s="845" t="n">
        <v>-743800.0010849915</v>
      </c>
      <c r="Q122" s="845" t="n">
        <v>115863.6180459037</v>
      </c>
      <c r="R122" s="543" t="n">
        <v>0</v>
      </c>
      <c r="S122" s="845" t="n">
        <v>0</v>
      </c>
      <c r="T122" s="544" t="n">
        <v>0</v>
      </c>
      <c r="U122" s="547" t="n">
        <v>4651.516614246668</v>
      </c>
      <c r="V122" s="845" t="n">
        <v>104.9401007561032</v>
      </c>
      <c r="W122" s="476" t="n"/>
      <c r="X122" s="476" t="n"/>
      <c r="Y122" s="845" t="n">
        <v>0.1170785623037149</v>
      </c>
      <c r="Z122" s="476" t="n"/>
      <c r="AA122" s="476" t="n"/>
      <c r="AB122" s="476" t="n"/>
      <c r="AC122" s="476" t="n"/>
      <c r="AD122" s="476" t="n"/>
      <c r="AE122" s="476" t="n"/>
      <c r="AF122" s="476" t="n"/>
      <c r="AG122" s="476" t="n"/>
      <c r="AH122" s="476" t="n"/>
      <c r="AI122" s="476" t="n"/>
      <c r="AJ122" s="476" t="n"/>
      <c r="AK122" s="476" t="n"/>
      <c r="AL122" s="476" t="n"/>
      <c r="AM122" s="476" t="n"/>
      <c r="AN122" s="476" t="n"/>
      <c r="AO122" s="476" t="n"/>
      <c r="AP122" s="476" t="n"/>
      <c r="AQ122" s="476" t="n"/>
      <c r="AR122" s="476" t="n"/>
      <c r="AS122" s="476" t="n"/>
      <c r="AT122" s="476" t="n"/>
      <c r="AU122" s="476" t="n"/>
      <c r="AV122" s="476" t="n"/>
      <c r="AW122" s="476" t="n"/>
      <c r="AX122" s="476" t="n"/>
      <c r="AY122" s="476" t="n"/>
      <c r="AZ122" s="476" t="n"/>
      <c r="BA122" s="476" t="n"/>
      <c r="BB122" s="476" t="n"/>
      <c r="BC122" s="476" t="n"/>
      <c r="BD122" s="476" t="n"/>
      <c r="BE122" s="476" t="n"/>
      <c r="BF122" s="476" t="n"/>
      <c r="BG122" s="476" t="n"/>
      <c r="BH122" s="476" t="n"/>
      <c r="BI122" s="476" t="n"/>
      <c r="BJ122" s="476" t="n"/>
      <c r="BK122" s="476" t="n"/>
      <c r="BL122" s="476" t="n"/>
      <c r="BM122" s="476" t="n"/>
      <c r="BN122" s="476" t="n"/>
      <c r="BO122" s="476" t="n"/>
      <c r="BP122" s="476" t="n"/>
      <c r="BQ122" s="476" t="n"/>
      <c r="BR122" s="476" t="n"/>
      <c r="BS122" s="476" t="n"/>
      <c r="BT122" s="476" t="n"/>
      <c r="BU122" s="476" t="n"/>
      <c r="BV122" s="476" t="n"/>
      <c r="BW122" s="476" t="n"/>
      <c r="BX122" s="476" t="n"/>
      <c r="BY122" s="476" t="n"/>
      <c r="BZ122" s="476" t="n"/>
      <c r="CA122" s="476" t="n"/>
      <c r="CB122" s="476" t="n"/>
      <c r="CC122" s="476" t="n"/>
      <c r="CD122" s="476" t="n"/>
      <c r="CE122" s="476" t="n"/>
      <c r="CF122" s="476" t="n"/>
      <c r="CG122" s="476" t="n"/>
      <c r="CH122" s="476" t="n"/>
      <c r="CI122" s="476" t="n"/>
      <c r="CJ122" s="476" t="n"/>
      <c r="CK122" s="476" t="n"/>
      <c r="CL122" s="476" t="n"/>
      <c r="CM122" s="476" t="n"/>
      <c r="CN122" s="476" t="n"/>
      <c r="CO122" s="476" t="n"/>
      <c r="CP122" s="476" t="n"/>
      <c r="CQ122" s="476" t="n"/>
      <c r="CR122" s="476" t="n"/>
      <c r="CS122" s="476" t="n"/>
      <c r="CT122" s="476" t="n"/>
      <c r="CU122" s="476" t="n"/>
      <c r="CV122" s="476" t="n"/>
    </row>
    <row r="123">
      <c r="A123" s="845" t="n"/>
      <c r="B123" s="543" t="n">
        <v>1785040.820387639</v>
      </c>
      <c r="C123" s="845" t="n">
        <v>-1166911.190013903</v>
      </c>
      <c r="D123" s="845" t="n">
        <v>0</v>
      </c>
      <c r="E123" s="845" t="n">
        <v>0</v>
      </c>
      <c r="F123" s="845" t="n">
        <v>0</v>
      </c>
      <c r="G123" s="845" t="n">
        <v>0</v>
      </c>
      <c r="H123" s="845" t="n">
        <v>0</v>
      </c>
      <c r="I123" s="845" t="n">
        <v>0</v>
      </c>
      <c r="J123" s="845" t="n">
        <v>14175.26468405878</v>
      </c>
      <c r="K123" s="845" t="n">
        <v>-571436.6681128663</v>
      </c>
      <c r="L123" s="845" t="n">
        <v>-1300053.589493115</v>
      </c>
      <c r="M123" s="845" t="n">
        <v>-2619099.022196786</v>
      </c>
      <c r="N123" s="845" t="n">
        <v>-541984.5508057029</v>
      </c>
      <c r="O123" s="845" t="n">
        <v>5683020.401981601</v>
      </c>
      <c r="P123" s="845" t="n">
        <v>42822.05522711971</v>
      </c>
      <c r="Q123" s="845" t="n">
        <v>-1325573.521658045</v>
      </c>
      <c r="R123" s="543" t="n">
        <v>0</v>
      </c>
      <c r="S123" s="845" t="n">
        <v>0</v>
      </c>
      <c r="T123" s="544" t="n">
        <v>0</v>
      </c>
      <c r="U123" s="547" t="n">
        <v>-230.0302249066301</v>
      </c>
      <c r="V123" s="845" t="n">
        <v>3273.295223438698</v>
      </c>
      <c r="W123" s="476" t="n"/>
      <c r="X123" s="476" t="n"/>
      <c r="Y123" s="845" t="n">
        <v>-0.3849438927243755</v>
      </c>
      <c r="Z123" s="476" t="n"/>
      <c r="AA123" s="476" t="n"/>
      <c r="AB123" s="476" t="n"/>
      <c r="AC123" s="476" t="n"/>
      <c r="AD123" s="476" t="n"/>
      <c r="AE123" s="476" t="n"/>
      <c r="AF123" s="476" t="n"/>
      <c r="AG123" s="476" t="n"/>
      <c r="AH123" s="476" t="n"/>
      <c r="AI123" s="476" t="n"/>
      <c r="AJ123" s="476" t="n"/>
      <c r="AK123" s="476" t="n"/>
      <c r="AL123" s="476" t="n"/>
      <c r="AM123" s="476" t="n"/>
      <c r="AN123" s="476" t="n"/>
      <c r="AO123" s="476" t="n"/>
      <c r="AP123" s="476" t="n"/>
      <c r="AQ123" s="476" t="n"/>
      <c r="AR123" s="476" t="n"/>
      <c r="AS123" s="476" t="n"/>
      <c r="AT123" s="476" t="n"/>
      <c r="AU123" s="476" t="n"/>
      <c r="AV123" s="476" t="n"/>
      <c r="AW123" s="476" t="n"/>
      <c r="AX123" s="476" t="n"/>
      <c r="AY123" s="476" t="n"/>
      <c r="AZ123" s="476" t="n"/>
      <c r="BA123" s="476" t="n"/>
      <c r="BB123" s="476" t="n"/>
      <c r="BC123" s="476" t="n"/>
      <c r="BD123" s="476" t="n"/>
      <c r="BE123" s="476" t="n"/>
      <c r="BF123" s="476" t="n"/>
      <c r="BG123" s="476" t="n"/>
      <c r="BH123" s="476" t="n"/>
      <c r="BI123" s="476" t="n"/>
      <c r="BJ123" s="476" t="n"/>
      <c r="BK123" s="476" t="n"/>
      <c r="BL123" s="476" t="n"/>
      <c r="BM123" s="476" t="n"/>
      <c r="BN123" s="476" t="n"/>
      <c r="BO123" s="476" t="n"/>
      <c r="BP123" s="476" t="n"/>
      <c r="BQ123" s="476" t="n"/>
      <c r="BR123" s="476" t="n"/>
      <c r="BS123" s="476" t="n"/>
      <c r="BT123" s="476" t="n"/>
      <c r="BU123" s="476" t="n"/>
      <c r="BV123" s="476" t="n"/>
      <c r="BW123" s="476" t="n"/>
      <c r="BX123" s="476" t="n"/>
      <c r="BY123" s="476" t="n"/>
      <c r="BZ123" s="476" t="n"/>
      <c r="CA123" s="476" t="n"/>
      <c r="CB123" s="476" t="n"/>
      <c r="CC123" s="476" t="n"/>
      <c r="CD123" s="476" t="n"/>
      <c r="CE123" s="476" t="n"/>
      <c r="CF123" s="476" t="n"/>
      <c r="CG123" s="476" t="n"/>
      <c r="CH123" s="476" t="n"/>
      <c r="CI123" s="476" t="n"/>
      <c r="CJ123" s="476" t="n"/>
      <c r="CK123" s="476" t="n"/>
      <c r="CL123" s="476" t="n"/>
      <c r="CM123" s="476" t="n"/>
      <c r="CN123" s="476" t="n"/>
      <c r="CO123" s="476" t="n"/>
      <c r="CP123" s="476" t="n"/>
      <c r="CQ123" s="476" t="n"/>
      <c r="CR123" s="476" t="n"/>
      <c r="CS123" s="476" t="n"/>
      <c r="CT123" s="476" t="n"/>
      <c r="CU123" s="476" t="n"/>
      <c r="CV123" s="476" t="n"/>
    </row>
    <row r="124">
      <c r="A124" s="845" t="n"/>
      <c r="B124" s="543" t="n">
        <v>-2190966.540496671</v>
      </c>
      <c r="C124" s="845" t="n">
        <v>700573.581295703</v>
      </c>
      <c r="D124" s="845" t="n">
        <v>-744343.6664732296</v>
      </c>
      <c r="E124" s="845" t="n">
        <v>-39464.61913898122</v>
      </c>
      <c r="F124" s="845" t="n">
        <v>-1509651.600087069</v>
      </c>
      <c r="G124" s="845" t="n">
        <v>-1029589.156205278</v>
      </c>
      <c r="H124" s="845" t="n">
        <v>-1082062.511579622</v>
      </c>
      <c r="I124" s="845" t="n">
        <v>-521342.9408878051</v>
      </c>
      <c r="J124" s="845" t="n">
        <v>191783.6202911655</v>
      </c>
      <c r="K124" s="845" t="n">
        <v>659043.2472273349</v>
      </c>
      <c r="L124" s="845" t="n">
        <v>-2622586.114106003</v>
      </c>
      <c r="M124" s="845" t="n">
        <v>411244.2782804827</v>
      </c>
      <c r="N124" s="845" t="n">
        <v>-743800.0010849915</v>
      </c>
      <c r="O124" s="845" t="n">
        <v>42822.05522711971</v>
      </c>
      <c r="P124" s="845" t="n">
        <v>8701626.81353642</v>
      </c>
      <c r="Q124" s="845" t="n">
        <v>-223286.4457985761</v>
      </c>
      <c r="R124" s="543" t="n">
        <v>1</v>
      </c>
      <c r="S124" s="845" t="n">
        <v>0</v>
      </c>
      <c r="T124" s="544">
        <f>P128</f>
        <v/>
      </c>
      <c r="U124" s="547" t="n">
        <v>-2370.765555475089</v>
      </c>
      <c r="V124" s="845" t="n">
        <v>3321.765136715449</v>
      </c>
      <c r="W124" s="476" t="n"/>
      <c r="X124" s="476" t="n"/>
      <c r="Y124" s="845" t="n">
        <v>1.473813179381696</v>
      </c>
      <c r="Z124" s="476" t="n"/>
      <c r="AA124" s="476" t="n"/>
      <c r="AB124" s="476" t="n"/>
      <c r="AC124" s="476" t="n"/>
      <c r="AD124" s="476" t="n"/>
      <c r="AE124" s="476" t="n"/>
      <c r="AF124" s="476" t="n"/>
      <c r="AG124" s="476" t="n"/>
      <c r="AH124" s="476" t="n"/>
      <c r="AI124" s="476" t="n"/>
      <c r="AJ124" s="476" t="n"/>
      <c r="AK124" s="476" t="n"/>
      <c r="AL124" s="476" t="n"/>
      <c r="AM124" s="476" t="n"/>
      <c r="AN124" s="476" t="n"/>
      <c r="AO124" s="476" t="n"/>
      <c r="AP124" s="476" t="n"/>
      <c r="AQ124" s="476" t="n"/>
      <c r="AR124" s="476" t="n"/>
      <c r="AS124" s="476" t="n"/>
      <c r="AT124" s="476" t="n"/>
      <c r="AU124" s="476" t="n"/>
      <c r="AV124" s="476" t="n"/>
      <c r="AW124" s="476" t="n"/>
      <c r="AX124" s="476" t="n"/>
      <c r="AY124" s="476" t="n"/>
      <c r="AZ124" s="476" t="n"/>
      <c r="BA124" s="476" t="n"/>
      <c r="BB124" s="476" t="n"/>
      <c r="BC124" s="476" t="n"/>
      <c r="BD124" s="476" t="n"/>
      <c r="BE124" s="476" t="n"/>
      <c r="BF124" s="476" t="n"/>
      <c r="BG124" s="476" t="n"/>
      <c r="BH124" s="476" t="n"/>
      <c r="BI124" s="476" t="n"/>
      <c r="BJ124" s="476" t="n"/>
      <c r="BK124" s="476" t="n"/>
      <c r="BL124" s="476" t="n"/>
      <c r="BM124" s="476" t="n"/>
      <c r="BN124" s="476" t="n"/>
      <c r="BO124" s="476" t="n"/>
      <c r="BP124" s="476" t="n"/>
      <c r="BQ124" s="476" t="n"/>
      <c r="BR124" s="476" t="n"/>
      <c r="BS124" s="476" t="n"/>
      <c r="BT124" s="476" t="n"/>
      <c r="BU124" s="476" t="n"/>
      <c r="BV124" s="476" t="n"/>
      <c r="BW124" s="476" t="n"/>
      <c r="BX124" s="476" t="n"/>
      <c r="BY124" s="476" t="n"/>
      <c r="BZ124" s="476" t="n"/>
      <c r="CA124" s="476" t="n"/>
      <c r="CB124" s="476" t="n"/>
      <c r="CC124" s="476" t="n"/>
      <c r="CD124" s="476" t="n"/>
      <c r="CE124" s="476" t="n"/>
      <c r="CF124" s="476" t="n"/>
      <c r="CG124" s="476" t="n"/>
      <c r="CH124" s="476" t="n"/>
      <c r="CI124" s="476" t="n"/>
      <c r="CJ124" s="476" t="n"/>
      <c r="CK124" s="476" t="n"/>
      <c r="CL124" s="476" t="n"/>
      <c r="CM124" s="476" t="n"/>
      <c r="CN124" s="476" t="n"/>
      <c r="CO124" s="476" t="n"/>
      <c r="CP124" s="476" t="n"/>
      <c r="CQ124" s="476" t="n"/>
      <c r="CR124" s="476" t="n"/>
      <c r="CS124" s="476" t="n"/>
      <c r="CT124" s="476" t="n"/>
      <c r="CU124" s="476" t="n"/>
      <c r="CV124" s="476" t="n"/>
    </row>
    <row r="125">
      <c r="A125" s="845" t="n"/>
      <c r="B125" s="543" t="n">
        <v>974149.9214582572</v>
      </c>
      <c r="C125" s="845" t="n">
        <v>-1200086.305204235</v>
      </c>
      <c r="D125" s="845" t="n">
        <v>-404891.0618620091</v>
      </c>
      <c r="E125" s="845" t="n">
        <v>-3167112.601122121</v>
      </c>
      <c r="F125" s="845" t="n">
        <v>-326937.0930770166</v>
      </c>
      <c r="G125" s="845" t="n">
        <v>-581242.709137636</v>
      </c>
      <c r="H125" s="845" t="n">
        <v>-75983.29999538064</v>
      </c>
      <c r="I125" s="845" t="n">
        <v>-349439.4359515198</v>
      </c>
      <c r="J125" s="845" t="n">
        <v>439956.4216669244</v>
      </c>
      <c r="K125" s="845" t="n">
        <v>-177985.4940647603</v>
      </c>
      <c r="L125" s="845" t="n">
        <v>-498872.0604381031</v>
      </c>
      <c r="M125" s="845" t="n">
        <v>-780082.9368990238</v>
      </c>
      <c r="N125" s="845" t="n">
        <v>115863.6180459037</v>
      </c>
      <c r="O125" s="845" t="n">
        <v>-1325573.521658045</v>
      </c>
      <c r="P125" s="845" t="n">
        <v>-223286.4457985761</v>
      </c>
      <c r="Q125" s="845" t="n">
        <v>7581523.004037343</v>
      </c>
      <c r="R125" s="543" t="n">
        <v>0</v>
      </c>
      <c r="S125" s="845" t="n">
        <v>1</v>
      </c>
      <c r="T125" s="544">
        <f>Q128</f>
        <v/>
      </c>
      <c r="U125" s="547" t="n">
        <v>1381.007369987746</v>
      </c>
      <c r="V125" s="845" t="n">
        <v>-3151.820383201856</v>
      </c>
      <c r="W125" s="476" t="n"/>
      <c r="X125" s="476" t="n"/>
      <c r="Y125" s="845" t="n">
        <v>0.002068210712392604</v>
      </c>
      <c r="Z125" s="476" t="n"/>
      <c r="AA125" s="476" t="n"/>
      <c r="AB125" s="476" t="n"/>
      <c r="AC125" s="476" t="n"/>
      <c r="AD125" s="476" t="n"/>
      <c r="AE125" s="476" t="n"/>
      <c r="AF125" s="476" t="n"/>
      <c r="AG125" s="476" t="n"/>
      <c r="AH125" s="476" t="n"/>
      <c r="AI125" s="476" t="n"/>
      <c r="AJ125" s="476" t="n"/>
      <c r="AK125" s="476" t="n"/>
      <c r="AL125" s="476" t="n"/>
      <c r="AM125" s="476" t="n"/>
      <c r="AN125" s="476" t="n"/>
      <c r="AO125" s="476" t="n"/>
      <c r="AP125" s="476" t="n"/>
      <c r="AQ125" s="476" t="n"/>
      <c r="AR125" s="476" t="n"/>
      <c r="AS125" s="476" t="n"/>
      <c r="AT125" s="476" t="n"/>
      <c r="AU125" s="476" t="n"/>
      <c r="AV125" s="476" t="n"/>
      <c r="AW125" s="476" t="n"/>
      <c r="AX125" s="476" t="n"/>
      <c r="AY125" s="476" t="n"/>
      <c r="AZ125" s="476" t="n"/>
      <c r="BA125" s="476" t="n"/>
      <c r="BB125" s="476" t="n"/>
      <c r="BC125" s="476" t="n"/>
      <c r="BD125" s="476" t="n"/>
      <c r="BE125" s="476" t="n"/>
      <c r="BF125" s="476" t="n"/>
      <c r="BG125" s="476" t="n"/>
      <c r="BH125" s="476" t="n"/>
      <c r="BI125" s="476" t="n"/>
      <c r="BJ125" s="476" t="n"/>
      <c r="BK125" s="476" t="n"/>
      <c r="BL125" s="476" t="n"/>
      <c r="BM125" s="476" t="n"/>
      <c r="BN125" s="476" t="n"/>
      <c r="BO125" s="476" t="n"/>
      <c r="BP125" s="476" t="n"/>
      <c r="BQ125" s="476" t="n"/>
      <c r="BR125" s="476" t="n"/>
      <c r="BS125" s="476" t="n"/>
      <c r="BT125" s="476" t="n"/>
      <c r="BU125" s="476" t="n"/>
      <c r="BV125" s="476" t="n"/>
      <c r="BW125" s="476" t="n"/>
      <c r="BX125" s="476" t="n"/>
      <c r="BY125" s="476" t="n"/>
      <c r="BZ125" s="476" t="n"/>
      <c r="CA125" s="476" t="n"/>
      <c r="CB125" s="476" t="n"/>
      <c r="CC125" s="476" t="n"/>
      <c r="CD125" s="476" t="n"/>
      <c r="CE125" s="476" t="n"/>
      <c r="CF125" s="476" t="n"/>
      <c r="CG125" s="476" t="n"/>
      <c r="CH125" s="476" t="n"/>
      <c r="CI125" s="476" t="n"/>
      <c r="CJ125" s="476" t="n"/>
      <c r="CK125" s="476" t="n"/>
      <c r="CL125" s="476" t="n"/>
      <c r="CM125" s="476" t="n"/>
      <c r="CN125" s="476" t="n"/>
      <c r="CO125" s="476" t="n"/>
      <c r="CP125" s="476" t="n"/>
      <c r="CQ125" s="476" t="n"/>
      <c r="CR125" s="476" t="n"/>
      <c r="CS125" s="476" t="n"/>
      <c r="CT125" s="476" t="n"/>
      <c r="CU125" s="476" t="n"/>
      <c r="CV125" s="476" t="n"/>
    </row>
    <row r="126" ht="25.75" customHeight="1">
      <c r="A126" s="845" t="inlineStr">
        <is>
          <t>S</t>
        </is>
      </c>
      <c r="B126" s="543" t="n">
        <v>0</v>
      </c>
      <c r="C126" s="845" t="n">
        <v>0</v>
      </c>
      <c r="D126" s="845" t="n">
        <v>0</v>
      </c>
      <c r="E126" s="845" t="n">
        <v>0</v>
      </c>
      <c r="F126" s="845" t="n">
        <v>0</v>
      </c>
      <c r="G126" s="845" t="n">
        <v>0</v>
      </c>
      <c r="H126" s="845" t="n">
        <v>0</v>
      </c>
      <c r="I126" s="845" t="n">
        <v>0</v>
      </c>
      <c r="J126" s="845" t="n">
        <v>0</v>
      </c>
      <c r="K126" s="845" t="n">
        <v>0</v>
      </c>
      <c r="L126" s="845" t="n">
        <v>0</v>
      </c>
      <c r="M126" s="845" t="n">
        <v>0</v>
      </c>
      <c r="N126" s="845" t="n">
        <v>0</v>
      </c>
      <c r="O126" s="845" t="n">
        <v>0</v>
      </c>
      <c r="P126" s="845" t="n">
        <v>1</v>
      </c>
      <c r="Q126" s="845" t="n">
        <v>0</v>
      </c>
      <c r="R126" s="543" t="n">
        <v>0</v>
      </c>
      <c r="S126" s="845" t="n">
        <v>0</v>
      </c>
      <c r="T126" s="544" t="n">
        <v>0</v>
      </c>
      <c r="U126" s="547" t="n">
        <v>-2156.489188282377</v>
      </c>
      <c r="V126" s="476" t="n"/>
      <c r="W126" s="476" t="n"/>
      <c r="X126" s="476" t="n"/>
      <c r="Y126" s="845" t="n">
        <v>-1.189458490942731</v>
      </c>
      <c r="Z126" s="476" t="n"/>
      <c r="AA126" s="476" t="n"/>
      <c r="AB126" s="476" t="n"/>
      <c r="AC126" s="476" t="n"/>
      <c r="AD126" s="476" t="n"/>
      <c r="AE126" s="476" t="n"/>
      <c r="AF126" s="476" t="n"/>
      <c r="AG126" s="476" t="n"/>
      <c r="AH126" s="476" t="n"/>
      <c r="AI126" s="476" t="n"/>
      <c r="AJ126" s="476" t="n"/>
      <c r="AK126" s="476" t="n"/>
      <c r="AL126" s="476" t="n"/>
      <c r="AM126" s="476" t="n"/>
      <c r="AN126" s="476" t="n"/>
      <c r="AO126" s="476" t="n"/>
      <c r="AP126" s="476" t="n"/>
      <c r="AQ126" s="476" t="n"/>
      <c r="AR126" s="476" t="n"/>
      <c r="AS126" s="476" t="n"/>
      <c r="AT126" s="476" t="n"/>
      <c r="AU126" s="476" t="n"/>
      <c r="AV126" s="476" t="n"/>
      <c r="AW126" s="476" t="n"/>
      <c r="AX126" s="476" t="n"/>
      <c r="AY126" s="476" t="n"/>
      <c r="AZ126" s="476" t="n"/>
      <c r="BA126" s="476" t="n"/>
      <c r="BB126" s="476" t="n"/>
      <c r="BC126" s="476" t="n"/>
      <c r="BD126" s="476" t="n"/>
      <c r="BE126" s="476" t="n"/>
      <c r="BF126" s="476" t="n"/>
      <c r="BG126" s="476" t="n"/>
      <c r="BH126" s="476" t="n"/>
      <c r="BI126" s="476" t="n"/>
      <c r="BJ126" s="476" t="n"/>
      <c r="BK126" s="476" t="n"/>
      <c r="BL126" s="476" t="n"/>
      <c r="BM126" s="476" t="n"/>
      <c r="BN126" s="476" t="n"/>
      <c r="BO126" s="476" t="n"/>
      <c r="BP126" s="476" t="n"/>
      <c r="BQ126" s="476" t="n"/>
      <c r="BR126" s="476" t="n"/>
      <c r="BS126" s="476" t="n"/>
      <c r="BT126" s="476" t="n"/>
      <c r="BU126" s="476" t="n"/>
      <c r="BV126" s="476" t="n"/>
      <c r="BW126" s="476" t="n"/>
      <c r="BX126" s="476" t="n"/>
      <c r="BY126" s="476" t="n"/>
      <c r="BZ126" s="476" t="n"/>
      <c r="CA126" s="476" t="n"/>
      <c r="CB126" s="476" t="n"/>
      <c r="CC126" s="476" t="n"/>
      <c r="CD126" s="476" t="n"/>
      <c r="CE126" s="476" t="n"/>
      <c r="CF126" s="476" t="n"/>
      <c r="CG126" s="476" t="n"/>
      <c r="CH126" s="476" t="n"/>
      <c r="CI126" s="476" t="n"/>
      <c r="CJ126" s="476" t="n"/>
      <c r="CK126" s="476" t="n"/>
      <c r="CL126" s="476" t="n"/>
      <c r="CM126" s="476" t="n"/>
      <c r="CN126" s="476" t="n"/>
      <c r="CO126" s="476" t="n"/>
      <c r="CP126" s="476" t="n"/>
      <c r="CQ126" s="476" t="n"/>
      <c r="CR126" s="476" t="n"/>
      <c r="CS126" s="476" t="n"/>
      <c r="CT126" s="476" t="n"/>
      <c r="CU126" s="476" t="n"/>
      <c r="CV126" s="476" t="n"/>
    </row>
    <row r="127">
      <c r="A127" s="476" t="n"/>
      <c r="B127" s="543" t="n">
        <v>0</v>
      </c>
      <c r="C127" s="845" t="n">
        <v>0</v>
      </c>
      <c r="D127" s="845" t="n">
        <v>0</v>
      </c>
      <c r="E127" s="845" t="n">
        <v>0</v>
      </c>
      <c r="F127" s="845" t="n">
        <v>0</v>
      </c>
      <c r="G127" s="845" t="n">
        <v>0</v>
      </c>
      <c r="H127" s="845" t="n">
        <v>0</v>
      </c>
      <c r="I127" s="845" t="n">
        <v>0</v>
      </c>
      <c r="J127" s="845" t="n">
        <v>0</v>
      </c>
      <c r="K127" s="845" t="n">
        <v>0</v>
      </c>
      <c r="L127" s="845" t="n">
        <v>0</v>
      </c>
      <c r="M127" s="845" t="n">
        <v>0</v>
      </c>
      <c r="N127" s="845" t="n">
        <v>0</v>
      </c>
      <c r="O127" s="845" t="n">
        <v>0</v>
      </c>
      <c r="P127" s="845" t="n">
        <v>0</v>
      </c>
      <c r="Q127" s="845" t="n">
        <v>1</v>
      </c>
      <c r="R127" s="543" t="n">
        <v>0</v>
      </c>
      <c r="S127" s="845" t="n">
        <v>0</v>
      </c>
      <c r="T127" s="544" t="n">
        <v>0</v>
      </c>
      <c r="U127" s="547" t="n">
        <v>104.940100701264</v>
      </c>
      <c r="V127" s="476" t="n"/>
      <c r="W127" s="476" t="n"/>
      <c r="X127" s="476" t="n"/>
      <c r="Y127" s="845" t="n">
        <v>-0.6826956505396717</v>
      </c>
      <c r="Z127" s="476" t="n"/>
      <c r="AA127" s="476" t="n"/>
      <c r="AB127" s="476" t="n"/>
      <c r="AC127" s="476" t="n"/>
      <c r="AD127" s="476" t="n"/>
      <c r="AE127" s="476" t="n"/>
      <c r="AF127" s="476" t="n"/>
      <c r="AG127" s="476" t="n"/>
      <c r="AH127" s="476" t="n"/>
      <c r="AI127" s="476" t="n"/>
      <c r="AJ127" s="476" t="n"/>
      <c r="AK127" s="476" t="n"/>
      <c r="AL127" s="476" t="n"/>
      <c r="AM127" s="476" t="n"/>
      <c r="AN127" s="476" t="n"/>
      <c r="AO127" s="476" t="n"/>
      <c r="AP127" s="476" t="n"/>
      <c r="AQ127" s="476" t="n"/>
      <c r="AR127" s="476" t="n"/>
      <c r="AS127" s="476" t="n"/>
      <c r="AT127" s="476" t="n"/>
      <c r="AU127" s="476" t="n"/>
      <c r="AV127" s="476" t="n"/>
      <c r="AW127" s="476" t="n"/>
      <c r="AX127" s="476" t="n"/>
      <c r="AY127" s="476" t="n"/>
      <c r="AZ127" s="476" t="n"/>
      <c r="BA127" s="476" t="n"/>
      <c r="BB127" s="476" t="n"/>
      <c r="BC127" s="476" t="n"/>
      <c r="BD127" s="476" t="n"/>
      <c r="BE127" s="476" t="n"/>
      <c r="BF127" s="476" t="n"/>
      <c r="BG127" s="476" t="n"/>
      <c r="BH127" s="476" t="n"/>
      <c r="BI127" s="476" t="n"/>
      <c r="BJ127" s="476" t="n"/>
      <c r="BK127" s="476" t="n"/>
      <c r="BL127" s="476" t="n"/>
      <c r="BM127" s="476" t="n"/>
      <c r="BN127" s="476" t="n"/>
      <c r="BO127" s="476" t="n"/>
      <c r="BP127" s="476" t="n"/>
      <c r="BQ127" s="476" t="n"/>
      <c r="BR127" s="476" t="n"/>
      <c r="BS127" s="476" t="n"/>
      <c r="BT127" s="476" t="n"/>
      <c r="BU127" s="476" t="n"/>
      <c r="BV127" s="476" t="n"/>
      <c r="BW127" s="476" t="n"/>
      <c r="BX127" s="476" t="n"/>
      <c r="BY127" s="476" t="n"/>
      <c r="BZ127" s="476" t="n"/>
      <c r="CA127" s="476" t="n"/>
      <c r="CB127" s="476" t="n"/>
      <c r="CC127" s="476" t="n"/>
      <c r="CD127" s="476" t="n"/>
      <c r="CE127" s="476" t="n"/>
      <c r="CF127" s="476" t="n"/>
      <c r="CG127" s="476" t="n"/>
      <c r="CH127" s="476" t="n"/>
      <c r="CI127" s="476" t="n"/>
      <c r="CJ127" s="476" t="n"/>
      <c r="CK127" s="476" t="n"/>
      <c r="CL127" s="476" t="n"/>
      <c r="CM127" s="476" t="n"/>
      <c r="CN127" s="476" t="n"/>
      <c r="CO127" s="476" t="n"/>
      <c r="CP127" s="476" t="n"/>
      <c r="CQ127" s="476" t="n"/>
      <c r="CR127" s="476" t="n"/>
      <c r="CS127" s="476" t="n"/>
      <c r="CT127" s="476" t="n"/>
      <c r="CU127" s="476" t="n"/>
      <c r="CV127" s="476" t="n"/>
    </row>
    <row r="128">
      <c r="A128" s="476" t="n"/>
      <c r="B128" s="543" t="n">
        <v>0</v>
      </c>
      <c r="C128" s="845" t="n">
        <v>0</v>
      </c>
      <c r="D128" s="845" t="n">
        <v>0</v>
      </c>
      <c r="E128" s="845" t="n">
        <v>0</v>
      </c>
      <c r="F128" s="845" t="n">
        <v>0</v>
      </c>
      <c r="G128" s="845" t="n">
        <v>0</v>
      </c>
      <c r="H128" s="845" t="n">
        <v>0</v>
      </c>
      <c r="I128" s="845" t="n">
        <v>0</v>
      </c>
      <c r="J128" s="845">
        <f>-AF112</f>
        <v/>
      </c>
      <c r="K128" s="845">
        <f>-AG112</f>
        <v/>
      </c>
      <c r="L128" s="845" t="n">
        <v>0</v>
      </c>
      <c r="M128" s="845" t="n">
        <v>0</v>
      </c>
      <c r="N128" s="845" t="n">
        <v>0</v>
      </c>
      <c r="O128" s="845" t="n">
        <v>0</v>
      </c>
      <c r="P128" s="845">
        <f>AF112</f>
        <v/>
      </c>
      <c r="Q128" s="845">
        <f>AG112</f>
        <v/>
      </c>
      <c r="R128" s="543" t="n">
        <v>0</v>
      </c>
      <c r="S128" s="845" t="n">
        <v>0</v>
      </c>
      <c r="T128" s="544" t="n">
        <v>0</v>
      </c>
      <c r="U128" s="547" t="n">
        <v>3273.295223497404</v>
      </c>
      <c r="V128" s="476" t="n"/>
      <c r="W128" s="476" t="n"/>
      <c r="X128" s="476" t="n"/>
      <c r="Y128" s="845" t="n">
        <v>-0.1223242669284901</v>
      </c>
      <c r="Z128" s="476" t="n"/>
      <c r="AA128" s="476" t="n"/>
      <c r="AB128" s="476" t="n"/>
      <c r="AC128" s="476" t="n"/>
      <c r="AD128" s="476" t="n"/>
      <c r="AE128" s="476" t="n"/>
      <c r="AF128" s="476" t="n"/>
      <c r="AG128" s="476" t="n"/>
      <c r="AH128" s="476" t="n"/>
      <c r="AI128" s="476" t="n"/>
      <c r="AJ128" s="476" t="n"/>
      <c r="AK128" s="476" t="n"/>
      <c r="AL128" s="476" t="n"/>
      <c r="AM128" s="476" t="n"/>
      <c r="AN128" s="476" t="n"/>
      <c r="AO128" s="476" t="n"/>
      <c r="AP128" s="476" t="n"/>
      <c r="AQ128" s="476" t="n"/>
      <c r="AR128" s="476" t="n"/>
      <c r="AS128" s="476" t="n"/>
      <c r="AT128" s="476" t="n"/>
      <c r="AU128" s="476" t="n"/>
      <c r="AV128" s="476" t="n"/>
      <c r="AW128" s="476" t="n"/>
      <c r="AX128" s="476" t="n"/>
      <c r="AY128" s="476" t="n"/>
      <c r="AZ128" s="476" t="n"/>
      <c r="BA128" s="476" t="n"/>
      <c r="BB128" s="476" t="n"/>
      <c r="BC128" s="476" t="n"/>
      <c r="BD128" s="476" t="n"/>
      <c r="BE128" s="476" t="n"/>
      <c r="BF128" s="476" t="n"/>
      <c r="BG128" s="476" t="n"/>
      <c r="BH128" s="476" t="n"/>
      <c r="BI128" s="476" t="n"/>
      <c r="BJ128" s="476" t="n"/>
      <c r="BK128" s="476" t="n"/>
      <c r="BL128" s="476" t="n"/>
      <c r="BM128" s="476" t="n"/>
      <c r="BN128" s="476" t="n"/>
      <c r="BO128" s="476" t="n"/>
      <c r="BP128" s="476" t="n"/>
      <c r="BQ128" s="476" t="n"/>
      <c r="BR128" s="476" t="n"/>
      <c r="BS128" s="476" t="n"/>
      <c r="BT128" s="476" t="n"/>
      <c r="BU128" s="476" t="n"/>
      <c r="BV128" s="476" t="n"/>
      <c r="BW128" s="476" t="n"/>
      <c r="BX128" s="476" t="n"/>
      <c r="BY128" s="476" t="n"/>
      <c r="BZ128" s="476" t="n"/>
      <c r="CA128" s="476" t="n"/>
      <c r="CB128" s="476" t="n"/>
      <c r="CC128" s="476" t="n"/>
      <c r="CD128" s="476" t="n"/>
      <c r="CE128" s="476" t="n"/>
      <c r="CF128" s="476" t="n"/>
      <c r="CG128" s="476" t="n"/>
      <c r="CH128" s="476" t="n"/>
      <c r="CI128" s="476" t="n"/>
      <c r="CJ128" s="476" t="n"/>
      <c r="CK128" s="476" t="n"/>
      <c r="CL128" s="476" t="n"/>
      <c r="CM128" s="476" t="n"/>
      <c r="CN128" s="476" t="n"/>
      <c r="CO128" s="476" t="n"/>
      <c r="CP128" s="476" t="n"/>
      <c r="CQ128" s="476" t="n"/>
      <c r="CR128" s="476" t="n"/>
      <c r="CS128" s="476" t="n"/>
      <c r="CT128" s="476" t="n"/>
      <c r="CU128" s="476" t="n"/>
      <c r="CV128" s="476" t="n"/>
    </row>
    <row r="129">
      <c r="A129" s="476" t="n"/>
      <c r="B129" s="543" t="n">
        <v>-2190966.540496672</v>
      </c>
      <c r="C129" s="476" t="n">
        <v>700573.5812957031</v>
      </c>
      <c r="D129" s="476" t="n">
        <v>-744343.6664732296</v>
      </c>
      <c r="E129" s="476" t="n">
        <v>-39464.61913898122</v>
      </c>
      <c r="F129" s="476" t="n">
        <v>-1509651.600087068</v>
      </c>
      <c r="G129" s="476" t="n">
        <v>-1029589.156205278</v>
      </c>
      <c r="H129" s="476" t="n">
        <v>-1082062.511579623</v>
      </c>
      <c r="I129" s="476" t="n">
        <v>-521342.9408878048</v>
      </c>
      <c r="J129" s="476" t="n">
        <v>191783.6202911654</v>
      </c>
      <c r="K129" s="476" t="n">
        <v>659043.2472273349</v>
      </c>
      <c r="L129" s="476" t="n">
        <v>-2622586.114106003</v>
      </c>
      <c r="M129" s="476" t="n">
        <v>411244.2782804826</v>
      </c>
      <c r="N129" s="476" t="n">
        <v>-743800.0010849916</v>
      </c>
      <c r="O129" s="476" t="n">
        <v>42822.05522711994</v>
      </c>
      <c r="P129" s="476" t="n">
        <v>8701626.81353642</v>
      </c>
      <c r="Q129" s="476" t="n">
        <v>-223286.4457985763</v>
      </c>
      <c r="R129" s="543" t="n">
        <v>1</v>
      </c>
      <c r="S129" s="476" t="n">
        <v>0</v>
      </c>
      <c r="T129" s="544" t="n">
        <v>1649.274021677672</v>
      </c>
      <c r="U129" s="547" t="n">
        <v>3321.765137013132</v>
      </c>
      <c r="V129" s="845" t="n"/>
      <c r="W129" s="845" t="n"/>
      <c r="X129" s="845" t="n"/>
      <c r="Y129" s="845" t="n">
        <v>-1.122294722680996</v>
      </c>
      <c r="Z129" s="845" t="n"/>
      <c r="AA129" s="845" t="inlineStr">
        <is>
          <t>VTL</t>
        </is>
      </c>
      <c r="AB129" s="845">
        <f t="array" ref="AB129">MMULT(TRANSPOSE(_xlfn.ANCHORARRAY(Y119)),S76:S107)</f>
        <v/>
      </c>
      <c r="AC129" s="845" t="n"/>
      <c r="AD129" s="845" t="n"/>
      <c r="AE129" s="845" t="n"/>
      <c r="AF129" s="476" t="n"/>
      <c r="AG129" s="476" t="n"/>
      <c r="AH129" s="476" t="n"/>
      <c r="AI129" s="476" t="n"/>
      <c r="AJ129" s="476" t="n"/>
      <c r="AK129" s="476" t="n"/>
      <c r="AL129" s="476" t="n"/>
      <c r="AM129" s="476" t="n"/>
      <c r="AN129" s="476" t="n"/>
      <c r="AO129" s="476" t="n"/>
      <c r="AP129" s="476" t="n"/>
      <c r="AQ129" s="476" t="n"/>
      <c r="AR129" s="476" t="n"/>
      <c r="AS129" s="476" t="n"/>
      <c r="AT129" s="476" t="n"/>
      <c r="AU129" s="476" t="n"/>
      <c r="AV129" s="476" t="n"/>
      <c r="AW129" s="476" t="n"/>
      <c r="AX129" s="476" t="n"/>
      <c r="AY129" s="476" t="n"/>
      <c r="AZ129" s="476" t="n"/>
      <c r="BA129" s="476" t="n"/>
      <c r="BB129" s="476" t="n"/>
      <c r="BC129" s="476" t="n"/>
      <c r="BD129" s="476" t="n"/>
      <c r="BE129" s="476" t="n"/>
      <c r="BF129" s="476" t="n"/>
      <c r="BG129" s="476" t="n"/>
      <c r="BH129" s="476" t="n"/>
      <c r="BI129" s="476" t="n"/>
      <c r="BJ129" s="476" t="n"/>
      <c r="BK129" s="476" t="n"/>
      <c r="BL129" s="476" t="n"/>
      <c r="BM129" s="476" t="n"/>
      <c r="BN129" s="476" t="n"/>
      <c r="BO129" s="476" t="n"/>
      <c r="BP129" s="476" t="n"/>
      <c r="BQ129" s="476" t="n"/>
      <c r="BR129" s="476" t="n"/>
      <c r="BS129" s="476" t="n"/>
      <c r="BT129" s="476" t="n"/>
      <c r="BU129" s="476" t="n"/>
      <c r="BV129" s="476" t="n"/>
      <c r="BW129" s="476" t="n"/>
      <c r="BX129" s="476" t="n"/>
      <c r="BY129" s="476" t="n"/>
      <c r="BZ129" s="476" t="n"/>
      <c r="CA129" s="476" t="n"/>
      <c r="CB129" s="476" t="n"/>
      <c r="CC129" s="476" t="n"/>
      <c r="CD129" s="476" t="n"/>
      <c r="CE129" s="476" t="n"/>
      <c r="CF129" s="476" t="n"/>
      <c r="CG129" s="476" t="n"/>
      <c r="CH129" s="476" t="n"/>
      <c r="CI129" s="476" t="n"/>
      <c r="CJ129" s="476" t="n"/>
      <c r="CK129" s="476" t="n"/>
      <c r="CL129" s="476" t="n"/>
      <c r="CM129" s="476" t="n"/>
      <c r="CN129" s="476" t="n"/>
      <c r="CO129" s="476" t="n"/>
      <c r="CP129" s="476" t="n"/>
      <c r="CQ129" s="476" t="n"/>
      <c r="CR129" s="476" t="n"/>
      <c r="CS129" s="476" t="n"/>
      <c r="CT129" s="476" t="n"/>
      <c r="CU129" s="476" t="n"/>
      <c r="CV129" s="476" t="n"/>
    </row>
    <row r="130">
      <c r="A130" s="476" t="n"/>
      <c r="B130" s="543" t="inlineStr">
        <is>
          <t>(ATA)-1</t>
        </is>
      </c>
      <c r="C130" s="476" t="n">
        <v>-1200086.305204235</v>
      </c>
      <c r="D130" s="476" t="n">
        <v>-404891.0618620092</v>
      </c>
      <c r="E130" s="476" t="n">
        <v>-3167112.601122121</v>
      </c>
      <c r="F130" s="476" t="n">
        <v>-326937.0930770164</v>
      </c>
      <c r="G130" s="476" t="n">
        <v>-581242.7091376367</v>
      </c>
      <c r="H130" s="476" t="n">
        <v>-75983.29999538057</v>
      </c>
      <c r="I130" s="476" t="n">
        <v>-349439.4359515198</v>
      </c>
      <c r="J130" s="476" t="n">
        <v>439956.4216669244</v>
      </c>
      <c r="K130" s="476" t="n">
        <v>-177985.4940647602</v>
      </c>
      <c r="L130" s="476" t="n">
        <v>-498872.060438103</v>
      </c>
      <c r="M130" s="476" t="n">
        <v>-780082.9368990237</v>
      </c>
      <c r="N130" s="476" t="n">
        <v>115863.6180459038</v>
      </c>
      <c r="O130" s="476" t="n">
        <v>-1325573.521658045</v>
      </c>
      <c r="P130" s="476" t="n">
        <v>-223286.4457985763</v>
      </c>
      <c r="Q130" s="476" t="n">
        <v>7581523.004037343</v>
      </c>
      <c r="R130" s="567" t="inlineStr">
        <is>
          <t>ST(-1)</t>
        </is>
      </c>
      <c r="S130" s="590" t="n">
        <v>1</v>
      </c>
      <c r="T130" s="568" t="n">
        <v>962.0765126453088</v>
      </c>
      <c r="U130" s="571" t="n">
        <v>-3151.820383325786</v>
      </c>
      <c r="V130" s="845" t="inlineStr">
        <is>
          <t>X</t>
        </is>
      </c>
      <c r="W130" s="845" t="inlineStr">
        <is>
          <t>mx</t>
        </is>
      </c>
      <c r="X130" s="845" t="n"/>
      <c r="Y130" s="845" t="n">
        <v>-0.3844016225836423</v>
      </c>
      <c r="Z130" s="845" t="n"/>
      <c r="AA130" s="845" t="inlineStr">
        <is>
          <t>VTV</t>
        </is>
      </c>
      <c r="AB130" s="845">
        <f t="array" ref="AB130">MMULT(TRANSPOSE(_xlfn.ANCHORARRAY(Y119)),_xlfn.ANCHORARRAY(Y119))</f>
        <v/>
      </c>
      <c r="AC130" s="845" t="n"/>
      <c r="AD130" s="845" t="n"/>
      <c r="AE130" s="845" t="n"/>
      <c r="AF130" s="476" t="n"/>
      <c r="AG130" s="476" t="n"/>
      <c r="AH130" s="476" t="n"/>
      <c r="AI130" s="476" t="n"/>
      <c r="AJ130" s="476" t="n"/>
      <c r="AK130" s="476" t="n"/>
      <c r="AL130" s="476" t="n"/>
      <c r="AM130" s="476" t="n"/>
      <c r="AN130" s="476" t="n"/>
      <c r="AO130" s="476" t="n"/>
      <c r="AP130" s="476" t="n"/>
      <c r="AQ130" s="476" t="n"/>
      <c r="AR130" s="476" t="n"/>
      <c r="AS130" s="476" t="n"/>
      <c r="AT130" s="476" t="n"/>
      <c r="AU130" s="476" t="n"/>
      <c r="AV130" s="476" t="n"/>
      <c r="AW130" s="476" t="n"/>
      <c r="AX130" s="476" t="n"/>
      <c r="AY130" s="476" t="n"/>
      <c r="AZ130" s="476" t="n"/>
      <c r="BA130" s="476" t="n"/>
      <c r="BB130" s="476" t="n"/>
      <c r="BC130" s="476" t="n"/>
      <c r="BD130" s="476" t="n"/>
      <c r="BE130" s="476" t="n"/>
      <c r="BF130" s="476" t="n"/>
      <c r="BG130" s="476" t="n"/>
      <c r="BH130" s="476" t="n"/>
      <c r="BI130" s="476" t="n"/>
      <c r="BJ130" s="476" t="n"/>
      <c r="BK130" s="476" t="n"/>
      <c r="BL130" s="476" t="n"/>
      <c r="BM130" s="476" t="n"/>
      <c r="BN130" s="476" t="n"/>
      <c r="BO130" s="476" t="n"/>
      <c r="BP130" s="476" t="n"/>
      <c r="BQ130" s="476" t="n"/>
      <c r="BR130" s="476" t="n"/>
      <c r="BS130" s="476" t="n"/>
      <c r="BT130" s="476" t="n"/>
      <c r="BU130" s="476" t="n"/>
      <c r="BV130" s="476" t="n"/>
      <c r="BW130" s="476" t="n"/>
      <c r="BX130" s="476" t="n"/>
      <c r="BY130" s="476" t="n"/>
      <c r="BZ130" s="476" t="n"/>
      <c r="CA130" s="476" t="n"/>
      <c r="CB130" s="476" t="n"/>
      <c r="CC130" s="476" t="n"/>
      <c r="CD130" s="476" t="n"/>
      <c r="CE130" s="476" t="n"/>
      <c r="CF130" s="476" t="n"/>
      <c r="CG130" s="476" t="n"/>
      <c r="CH130" s="476" t="n"/>
      <c r="CI130" s="476" t="n"/>
      <c r="CJ130" s="476" t="n"/>
      <c r="CK130" s="476" t="n"/>
      <c r="CL130" s="476" t="n"/>
      <c r="CM130" s="476" t="n"/>
      <c r="CN130" s="476" t="n"/>
      <c r="CO130" s="476" t="n"/>
      <c r="CP130" s="476" t="n"/>
      <c r="CQ130" s="476" t="n"/>
      <c r="CR130" s="476" t="n"/>
      <c r="CS130" s="476" t="n"/>
      <c r="CT130" s="476" t="n"/>
      <c r="CU130" s="476" t="n"/>
      <c r="CV130" s="476" t="n"/>
    </row>
    <row r="131">
      <c r="A131" s="476" t="n"/>
      <c r="B131" s="580">
        <f t="array" ref="B131:T149">MINVERSE(B110:T128)</f>
        <v/>
      </c>
      <c r="C131" s="581" t="n">
        <v>1.121397068893093e-07</v>
      </c>
      <c r="D131" s="581" t="n">
        <v>2.850086687661459e-07</v>
      </c>
      <c r="E131" s="581" t="n">
        <v>3.607010032598815e-07</v>
      </c>
      <c r="F131" s="581" t="n">
        <v>-1.961353435105053e-07</v>
      </c>
      <c r="G131" s="581" t="n">
        <v>1.76222016425345e-07</v>
      </c>
      <c r="H131" s="581" t="n">
        <v>-1.23852637182895e-07</v>
      </c>
      <c r="I131" s="581" t="n">
        <v>1.558035953702593e-08</v>
      </c>
      <c r="J131" s="581" t="n">
        <v>3.74915827300507e-08</v>
      </c>
      <c r="K131" s="581" t="n">
        <v>-6.411282490523456e-08</v>
      </c>
      <c r="L131" s="581" t="n">
        <v>-7.98739799393396e-08</v>
      </c>
      <c r="M131" s="581" t="n">
        <v>-1.012300095698442e-07</v>
      </c>
      <c r="N131" s="581" t="n">
        <v>7.195685724833555e-08</v>
      </c>
      <c r="O131" s="581" t="n">
        <v>-2.643914749023845e-07</v>
      </c>
      <c r="P131" s="581" t="n">
        <v>0</v>
      </c>
      <c r="Q131" s="555" t="n">
        <v>0</v>
      </c>
      <c r="R131" s="580" t="n">
        <v>1</v>
      </c>
      <c r="S131" s="581" t="n">
        <v>3.298038079315813e-17</v>
      </c>
      <c r="T131" s="555" t="n">
        <v>0.0002397406926178376</v>
      </c>
      <c r="U131" s="547" t="n">
        <v>0</v>
      </c>
      <c r="V131" s="845">
        <f t="array" ref="V131:V146">-MMULT(B131:Q146,_xlfn.ANCHORARRAY(V110))</f>
        <v/>
      </c>
      <c r="W131" s="845">
        <f>$AB$131*SQRT(INDEX($B$131:$Q$146,1,1))</f>
        <v/>
      </c>
      <c r="X131" s="845" t="n"/>
      <c r="Y131" s="845" t="n">
        <v>-0.07330129713477451</v>
      </c>
      <c r="Z131" s="845" t="n"/>
      <c r="AA131" s="845" t="inlineStr">
        <is>
          <t>m0'</t>
        </is>
      </c>
      <c r="AB131" s="845">
        <f>SQRT(AB130/(32-16+3))</f>
        <v/>
      </c>
      <c r="AC131" s="845" t="n"/>
      <c r="AD131" s="845" t="n"/>
      <c r="AE131" s="845" t="n"/>
      <c r="AF131" s="476" t="n"/>
      <c r="AG131" s="476" t="n"/>
      <c r="AH131" s="476" t="n"/>
      <c r="AI131" s="476" t="n"/>
      <c r="AJ131" s="476" t="n"/>
      <c r="AK131" s="476" t="n"/>
      <c r="AL131" s="476" t="n"/>
      <c r="AM131" s="476" t="n"/>
      <c r="AN131" s="476" t="n"/>
      <c r="AO131" s="476" t="n"/>
      <c r="AP131" s="476" t="n"/>
      <c r="AQ131" s="476" t="n"/>
      <c r="AR131" s="476" t="n"/>
      <c r="AS131" s="476" t="n"/>
      <c r="AT131" s="476" t="n"/>
      <c r="AU131" s="476" t="n"/>
      <c r="AV131" s="476" t="n"/>
      <c r="AW131" s="476" t="n"/>
      <c r="AX131" s="476" t="n"/>
      <c r="AY131" s="476" t="n"/>
      <c r="AZ131" s="476" t="n"/>
      <c r="BA131" s="476" t="n"/>
      <c r="BB131" s="476" t="n"/>
      <c r="BC131" s="476" t="n"/>
      <c r="BD131" s="476" t="n"/>
      <c r="BE131" s="476" t="n"/>
      <c r="BF131" s="476" t="n"/>
      <c r="BG131" s="476" t="n"/>
      <c r="BH131" s="476" t="n"/>
      <c r="BI131" s="476" t="n"/>
      <c r="BJ131" s="476" t="n"/>
      <c r="BK131" s="476" t="n"/>
      <c r="BL131" s="476" t="n"/>
      <c r="BM131" s="476" t="n"/>
      <c r="BN131" s="476" t="n"/>
      <c r="BO131" s="476" t="n"/>
      <c r="BP131" s="476" t="n"/>
      <c r="BQ131" s="476" t="n"/>
      <c r="BR131" s="476" t="n"/>
      <c r="BS131" s="476" t="n"/>
      <c r="BT131" s="476" t="n"/>
      <c r="BU131" s="476" t="n"/>
      <c r="BV131" s="476" t="n"/>
      <c r="BW131" s="476" t="n"/>
      <c r="BX131" s="476" t="n"/>
      <c r="BY131" s="476" t="n"/>
      <c r="BZ131" s="476" t="n"/>
      <c r="CA131" s="476" t="n"/>
      <c r="CB131" s="476" t="n"/>
      <c r="CC131" s="476" t="n"/>
      <c r="CD131" s="476" t="n"/>
      <c r="CE131" s="476" t="n"/>
      <c r="CF131" s="476" t="n"/>
      <c r="CG131" s="476" t="n"/>
      <c r="CH131" s="476" t="n"/>
      <c r="CI131" s="476" t="n"/>
      <c r="CJ131" s="476" t="n"/>
      <c r="CK131" s="476" t="n"/>
      <c r="CL131" s="476" t="n"/>
      <c r="CM131" s="476" t="n"/>
      <c r="CN131" s="476" t="n"/>
      <c r="CO131" s="476" t="n"/>
      <c r="CP131" s="476" t="n"/>
      <c r="CQ131" s="476" t="n"/>
      <c r="CR131" s="476" t="n"/>
      <c r="CS131" s="476" t="n"/>
      <c r="CT131" s="476" t="n"/>
      <c r="CU131" s="476" t="n"/>
      <c r="CV131" s="476" t="n"/>
    </row>
    <row r="132">
      <c r="A132" s="476" t="n"/>
      <c r="B132" s="543" t="n">
        <v>1.121397068893093e-07</v>
      </c>
      <c r="C132" s="845" t="n">
        <v>5.191789604301037e-07</v>
      </c>
      <c r="D132" s="845" t="n">
        <v>8.934271356695148e-08</v>
      </c>
      <c r="E132" s="845" t="n">
        <v>-1.671010311993292e-08</v>
      </c>
      <c r="F132" s="845" t="n">
        <v>1.771332135659061e-08</v>
      </c>
      <c r="G132" s="845" t="n">
        <v>2.724900997900582e-08</v>
      </c>
      <c r="H132" s="845" t="n">
        <v>3.604935911710969e-09</v>
      </c>
      <c r="I132" s="845" t="n">
        <v>7.565180736960997e-08</v>
      </c>
      <c r="J132" s="845" t="n">
        <v>-5.934523408800768e-08</v>
      </c>
      <c r="K132" s="845" t="n">
        <v>1.01483861842806e-07</v>
      </c>
      <c r="L132" s="845" t="n">
        <v>-2.496795759575825e-08</v>
      </c>
      <c r="M132" s="845" t="n">
        <v>1.525678939595194e-07</v>
      </c>
      <c r="N132" s="845" t="n">
        <v>-6.078161512968704e-08</v>
      </c>
      <c r="O132" s="845" t="n">
        <v>1.405384117190727e-07</v>
      </c>
      <c r="P132" s="845" t="n">
        <v>0</v>
      </c>
      <c r="Q132" s="544" t="n">
        <v>0</v>
      </c>
      <c r="R132" s="845" t="n">
        <v>-1.751755066127662e-17</v>
      </c>
      <c r="S132" s="845" t="n">
        <v>1</v>
      </c>
      <c r="T132" s="544" t="n">
        <v>-0.000115138622112514</v>
      </c>
      <c r="U132" s="547" t="n">
        <v>0</v>
      </c>
      <c r="V132" s="845" t="n">
        <v>-3.603472893604434e-05</v>
      </c>
      <c r="W132" s="845">
        <f>$AB$131*SQRT(INDEX($B$131:$Q$146,2,2))</f>
        <v/>
      </c>
      <c r="X132" s="845" t="n"/>
      <c r="Y132" s="845" t="n">
        <v>-0.2247463811154561</v>
      </c>
      <c r="Z132" s="845" t="n"/>
      <c r="AA132" s="845" t="n"/>
      <c r="AB132" s="845" t="n"/>
      <c r="AC132" s="845" t="n"/>
      <c r="AD132" s="845" t="n"/>
      <c r="AE132" s="845" t="n"/>
      <c r="AF132" s="476" t="n"/>
      <c r="AG132" s="476" t="n"/>
      <c r="AH132" s="476" t="n"/>
      <c r="AI132" s="476" t="n"/>
      <c r="AJ132" s="476" t="n"/>
      <c r="AK132" s="476" t="n"/>
      <c r="AL132" s="476" t="n"/>
      <c r="AM132" s="476" t="n"/>
      <c r="AN132" s="476" t="n"/>
      <c r="AO132" s="476" t="n"/>
      <c r="AP132" s="476" t="n"/>
      <c r="AQ132" s="476" t="n"/>
      <c r="AR132" s="476" t="n"/>
      <c r="AS132" s="476" t="n"/>
      <c r="AT132" s="476" t="n"/>
      <c r="AU132" s="476" t="n"/>
      <c r="AV132" s="476" t="n"/>
      <c r="AW132" s="476" t="n"/>
      <c r="AX132" s="476" t="n"/>
      <c r="AY132" s="476" t="n"/>
      <c r="AZ132" s="476" t="n"/>
      <c r="BA132" s="476" t="n"/>
      <c r="BB132" s="476" t="n"/>
      <c r="BC132" s="476" t="n"/>
      <c r="BD132" s="476" t="n"/>
      <c r="BE132" s="476" t="n"/>
      <c r="BF132" s="476" t="n"/>
      <c r="BG132" s="476" t="n"/>
      <c r="BH132" s="476" t="n"/>
      <c r="BI132" s="476" t="n"/>
      <c r="BJ132" s="476" t="n"/>
      <c r="BK132" s="476" t="n"/>
      <c r="BL132" s="476" t="n"/>
      <c r="BM132" s="476" t="n"/>
      <c r="BN132" s="476" t="n"/>
      <c r="BO132" s="476" t="n"/>
      <c r="BP132" s="476" t="n"/>
      <c r="BQ132" s="476" t="n"/>
      <c r="BR132" s="476" t="n"/>
      <c r="BS132" s="476" t="n"/>
      <c r="BT132" s="476" t="n"/>
      <c r="BU132" s="476" t="n"/>
      <c r="BV132" s="476" t="n"/>
      <c r="BW132" s="476" t="n"/>
      <c r="BX132" s="476" t="n"/>
      <c r="BY132" s="476" t="n"/>
      <c r="BZ132" s="476" t="n"/>
      <c r="CA132" s="476" t="n"/>
      <c r="CB132" s="476" t="n"/>
      <c r="CC132" s="476" t="n"/>
      <c r="CD132" s="476" t="n"/>
      <c r="CE132" s="476" t="n"/>
      <c r="CF132" s="476" t="n"/>
      <c r="CG132" s="476" t="n"/>
      <c r="CH132" s="476" t="n"/>
      <c r="CI132" s="476" t="n"/>
      <c r="CJ132" s="476" t="n"/>
      <c r="CK132" s="476" t="n"/>
      <c r="CL132" s="476" t="n"/>
      <c r="CM132" s="476" t="n"/>
      <c r="CN132" s="476" t="n"/>
      <c r="CO132" s="476" t="n"/>
      <c r="CP132" s="476" t="n"/>
      <c r="CQ132" s="476" t="n"/>
      <c r="CR132" s="476" t="n"/>
      <c r="CS132" s="476" t="n"/>
      <c r="CT132" s="476" t="n"/>
      <c r="CU132" s="476" t="n"/>
      <c r="CV132" s="476" t="n"/>
    </row>
    <row r="133">
      <c r="A133" s="476" t="n"/>
      <c r="B133" s="666" t="n">
        <v>2.85008668766146e-07</v>
      </c>
      <c r="C133" s="667" t="n">
        <v>8.934271356695151e-08</v>
      </c>
      <c r="D133" s="667" t="n">
        <v>8.135237401399707e-07</v>
      </c>
      <c r="E133" s="667" t="n">
        <v>5.080539344026722e-08</v>
      </c>
      <c r="F133" s="667" t="n">
        <v>-7.070308378851466e-08</v>
      </c>
      <c r="G133" s="667" t="n">
        <v>-3.222760166054935e-08</v>
      </c>
      <c r="H133" s="667" t="n">
        <v>1.017295756637385e-08</v>
      </c>
      <c r="I133" s="667" t="n">
        <v>-8.962119679839887e-08</v>
      </c>
      <c r="J133" s="668" t="n">
        <v>3.339100289317069e-08</v>
      </c>
      <c r="K133" s="668" t="n">
        <v>-5.710059074630962e-08</v>
      </c>
      <c r="L133" s="667" t="n">
        <v>-9.339123197326214e-10</v>
      </c>
      <c r="M133" s="667" t="n">
        <v>-5.69431537015965e-08</v>
      </c>
      <c r="N133" s="667" t="n">
        <v>2.637781049416772e-08</v>
      </c>
      <c r="O133" s="667" t="n">
        <v>-1.009423301743028e-07</v>
      </c>
      <c r="P133" s="668" t="n">
        <v>0</v>
      </c>
      <c r="Q133" s="669" t="n">
        <v>0</v>
      </c>
      <c r="R133" s="666" t="n">
        <v>1</v>
      </c>
      <c r="S133" s="667" t="n">
        <v>-1.331720587962013e-16</v>
      </c>
      <c r="T133" s="568" t="n">
        <v>4.258551776764224e-05</v>
      </c>
      <c r="U133" s="571" t="n">
        <v>0</v>
      </c>
      <c r="V133" s="845" t="n">
        <v>0.0001101004956470144</v>
      </c>
      <c r="W133" s="845">
        <f>$AB$131*SQRT(INDEX($B$131:$Q$146,3,3))</f>
        <v/>
      </c>
      <c r="X133" s="845" t="n"/>
      <c r="Y133" s="845" t="n">
        <v>1.016760069398723</v>
      </c>
      <c r="Z133" s="845" t="n"/>
      <c r="AA133" s="845" t="inlineStr">
        <is>
          <t>ATV</t>
        </is>
      </c>
      <c r="AB133" s="845" t="n"/>
      <c r="AC133" s="845" t="n"/>
      <c r="AD133" s="845" t="n"/>
      <c r="AE133" s="845" t="n"/>
      <c r="AF133" s="476" t="n"/>
      <c r="AG133" s="476" t="n"/>
      <c r="AH133" s="476" t="n"/>
      <c r="AI133" s="476" t="n"/>
      <c r="AJ133" s="476" t="n"/>
      <c r="AK133" s="476" t="n"/>
      <c r="AL133" s="476" t="n"/>
      <c r="AM133" s="476" t="n"/>
      <c r="AN133" s="476" t="n"/>
      <c r="AO133" s="476" t="n"/>
      <c r="AP133" s="476" t="n"/>
      <c r="AQ133" s="476" t="n"/>
      <c r="AR133" s="476" t="n"/>
      <c r="AS133" s="476" t="n"/>
      <c r="AT133" s="476" t="n"/>
      <c r="AU133" s="476" t="n"/>
      <c r="AV133" s="476" t="n"/>
      <c r="AW133" s="476" t="n"/>
      <c r="AX133" s="476" t="n"/>
      <c r="AY133" s="476" t="n"/>
      <c r="AZ133" s="476" t="n"/>
      <c r="BA133" s="476" t="n"/>
      <c r="BB133" s="476" t="n"/>
      <c r="BC133" s="476" t="n"/>
      <c r="BD133" s="476" t="n"/>
      <c r="BE133" s="476" t="n"/>
      <c r="BF133" s="476" t="n"/>
      <c r="BG133" s="476" t="n"/>
      <c r="BH133" s="476" t="n"/>
      <c r="BI133" s="476" t="n"/>
      <c r="BJ133" s="476" t="n"/>
      <c r="BK133" s="476" t="n"/>
      <c r="BL133" s="476" t="n"/>
      <c r="BM133" s="476" t="n"/>
      <c r="BN133" s="476" t="n"/>
      <c r="BO133" s="476" t="n"/>
      <c r="BP133" s="476" t="n"/>
      <c r="BQ133" s="476" t="n"/>
      <c r="BR133" s="476" t="n"/>
      <c r="BS133" s="476" t="n"/>
      <c r="BT133" s="476" t="n"/>
      <c r="BU133" s="476" t="n"/>
      <c r="BV133" s="476" t="n"/>
      <c r="BW133" s="476" t="n"/>
      <c r="BX133" s="476" t="n"/>
      <c r="BY133" s="476" t="n"/>
      <c r="BZ133" s="476" t="n"/>
      <c r="CA133" s="476" t="n"/>
      <c r="CB133" s="476" t="n"/>
      <c r="CC133" s="476" t="n"/>
      <c r="CD133" s="476" t="n"/>
      <c r="CE133" s="476" t="n"/>
      <c r="CF133" s="476" t="n"/>
      <c r="CG133" s="476" t="n"/>
      <c r="CH133" s="476" t="n"/>
      <c r="CI133" s="476" t="n"/>
      <c r="CJ133" s="476" t="n"/>
      <c r="CK133" s="476" t="n"/>
      <c r="CL133" s="476" t="n"/>
      <c r="CM133" s="476" t="n"/>
      <c r="CN133" s="476" t="n"/>
      <c r="CO133" s="476" t="n"/>
      <c r="CP133" s="476" t="n"/>
      <c r="CQ133" s="476" t="n"/>
      <c r="CR133" s="476" t="n"/>
      <c r="CS133" s="476" t="n"/>
      <c r="CT133" s="476" t="n"/>
      <c r="CU133" s="476" t="n"/>
      <c r="CV133" s="476" t="n"/>
    </row>
    <row r="134">
      <c r="A134" s="476" t="n"/>
      <c r="B134" s="670" t="n">
        <v>3.607010032598815e-07</v>
      </c>
      <c r="C134" s="670" t="n">
        <v>-1.671010311993289e-08</v>
      </c>
      <c r="D134" s="670" t="n">
        <v>5.080539344026719e-08</v>
      </c>
      <c r="E134" s="670" t="n">
        <v>5.594829535922687e-07</v>
      </c>
      <c r="F134" s="670" t="n">
        <v>-2.597888115732361e-07</v>
      </c>
      <c r="G134" s="670" t="n">
        <v>3.214208326229933e-07</v>
      </c>
      <c r="H134" s="670" t="n">
        <v>-1.892459826402093e-07</v>
      </c>
      <c r="I134" s="670" t="n">
        <v>1.213668474100007e-07</v>
      </c>
      <c r="J134" s="670" t="n">
        <v>2.542629130516734e-09</v>
      </c>
      <c r="K134" s="670" t="n">
        <v>-4.348046264611416e-09</v>
      </c>
      <c r="L134" s="670" t="n">
        <v>-1.089721172122373e-07</v>
      </c>
      <c r="M134" s="670" t="n">
        <v>-4.412814539386415e-08</v>
      </c>
      <c r="N134" s="670" t="n">
        <v>2.515551118316996e-08</v>
      </c>
      <c r="O134" s="670" t="n">
        <v>-1.600377103071107e-07</v>
      </c>
      <c r="P134" s="670" t="n">
        <v>0</v>
      </c>
      <c r="Q134" s="670" t="n">
        <v>0</v>
      </c>
      <c r="R134" s="845" t="n">
        <v>2.568875342100192e-16</v>
      </c>
      <c r="S134" s="845" t="n">
        <v>1</v>
      </c>
      <c r="T134" s="845" t="n">
        <v>0.0002555131066058532</v>
      </c>
      <c r="U134" s="476" t="n"/>
      <c r="V134" s="845" t="n">
        <v>0.0003563166253621572</v>
      </c>
      <c r="W134" s="845">
        <f>$AB$131*SQRT(INDEX($B$131:$Q$146,4,4))</f>
        <v/>
      </c>
      <c r="X134" s="845" t="n"/>
      <c r="Y134" s="845" t="n">
        <v>-0.2834522290618536</v>
      </c>
      <c r="Z134" s="845" t="n"/>
      <c r="AA134" s="845">
        <f t="array" ref="AA134:AA149">MMULT(_xlfn.ANCHORARRAY(U92),_xlfn.ANCHORARRAY(Y119))</f>
        <v/>
      </c>
      <c r="AB134" s="845" t="n"/>
      <c r="AC134" s="845" t="n"/>
      <c r="AD134" s="845" t="n"/>
      <c r="AE134" s="845" t="n"/>
      <c r="AF134" s="476" t="n"/>
      <c r="AG134" s="476" t="n"/>
      <c r="AH134" s="476" t="n"/>
      <c r="AI134" s="476" t="n"/>
      <c r="AJ134" s="476" t="n"/>
      <c r="AK134" s="476" t="n"/>
      <c r="AL134" s="476" t="n"/>
      <c r="AM134" s="476" t="n"/>
      <c r="AN134" s="476" t="n"/>
      <c r="AO134" s="476" t="n"/>
      <c r="AP134" s="476" t="n"/>
      <c r="AQ134" s="476" t="n"/>
      <c r="AR134" s="476" t="n"/>
      <c r="AS134" s="476" t="n"/>
      <c r="AT134" s="476" t="n"/>
      <c r="AU134" s="476" t="n"/>
      <c r="AV134" s="476" t="n"/>
      <c r="AW134" s="476" t="n"/>
      <c r="AX134" s="476" t="n"/>
      <c r="AY134" s="476" t="n"/>
      <c r="AZ134" s="476" t="n"/>
      <c r="BA134" s="476" t="n"/>
      <c r="BB134" s="476" t="n"/>
      <c r="BC134" s="476" t="n"/>
      <c r="BD134" s="476" t="n"/>
      <c r="BE134" s="476" t="n"/>
      <c r="BF134" s="476" t="n"/>
      <c r="BG134" s="476" t="n"/>
      <c r="BH134" s="476" t="n"/>
      <c r="BI134" s="476" t="n"/>
      <c r="BJ134" s="476" t="n"/>
      <c r="BK134" s="476" t="n"/>
      <c r="BL134" s="476" t="n"/>
      <c r="BM134" s="476" t="n"/>
      <c r="BN134" s="476" t="n"/>
      <c r="BO134" s="476" t="n"/>
      <c r="BP134" s="476" t="n"/>
      <c r="BQ134" s="476" t="n"/>
      <c r="BR134" s="476" t="n"/>
      <c r="BS134" s="476" t="n"/>
      <c r="BT134" s="476" t="n"/>
      <c r="BU134" s="476" t="n"/>
      <c r="BV134" s="476" t="n"/>
      <c r="BW134" s="476" t="n"/>
      <c r="BX134" s="476" t="n"/>
      <c r="BY134" s="476" t="n"/>
      <c r="BZ134" s="476" t="n"/>
      <c r="CA134" s="476" t="n"/>
      <c r="CB134" s="476" t="n"/>
      <c r="CC134" s="476" t="n"/>
      <c r="CD134" s="476" t="n"/>
      <c r="CE134" s="476" t="n"/>
      <c r="CF134" s="476" t="n"/>
      <c r="CG134" s="476" t="n"/>
      <c r="CH134" s="476" t="n"/>
      <c r="CI134" s="476" t="n"/>
      <c r="CJ134" s="476" t="n"/>
      <c r="CK134" s="476" t="n"/>
      <c r="CL134" s="476" t="n"/>
      <c r="CM134" s="476" t="n"/>
      <c r="CN134" s="476" t="n"/>
      <c r="CO134" s="476" t="n"/>
      <c r="CP134" s="476" t="n"/>
      <c r="CQ134" s="476" t="n"/>
      <c r="CR134" s="476" t="n"/>
      <c r="CS134" s="476" t="n"/>
      <c r="CT134" s="476" t="n"/>
      <c r="CU134" s="476" t="n"/>
      <c r="CV134" s="476" t="n"/>
    </row>
    <row r="135">
      <c r="A135" s="476" t="n"/>
      <c r="B135" s="670" t="n">
        <v>-1.961353435105053e-07</v>
      </c>
      <c r="C135" s="670" t="n">
        <v>1.771332135659061e-08</v>
      </c>
      <c r="D135" s="670" t="n">
        <v>-7.070308378851467e-08</v>
      </c>
      <c r="E135" s="670" t="n">
        <v>-2.597888115732361e-07</v>
      </c>
      <c r="F135" s="670" t="n">
        <v>4.962408653961355e-07</v>
      </c>
      <c r="G135" s="670" t="n">
        <v>-1.258098664378e-07</v>
      </c>
      <c r="H135" s="670" t="n">
        <v>1.829993742969955e-07</v>
      </c>
      <c r="I135" s="670" t="n">
        <v>3.120008541293656e-09</v>
      </c>
      <c r="J135" s="670" t="n">
        <v>-2.464993529615401e-08</v>
      </c>
      <c r="K135" s="670" t="n">
        <v>4.215284793247634e-08</v>
      </c>
      <c r="L135" s="670" t="n">
        <v>1.13965690798098e-07</v>
      </c>
      <c r="M135" s="670" t="n">
        <v>6.181248109110056e-08</v>
      </c>
      <c r="N135" s="670" t="n">
        <v>2.520048870824818e-08</v>
      </c>
      <c r="O135" s="670" t="n">
        <v>1.265048000197084e-07</v>
      </c>
      <c r="P135" s="670" t="n">
        <v>0</v>
      </c>
      <c r="Q135" s="670" t="n">
        <v>0</v>
      </c>
      <c r="R135" s="845" t="n">
        <v>0.9999999999999998</v>
      </c>
      <c r="S135" s="845" t="n">
        <v>-1.259648706895356e-16</v>
      </c>
      <c r="T135" s="845" t="n">
        <v>-0.0002570903480046546</v>
      </c>
      <c r="U135" s="476" t="n"/>
      <c r="V135" s="845" t="n">
        <v>0.0006426515764777245</v>
      </c>
      <c r="W135" s="845">
        <f>$AB$131*SQRT(INDEX($B$131:$Q$146,5,5))</f>
        <v/>
      </c>
      <c r="X135" s="845" t="n"/>
      <c r="Y135" s="845" t="n">
        <v>0.4501520773251297</v>
      </c>
      <c r="Z135" s="845" t="n"/>
      <c r="AA135" s="845" t="n">
        <v>9.094947017729282e-13</v>
      </c>
      <c r="AB135" s="845" t="n"/>
      <c r="AC135" s="845" t="n"/>
      <c r="AD135" s="845" t="n"/>
      <c r="AE135" s="845" t="n"/>
      <c r="AF135" s="476" t="n"/>
      <c r="AG135" s="476" t="n"/>
      <c r="AH135" s="476" t="n"/>
      <c r="AI135" s="476" t="n"/>
      <c r="AJ135" s="476" t="n"/>
      <c r="AK135" s="476" t="n"/>
      <c r="AL135" s="476" t="n"/>
      <c r="AM135" s="476" t="n"/>
      <c r="AN135" s="476" t="n"/>
      <c r="AO135" s="476" t="n"/>
      <c r="AP135" s="476" t="n"/>
      <c r="AQ135" s="476" t="n"/>
      <c r="AR135" s="476" t="n"/>
      <c r="AS135" s="476" t="n"/>
      <c r="AT135" s="476" t="n"/>
      <c r="AU135" s="476" t="n"/>
      <c r="AV135" s="476" t="n"/>
      <c r="AW135" s="476" t="n"/>
      <c r="AX135" s="476" t="n"/>
      <c r="AY135" s="476" t="n"/>
      <c r="AZ135" s="476" t="n"/>
      <c r="BA135" s="476" t="n"/>
      <c r="BB135" s="476" t="n"/>
      <c r="BC135" s="476" t="n"/>
      <c r="BD135" s="476" t="n"/>
      <c r="BE135" s="476" t="n"/>
      <c r="BF135" s="476" t="n"/>
      <c r="BG135" s="476" t="n"/>
      <c r="BH135" s="476" t="n"/>
      <c r="BI135" s="476" t="n"/>
      <c r="BJ135" s="476" t="n"/>
      <c r="BK135" s="476" t="n"/>
      <c r="BL135" s="476" t="n"/>
      <c r="BM135" s="476" t="n"/>
      <c r="BN135" s="476" t="n"/>
      <c r="BO135" s="476" t="n"/>
      <c r="BP135" s="476" t="n"/>
      <c r="BQ135" s="476" t="n"/>
      <c r="BR135" s="476" t="n"/>
      <c r="BS135" s="476" t="n"/>
      <c r="BT135" s="476" t="n"/>
      <c r="BU135" s="476" t="n"/>
      <c r="BV135" s="476" t="n"/>
      <c r="BW135" s="476" t="n"/>
      <c r="BX135" s="476" t="n"/>
      <c r="BY135" s="476" t="n"/>
      <c r="BZ135" s="476" t="n"/>
      <c r="CA135" s="476" t="n"/>
      <c r="CB135" s="476" t="n"/>
      <c r="CC135" s="476" t="n"/>
      <c r="CD135" s="476" t="n"/>
      <c r="CE135" s="476" t="n"/>
      <c r="CF135" s="476" t="n"/>
      <c r="CG135" s="476" t="n"/>
      <c r="CH135" s="476" t="n"/>
      <c r="CI135" s="476" t="n"/>
      <c r="CJ135" s="476" t="n"/>
      <c r="CK135" s="476" t="n"/>
      <c r="CL135" s="476" t="n"/>
      <c r="CM135" s="476" t="n"/>
      <c r="CN135" s="476" t="n"/>
      <c r="CO135" s="476" t="n"/>
      <c r="CP135" s="476" t="n"/>
      <c r="CQ135" s="476" t="n"/>
      <c r="CR135" s="476" t="n"/>
      <c r="CS135" s="476" t="n"/>
      <c r="CT135" s="476" t="n"/>
      <c r="CU135" s="476" t="n"/>
      <c r="CV135" s="476" t="n"/>
    </row>
    <row r="136">
      <c r="A136" s="476" t="n"/>
      <c r="B136" s="845" t="n">
        <v>1.76222016425345e-07</v>
      </c>
      <c r="C136" s="845" t="n">
        <v>2.724900997900589e-08</v>
      </c>
      <c r="D136" s="845" t="n">
        <v>-3.222760166054936e-08</v>
      </c>
      <c r="E136" s="845" t="n">
        <v>3.214208326229932e-07</v>
      </c>
      <c r="F136" s="845" t="n">
        <v>-1.258098664378e-07</v>
      </c>
      <c r="G136" s="845" t="n">
        <v>5.697282770401195e-07</v>
      </c>
      <c r="H136" s="845" t="n">
        <v>-2.023316717206646e-07</v>
      </c>
      <c r="I136" s="845" t="n">
        <v>2.500316915570734e-07</v>
      </c>
      <c r="J136" s="845" t="n">
        <v>-4.585861060440282e-08</v>
      </c>
      <c r="K136" s="845" t="n">
        <v>7.842093766078353e-08</v>
      </c>
      <c r="L136" s="845" t="n">
        <v>-1.100298403861533e-07</v>
      </c>
      <c r="M136" s="845" t="n">
        <v>4.758419744260814e-08</v>
      </c>
      <c r="N136" s="845" t="n">
        <v>1.594853838921965e-09</v>
      </c>
      <c r="O136" s="845" t="n">
        <v>-4.484520917072531e-08</v>
      </c>
      <c r="P136" s="845" t="n">
        <v>0</v>
      </c>
      <c r="Q136" s="845" t="n">
        <v>0</v>
      </c>
      <c r="R136" s="845" t="n">
        <v>1.484081195295066e-16</v>
      </c>
      <c r="S136" s="845" t="n">
        <v>1.000000000000001</v>
      </c>
      <c r="T136" s="845" t="n">
        <v>0.0001924234506537907</v>
      </c>
      <c r="U136" s="476" t="n"/>
      <c r="V136" s="845" t="n">
        <v>-0.0003125315299515454</v>
      </c>
      <c r="W136" s="845">
        <f>$AB$131*SQRT(INDEX($B$131:$Q$146,6,6))</f>
        <v/>
      </c>
      <c r="X136" s="845" t="n"/>
      <c r="Y136" s="845" t="n">
        <v>-0.138660450507863</v>
      </c>
      <c r="Z136" s="845" t="n"/>
      <c r="AA136" s="845" t="n">
        <v>5.506706202140776e-13</v>
      </c>
      <c r="AB136" s="845" t="n"/>
      <c r="AC136" s="845" t="n"/>
      <c r="AD136" s="845" t="n"/>
      <c r="AE136" s="845" t="n"/>
      <c r="AF136" s="476" t="n"/>
      <c r="AG136" s="476" t="n"/>
      <c r="AH136" s="476" t="n"/>
      <c r="AI136" s="476" t="n"/>
      <c r="AJ136" s="476" t="n"/>
      <c r="AK136" s="476" t="n"/>
      <c r="AL136" s="476" t="n"/>
      <c r="AM136" s="476" t="n"/>
      <c r="AN136" s="476" t="n"/>
      <c r="AO136" s="476" t="n"/>
      <c r="AP136" s="476" t="n"/>
      <c r="AQ136" s="476" t="n"/>
      <c r="AR136" s="476" t="n"/>
      <c r="AS136" s="476" t="n"/>
      <c r="AT136" s="476" t="n"/>
      <c r="AU136" s="476" t="n"/>
      <c r="AV136" s="476" t="n"/>
      <c r="AW136" s="476" t="n"/>
      <c r="AX136" s="476" t="n"/>
      <c r="AY136" s="476" t="n"/>
      <c r="AZ136" s="476" t="n"/>
      <c r="BA136" s="476" t="n"/>
      <c r="BB136" s="476" t="n"/>
      <c r="BC136" s="476" t="n"/>
      <c r="BD136" s="476" t="n"/>
      <c r="BE136" s="476" t="n"/>
      <c r="BF136" s="476" t="n"/>
      <c r="BG136" s="476" t="n"/>
      <c r="BH136" s="476" t="n"/>
      <c r="BI136" s="476" t="n"/>
      <c r="BJ136" s="476" t="n"/>
      <c r="BK136" s="476" t="n"/>
      <c r="BL136" s="476" t="n"/>
      <c r="BM136" s="476" t="n"/>
      <c r="BN136" s="476" t="n"/>
      <c r="BO136" s="476" t="n"/>
      <c r="BP136" s="476" t="n"/>
      <c r="BQ136" s="476" t="n"/>
      <c r="BR136" s="476" t="n"/>
      <c r="BS136" s="476" t="n"/>
      <c r="BT136" s="476" t="n"/>
      <c r="BU136" s="476" t="n"/>
      <c r="BV136" s="476" t="n"/>
      <c r="BW136" s="476" t="n"/>
      <c r="BX136" s="476" t="n"/>
      <c r="BY136" s="476" t="n"/>
      <c r="BZ136" s="476" t="n"/>
      <c r="CA136" s="476" t="n"/>
      <c r="CB136" s="476" t="n"/>
      <c r="CC136" s="476" t="n"/>
      <c r="CD136" s="476" t="n"/>
      <c r="CE136" s="476" t="n"/>
      <c r="CF136" s="476" t="n"/>
      <c r="CG136" s="476" t="n"/>
      <c r="CH136" s="476" t="n"/>
      <c r="CI136" s="476" t="n"/>
      <c r="CJ136" s="476" t="n"/>
      <c r="CK136" s="476" t="n"/>
      <c r="CL136" s="476" t="n"/>
      <c r="CM136" s="476" t="n"/>
      <c r="CN136" s="476" t="n"/>
      <c r="CO136" s="476" t="n"/>
      <c r="CP136" s="476" t="n"/>
      <c r="CQ136" s="476" t="n"/>
      <c r="CR136" s="476" t="n"/>
      <c r="CS136" s="476" t="n"/>
      <c r="CT136" s="476" t="n"/>
      <c r="CU136" s="476" t="n"/>
      <c r="CV136" s="476" t="n"/>
    </row>
    <row r="137">
      <c r="A137" s="476" t="n"/>
      <c r="B137" s="845" t="n">
        <v>-1.238526371828949e-07</v>
      </c>
      <c r="C137" s="845" t="n">
        <v>3.60493591171093e-09</v>
      </c>
      <c r="D137" s="845" t="n">
        <v>1.017295756637388e-08</v>
      </c>
      <c r="E137" s="845" t="n">
        <v>-1.892459826402093e-07</v>
      </c>
      <c r="F137" s="845" t="n">
        <v>1.829993742969955e-07</v>
      </c>
      <c r="G137" s="845" t="n">
        <v>-2.023316717206647e-07</v>
      </c>
      <c r="H137" s="845" t="n">
        <v>3.015598245226523e-07</v>
      </c>
      <c r="I137" s="845" t="n">
        <v>-6.863914215820166e-08</v>
      </c>
      <c r="J137" s="845" t="n">
        <v>-1.312915849558463e-08</v>
      </c>
      <c r="K137" s="845" t="n">
        <v>2.245163790073344e-08</v>
      </c>
      <c r="L137" s="845" t="n">
        <v>1.313806508470926e-07</v>
      </c>
      <c r="M137" s="845" t="n">
        <v>2.004812479447842e-08</v>
      </c>
      <c r="N137" s="845" t="n">
        <v>4.101827891075864e-08</v>
      </c>
      <c r="O137" s="845" t="n">
        <v>8.513881732020057e-08</v>
      </c>
      <c r="P137" s="845" t="n">
        <v>0</v>
      </c>
      <c r="Q137" s="845" t="n">
        <v>0</v>
      </c>
      <c r="R137" s="845" t="n">
        <v>1</v>
      </c>
      <c r="S137" s="845" t="n">
        <v>-4.311982147327282e-16</v>
      </c>
      <c r="T137" s="845" t="n">
        <v>-0.0003438386249387406</v>
      </c>
      <c r="U137" s="476" t="n"/>
      <c r="V137" s="845" t="n">
        <v>4.63066656398685e-05</v>
      </c>
      <c r="W137" s="845">
        <f>$AB$131*SQRT(INDEX($B$131:$Q$146,7,7))</f>
        <v/>
      </c>
      <c r="X137" s="845" t="n"/>
      <c r="Y137" s="845" t="n">
        <v>-0.5983393409097904</v>
      </c>
      <c r="Z137" s="845" t="n"/>
      <c r="AA137" s="845" t="n">
        <v>8.526512829121202e-13</v>
      </c>
      <c r="AB137" s="845" t="n"/>
      <c r="AC137" s="845" t="n"/>
      <c r="AD137" s="845" t="n"/>
      <c r="AE137" s="845" t="n"/>
      <c r="AF137" s="476" t="n"/>
      <c r="AG137" s="476" t="n"/>
      <c r="AH137" s="476" t="n"/>
      <c r="AI137" s="476" t="n"/>
      <c r="AJ137" s="476" t="n"/>
      <c r="AK137" s="476" t="n"/>
      <c r="AL137" s="476" t="n"/>
      <c r="AM137" s="476" t="n"/>
      <c r="AN137" s="476" t="n"/>
      <c r="AO137" s="476" t="n"/>
      <c r="AP137" s="476" t="n"/>
      <c r="AQ137" s="476" t="n"/>
      <c r="AR137" s="476" t="n"/>
      <c r="AS137" s="476" t="n"/>
      <c r="AT137" s="476" t="n"/>
      <c r="AU137" s="476" t="n"/>
      <c r="AV137" s="476" t="n"/>
      <c r="AW137" s="476" t="n"/>
      <c r="AX137" s="476" t="n"/>
      <c r="AY137" s="476" t="n"/>
      <c r="AZ137" s="476" t="n"/>
      <c r="BA137" s="476" t="n"/>
      <c r="BB137" s="476" t="n"/>
      <c r="BC137" s="476" t="n"/>
      <c r="BD137" s="476" t="n"/>
      <c r="BE137" s="476" t="n"/>
      <c r="BF137" s="476" t="n"/>
      <c r="BG137" s="476" t="n"/>
      <c r="BH137" s="476" t="n"/>
      <c r="BI137" s="476" t="n"/>
      <c r="BJ137" s="476" t="n"/>
      <c r="BK137" s="476" t="n"/>
      <c r="BL137" s="476" t="n"/>
      <c r="BM137" s="476" t="n"/>
      <c r="BN137" s="476" t="n"/>
      <c r="BO137" s="476" t="n"/>
      <c r="BP137" s="476" t="n"/>
      <c r="BQ137" s="476" t="n"/>
      <c r="BR137" s="476" t="n"/>
      <c r="BS137" s="476" t="n"/>
      <c r="BT137" s="476" t="n"/>
      <c r="BU137" s="476" t="n"/>
      <c r="BV137" s="476" t="n"/>
      <c r="BW137" s="476" t="n"/>
      <c r="BX137" s="476" t="n"/>
      <c r="BY137" s="476" t="n"/>
      <c r="BZ137" s="476" t="n"/>
      <c r="CA137" s="476" t="n"/>
      <c r="CB137" s="476" t="n"/>
      <c r="CC137" s="476" t="n"/>
      <c r="CD137" s="476" t="n"/>
      <c r="CE137" s="476" t="n"/>
      <c r="CF137" s="476" t="n"/>
      <c r="CG137" s="476" t="n"/>
      <c r="CH137" s="476" t="n"/>
      <c r="CI137" s="476" t="n"/>
      <c r="CJ137" s="476" t="n"/>
      <c r="CK137" s="476" t="n"/>
      <c r="CL137" s="476" t="n"/>
      <c r="CM137" s="476" t="n"/>
      <c r="CN137" s="476" t="n"/>
      <c r="CO137" s="476" t="n"/>
      <c r="CP137" s="476" t="n"/>
      <c r="CQ137" s="476" t="n"/>
      <c r="CR137" s="476" t="n"/>
      <c r="CS137" s="476" t="n"/>
      <c r="CT137" s="476" t="n"/>
      <c r="CU137" s="476" t="n"/>
      <c r="CV137" s="476" t="n"/>
    </row>
    <row r="138">
      <c r="A138" s="476" t="n"/>
      <c r="B138" s="845" t="n">
        <v>1.558035953702594e-08</v>
      </c>
      <c r="C138" s="845" t="n">
        <v>7.565180736960998e-08</v>
      </c>
      <c r="D138" s="845" t="n">
        <v>-8.962119679839883e-08</v>
      </c>
      <c r="E138" s="845" t="n">
        <v>1.213668474100006e-07</v>
      </c>
      <c r="F138" s="845" t="n">
        <v>3.120008541293645e-09</v>
      </c>
      <c r="G138" s="845" t="n">
        <v>2.500316915570733e-07</v>
      </c>
      <c r="H138" s="845" t="n">
        <v>-6.863914215820162e-08</v>
      </c>
      <c r="I138" s="845" t="n">
        <v>3.960080255044111e-07</v>
      </c>
      <c r="J138" s="845" t="n">
        <v>-1.127592833574836e-07</v>
      </c>
      <c r="K138" s="845" t="n">
        <v>1.928250466882411e-07</v>
      </c>
      <c r="L138" s="845" t="n">
        <v>-7.420004949830948e-08</v>
      </c>
      <c r="M138" s="845" t="n">
        <v>1.47290035340504e-07</v>
      </c>
      <c r="N138" s="845" t="n">
        <v>5.348734489340101e-09</v>
      </c>
      <c r="O138" s="845" t="n">
        <v>8.172681129849808e-08</v>
      </c>
      <c r="P138" s="845" t="n">
        <v>0</v>
      </c>
      <c r="Q138" s="845" t="n">
        <v>0</v>
      </c>
      <c r="R138" s="845" t="n">
        <v>-6.283262170841639e-17</v>
      </c>
      <c r="S138" s="845" t="n">
        <v>1</v>
      </c>
      <c r="T138" s="845" t="n">
        <v>-2.839034517842801e-05</v>
      </c>
      <c r="U138" s="671" t="inlineStr">
        <is>
          <t>[m]</t>
        </is>
      </c>
      <c r="V138" s="845" t="n">
        <v>-0.00105285766476887</v>
      </c>
      <c r="W138" s="845">
        <f>$AB$131*SQRT(INDEX($B$131:$Q$146,8,8))</f>
        <v/>
      </c>
      <c r="X138" s="845" t="n"/>
      <c r="Y138" s="672" t="n">
        <v>1.627331602170647</v>
      </c>
      <c r="Z138" s="805" t="n"/>
      <c r="AA138" s="845" t="n">
        <v>-2.557953848736361e-13</v>
      </c>
      <c r="AB138" s="845" t="n"/>
      <c r="AC138" s="845" t="n"/>
      <c r="AD138" s="845" t="n"/>
      <c r="AE138" s="845" t="n"/>
      <c r="AF138" s="476" t="n"/>
      <c r="AG138" s="476" t="n"/>
      <c r="AH138" s="476" t="n"/>
      <c r="AI138" s="476" t="n"/>
      <c r="AJ138" s="476" t="n"/>
      <c r="AK138" s="476" t="n"/>
      <c r="AL138" s="476" t="n"/>
      <c r="AM138" s="476" t="n"/>
      <c r="AN138" s="476" t="n"/>
      <c r="AO138" s="476" t="n"/>
      <c r="AP138" s="476" t="n"/>
      <c r="AQ138" s="476" t="n"/>
      <c r="AR138" s="476" t="n"/>
      <c r="AS138" s="476" t="n"/>
      <c r="AT138" s="476" t="n"/>
      <c r="AU138" s="476" t="n"/>
      <c r="AV138" s="476" t="n"/>
      <c r="AW138" s="476" t="n"/>
      <c r="AX138" s="476" t="n"/>
      <c r="AY138" s="476" t="n"/>
      <c r="AZ138" s="476" t="n"/>
      <c r="BA138" s="476" t="n"/>
      <c r="BB138" s="476" t="n"/>
      <c r="BC138" s="476" t="n"/>
      <c r="BD138" s="476" t="n"/>
      <c r="BE138" s="476" t="n"/>
      <c r="BF138" s="476" t="n"/>
      <c r="BG138" s="476" t="n"/>
      <c r="BH138" s="476" t="n"/>
      <c r="BI138" s="476" t="n"/>
      <c r="BJ138" s="476" t="n"/>
      <c r="BK138" s="476" t="n"/>
      <c r="BL138" s="476" t="n"/>
      <c r="BM138" s="476" t="n"/>
      <c r="BN138" s="476" t="n"/>
      <c r="BO138" s="476" t="n"/>
      <c r="BP138" s="476" t="n"/>
      <c r="BQ138" s="476" t="n"/>
      <c r="BR138" s="476" t="n"/>
      <c r="BS138" s="476" t="n"/>
      <c r="BT138" s="476" t="n"/>
      <c r="BU138" s="476" t="n"/>
      <c r="BV138" s="476" t="n"/>
      <c r="BW138" s="476" t="n"/>
      <c r="BX138" s="476" t="n"/>
      <c r="BY138" s="476" t="n"/>
      <c r="BZ138" s="476" t="n"/>
      <c r="CA138" s="476" t="n"/>
      <c r="CB138" s="476" t="n"/>
      <c r="CC138" s="476" t="n"/>
      <c r="CD138" s="476" t="n"/>
      <c r="CE138" s="476" t="n"/>
      <c r="CF138" s="476" t="n"/>
      <c r="CG138" s="476" t="n"/>
      <c r="CH138" s="476" t="n"/>
      <c r="CI138" s="476" t="n"/>
      <c r="CJ138" s="476" t="n"/>
      <c r="CK138" s="476" t="n"/>
      <c r="CL138" s="476" t="n"/>
      <c r="CM138" s="476" t="n"/>
      <c r="CN138" s="476" t="n"/>
      <c r="CO138" s="476" t="n"/>
      <c r="CP138" s="476" t="n"/>
      <c r="CQ138" s="476" t="n"/>
      <c r="CR138" s="476" t="n"/>
      <c r="CS138" s="476" t="n"/>
      <c r="CT138" s="476" t="n"/>
      <c r="CU138" s="476" t="n"/>
      <c r="CV138" s="476" t="n"/>
    </row>
    <row r="139" ht="17.1" customHeight="1">
      <c r="A139" s="476" t="n"/>
      <c r="B139" s="657" t="n">
        <v>3.749158273005076e-08</v>
      </c>
      <c r="C139" s="850" t="n"/>
      <c r="D139" s="850" t="n"/>
      <c r="E139" s="850" t="n"/>
      <c r="F139" s="850" t="n"/>
      <c r="G139" s="850" t="n"/>
      <c r="H139" s="850" t="n"/>
      <c r="I139" s="850" t="n"/>
      <c r="J139" s="850" t="n"/>
      <c r="K139" s="850" t="n"/>
      <c r="L139" s="850" t="n"/>
      <c r="M139" s="850" t="n"/>
      <c r="N139" s="850" t="n"/>
      <c r="O139" s="850" t="n"/>
      <c r="P139" s="850" t="n"/>
      <c r="Q139" s="850" t="n"/>
      <c r="R139" s="845" t="n">
        <v>1</v>
      </c>
      <c r="S139" s="845" t="n">
        <v>-1.159925568328092e-15</v>
      </c>
      <c r="T139" s="845" t="n">
        <v>-0.0004542455228548501</v>
      </c>
      <c r="U139" s="673" t="inlineStr">
        <is>
          <t>X</t>
        </is>
      </c>
      <c r="V139" s="673" t="n">
        <v>2.704922337457368e-05</v>
      </c>
      <c r="W139" s="845">
        <f>$AB$131*SQRT(INDEX($B$131:$Q$146,9,9))</f>
        <v/>
      </c>
      <c r="X139" s="845" t="n"/>
      <c r="Y139" s="674" t="n">
        <v>0.6689386755750475</v>
      </c>
      <c r="Z139" s="674" t="inlineStr">
        <is>
          <t>VTV</t>
        </is>
      </c>
      <c r="AA139" s="845" t="n">
        <v>-1.13686837721616e-13</v>
      </c>
      <c r="AB139" s="845" t="n"/>
      <c r="AC139" s="845" t="n"/>
      <c r="AD139" s="845" t="n"/>
      <c r="AE139" s="845" t="n"/>
      <c r="AF139" s="476" t="n"/>
      <c r="AG139" s="476" t="n"/>
      <c r="AH139" s="476" t="n"/>
      <c r="AI139" s="476" t="n"/>
      <c r="AJ139" s="476" t="n"/>
      <c r="AK139" s="476" t="n"/>
      <c r="AL139" s="476" t="n"/>
      <c r="AM139" s="476" t="n"/>
      <c r="AN139" s="476" t="n"/>
      <c r="AO139" s="476" t="n"/>
      <c r="AP139" s="476" t="n"/>
      <c r="AQ139" s="476" t="n"/>
      <c r="AR139" s="476" t="n"/>
      <c r="AS139" s="476" t="n"/>
      <c r="AT139" s="476" t="n"/>
      <c r="AU139" s="476" t="n"/>
      <c r="AV139" s="476" t="n"/>
      <c r="AW139" s="476" t="n"/>
      <c r="AX139" s="476" t="n"/>
      <c r="AY139" s="476" t="n"/>
      <c r="AZ139" s="476" t="n"/>
      <c r="BA139" s="476" t="n"/>
      <c r="BB139" s="476" t="n"/>
      <c r="BC139" s="476" t="n"/>
      <c r="BD139" s="476" t="n"/>
      <c r="BE139" s="476" t="n"/>
      <c r="BF139" s="476" t="n"/>
      <c r="BG139" s="476" t="n"/>
      <c r="BH139" s="476" t="n"/>
      <c r="BI139" s="476" t="n"/>
      <c r="BJ139" s="476" t="n"/>
      <c r="BK139" s="476" t="n"/>
      <c r="BL139" s="476" t="n"/>
      <c r="BM139" s="476" t="n"/>
      <c r="BN139" s="476" t="n"/>
      <c r="BO139" s="476" t="n"/>
      <c r="BP139" s="476" t="n"/>
      <c r="BQ139" s="476" t="n"/>
      <c r="BR139" s="476" t="n"/>
      <c r="BS139" s="476" t="n"/>
      <c r="BT139" s="476" t="n"/>
      <c r="BU139" s="476" t="n"/>
      <c r="BV139" s="476" t="n"/>
      <c r="BW139" s="476" t="n"/>
      <c r="BX139" s="476" t="n"/>
      <c r="BY139" s="476" t="n"/>
      <c r="BZ139" s="476" t="n"/>
      <c r="CA139" s="476" t="n"/>
      <c r="CB139" s="476" t="n"/>
      <c r="CC139" s="476" t="n"/>
      <c r="CD139" s="476" t="n"/>
      <c r="CE139" s="476" t="n"/>
      <c r="CF139" s="476" t="n"/>
      <c r="CG139" s="476" t="n"/>
      <c r="CH139" s="476" t="n"/>
      <c r="CI139" s="476" t="n"/>
      <c r="CJ139" s="476" t="n"/>
      <c r="CK139" s="476" t="n"/>
      <c r="CL139" s="476" t="n"/>
      <c r="CM139" s="476" t="n"/>
      <c r="CN139" s="476" t="n"/>
      <c r="CO139" s="476" t="n"/>
      <c r="CP139" s="476" t="n"/>
      <c r="CQ139" s="476" t="n"/>
      <c r="CR139" s="476" t="n"/>
      <c r="CS139" s="476" t="n"/>
      <c r="CT139" s="476" t="n"/>
      <c r="CU139" s="476" t="n"/>
      <c r="CV139" s="476" t="n"/>
    </row>
    <row r="140">
      <c r="A140" s="476" t="inlineStr">
        <is>
          <t>[m2]</t>
        </is>
      </c>
      <c r="B140" s="675" t="n">
        <v>-6.411282490523446e-08</v>
      </c>
      <c r="C140" s="676" t="n">
        <v>1.01483861842806e-07</v>
      </c>
      <c r="D140" s="676" t="n">
        <v>-5.710059074630959e-08</v>
      </c>
      <c r="E140" s="676" t="n">
        <v>-4.348046264611452e-09</v>
      </c>
      <c r="F140" s="676" t="n">
        <v>4.215284793247629e-08</v>
      </c>
      <c r="G140" s="676" t="n">
        <v>7.842093766078347e-08</v>
      </c>
      <c r="H140" s="676" t="n">
        <v>2.245163790073346e-08</v>
      </c>
      <c r="I140" s="676" t="n">
        <v>1.928250466882412e-07</v>
      </c>
      <c r="J140" s="676" t="n">
        <v>-2.261353478651852e-07</v>
      </c>
      <c r="K140" s="676" t="n">
        <v>3.867048256392811e-07</v>
      </c>
      <c r="L140" s="676" t="n">
        <v>-6.249503807010838e-08</v>
      </c>
      <c r="M140" s="676" t="n">
        <v>1.761224352079476e-07</v>
      </c>
      <c r="N140" s="676" t="n">
        <v>5.680427563414278e-09</v>
      </c>
      <c r="O140" s="676" t="n">
        <v>1.478374795264115e-07</v>
      </c>
      <c r="P140" s="676" t="n">
        <v>0</v>
      </c>
      <c r="Q140" s="676" t="n">
        <v>0</v>
      </c>
      <c r="R140" s="677" t="n">
        <v>-1.790596086607147e-16</v>
      </c>
      <c r="S140" s="678" t="n">
        <v>1</v>
      </c>
      <c r="T140" s="679" t="n">
        <v>-0.0002649765549986623</v>
      </c>
      <c r="U140" s="617">
        <f t="array" ref="U140:U155">-MMULT(B140:Q155,U115:U130)</f>
        <v/>
      </c>
      <c r="V140" s="680" t="n">
        <v>-4.625577251628243e-05</v>
      </c>
      <c r="W140" s="845">
        <f>$AB$131*SQRT(INDEX($B$131:$Q$146,10,10))</f>
        <v/>
      </c>
      <c r="X140" s="845" t="n"/>
      <c r="Y140" s="681" t="n">
        <v>0.04006305004127952</v>
      </c>
      <c r="Z140" s="682">
        <f t="array" ref="Z140">MMULT(TRANSPOSE(T80:T111),T80:T111)</f>
        <v/>
      </c>
      <c r="AA140" s="845" t="n">
        <v>5.684341886080801e-14</v>
      </c>
      <c r="AB140" s="845" t="n"/>
      <c r="AC140" s="845" t="n"/>
      <c r="AD140" s="845" t="n"/>
      <c r="AE140" s="845" t="n"/>
      <c r="AF140" s="476" t="n"/>
      <c r="AG140" s="476" t="n"/>
      <c r="AH140" s="476" t="n"/>
      <c r="AI140" s="476" t="n"/>
      <c r="AJ140" s="476" t="n"/>
      <c r="AK140" s="476" t="n"/>
      <c r="AL140" s="476" t="n"/>
      <c r="AM140" s="476" t="n"/>
      <c r="AN140" s="476" t="n"/>
      <c r="AO140" s="476" t="n"/>
      <c r="AP140" s="476" t="n"/>
      <c r="AQ140" s="476" t="n"/>
      <c r="AR140" s="476" t="n"/>
      <c r="AS140" s="476" t="n"/>
      <c r="AT140" s="476" t="n"/>
      <c r="AU140" s="476" t="n"/>
      <c r="AV140" s="476" t="n"/>
      <c r="AW140" s="476" t="n"/>
      <c r="AX140" s="476" t="n"/>
      <c r="AY140" s="476" t="n"/>
      <c r="AZ140" s="476" t="n"/>
      <c r="BA140" s="476" t="n"/>
      <c r="BB140" s="476" t="n"/>
      <c r="BC140" s="476" t="n"/>
      <c r="BD140" s="476" t="n"/>
      <c r="BE140" s="476" t="n"/>
      <c r="BF140" s="476" t="n"/>
      <c r="BG140" s="476" t="n"/>
      <c r="BH140" s="476" t="n"/>
      <c r="BI140" s="476" t="n"/>
      <c r="BJ140" s="476" t="n"/>
      <c r="BK140" s="476" t="n"/>
      <c r="BL140" s="476" t="n"/>
      <c r="BM140" s="476" t="n"/>
      <c r="BN140" s="476" t="n"/>
      <c r="BO140" s="476" t="n"/>
      <c r="BP140" s="476" t="n"/>
      <c r="BQ140" s="476" t="n"/>
      <c r="BR140" s="476" t="n"/>
      <c r="BS140" s="476" t="n"/>
      <c r="BT140" s="476" t="n"/>
      <c r="BU140" s="476" t="n"/>
      <c r="BV140" s="476" t="n"/>
      <c r="BW140" s="476" t="n"/>
      <c r="BX140" s="476" t="n"/>
      <c r="BY140" s="476" t="n"/>
      <c r="BZ140" s="476" t="n"/>
      <c r="CA140" s="476" t="n"/>
      <c r="CB140" s="476" t="n"/>
      <c r="CC140" s="476" t="n"/>
      <c r="CD140" s="476" t="n"/>
      <c r="CE140" s="476" t="n"/>
      <c r="CF140" s="476" t="n"/>
      <c r="CG140" s="476" t="n"/>
      <c r="CH140" s="476" t="n"/>
      <c r="CI140" s="476" t="n"/>
      <c r="CJ140" s="476" t="n"/>
      <c r="CK140" s="476" t="n"/>
      <c r="CL140" s="476" t="n"/>
      <c r="CM140" s="476" t="n"/>
      <c r="CN140" s="476" t="n"/>
      <c r="CO140" s="476" t="n"/>
      <c r="CP140" s="476" t="n"/>
      <c r="CQ140" s="476" t="n"/>
      <c r="CR140" s="476" t="n"/>
      <c r="CS140" s="476" t="n"/>
      <c r="CT140" s="476" t="n"/>
      <c r="CU140" s="476" t="n"/>
      <c r="CV140" s="476" t="n"/>
    </row>
    <row r="141" ht="15.95" customHeight="1">
      <c r="A141" s="476" t="n"/>
      <c r="B141" s="683" t="n">
        <v>-7.987397993933953e-08</v>
      </c>
      <c r="C141" s="684" t="n">
        <v>-2.496795759575826e-08</v>
      </c>
      <c r="D141" s="684" t="n">
        <v>-9.339123197326208e-10</v>
      </c>
      <c r="E141" s="684" t="n">
        <v>-1.089721172122372e-07</v>
      </c>
      <c r="F141" s="684" t="n">
        <v>1.13965690798098e-07</v>
      </c>
      <c r="G141" s="684" t="n">
        <v>-1.100298403861532e-07</v>
      </c>
      <c r="H141" s="684" t="n">
        <v>1.313806508470926e-07</v>
      </c>
      <c r="I141" s="684" t="n">
        <v>-7.420004949830948e-08</v>
      </c>
      <c r="J141" s="684" t="n">
        <v>3.654554129359279e-08</v>
      </c>
      <c r="K141" s="684" t="n">
        <v>-6.249503807010837e-08</v>
      </c>
      <c r="L141" s="684" t="n">
        <v>2.302909557568875e-07</v>
      </c>
      <c r="M141" s="684" t="n">
        <v>-5.256555873581777e-09</v>
      </c>
      <c r="N141" s="684" t="n">
        <v>9.481670211862309e-08</v>
      </c>
      <c r="O141" s="684" t="n">
        <v>7.28882228527913e-08</v>
      </c>
      <c r="P141" s="684" t="n">
        <v>0</v>
      </c>
      <c r="Q141" s="684" t="n">
        <v>0</v>
      </c>
      <c r="R141" s="685" t="n">
        <v>1</v>
      </c>
      <c r="S141" s="686" t="n">
        <v>-1.625365210827371e-16</v>
      </c>
      <c r="T141" s="687" t="n">
        <v>-0.0001782282780645767</v>
      </c>
      <c r="U141" s="542" t="n">
        <v>-3.604734120991909e-05</v>
      </c>
      <c r="V141" s="688" t="n">
        <v>-0.0002901778758861989</v>
      </c>
      <c r="W141" s="845">
        <f>$AB$131*SQRT(INDEX($B$131:$Q$146,11,11))</f>
        <v/>
      </c>
      <c r="X141" s="845" t="n"/>
      <c r="Y141" s="682" t="n">
        <v>0.4814723789381969</v>
      </c>
      <c r="Z141" s="674" t="inlineStr">
        <is>
          <t>VTL</t>
        </is>
      </c>
      <c r="AA141" s="845" t="n">
        <v>0</v>
      </c>
      <c r="AB141" s="845" t="n"/>
      <c r="AC141" s="845" t="n"/>
      <c r="AD141" s="845" t="n"/>
      <c r="AE141" s="845" t="n"/>
      <c r="AF141" s="476" t="n"/>
      <c r="AG141" s="476" t="n"/>
      <c r="AH141" s="476" t="n"/>
      <c r="AI141" s="476" t="n"/>
      <c r="AJ141" s="476" t="n"/>
      <c r="AK141" s="476" t="n"/>
      <c r="AL141" s="476" t="n"/>
      <c r="AM141" s="476" t="n"/>
      <c r="AN141" s="476" t="n"/>
      <c r="AO141" s="476" t="n"/>
      <c r="AP141" s="476" t="n"/>
      <c r="AQ141" s="476" t="n"/>
      <c r="AR141" s="476" t="n"/>
      <c r="AS141" s="476" t="n"/>
      <c r="AT141" s="476" t="n"/>
      <c r="AU141" s="476" t="n"/>
      <c r="AV141" s="476" t="n"/>
      <c r="AW141" s="476" t="n"/>
      <c r="AX141" s="476" t="n"/>
      <c r="AY141" s="476" t="n"/>
      <c r="AZ141" s="476" t="n"/>
      <c r="BA141" s="476" t="n"/>
      <c r="BB141" s="476" t="n"/>
      <c r="BC141" s="476" t="n"/>
      <c r="BD141" s="476" t="n"/>
      <c r="BE141" s="476" t="n"/>
      <c r="BF141" s="476" t="n"/>
      <c r="BG141" s="476" t="n"/>
      <c r="BH141" s="476" t="n"/>
      <c r="BI141" s="476" t="n"/>
      <c r="BJ141" s="476" t="n"/>
      <c r="BK141" s="476" t="n"/>
      <c r="BL141" s="476" t="n"/>
      <c r="BM141" s="476" t="n"/>
      <c r="BN141" s="476" t="n"/>
      <c r="BO141" s="476" t="n"/>
      <c r="BP141" s="476" t="n"/>
      <c r="BQ141" s="476" t="n"/>
      <c r="BR141" s="476" t="n"/>
      <c r="BS141" s="476" t="n"/>
      <c r="BT141" s="476" t="n"/>
      <c r="BU141" s="476" t="n"/>
      <c r="BV141" s="476" t="n"/>
      <c r="BW141" s="476" t="n"/>
      <c r="BX141" s="476" t="n"/>
      <c r="BY141" s="476" t="n"/>
      <c r="BZ141" s="476" t="n"/>
      <c r="CA141" s="476" t="n"/>
      <c r="CB141" s="476" t="n"/>
      <c r="CC141" s="476" t="n"/>
      <c r="CD141" s="476" t="n"/>
      <c r="CE141" s="476" t="n"/>
      <c r="CF141" s="476" t="n"/>
      <c r="CG141" s="476" t="n"/>
      <c r="CH141" s="476" t="n"/>
      <c r="CI141" s="476" t="n"/>
      <c r="CJ141" s="476" t="n"/>
      <c r="CK141" s="476" t="n"/>
      <c r="CL141" s="476" t="n"/>
      <c r="CM141" s="476" t="n"/>
      <c r="CN141" s="476" t="n"/>
      <c r="CO141" s="476" t="n"/>
      <c r="CP141" s="476" t="n"/>
      <c r="CQ141" s="476" t="n"/>
      <c r="CR141" s="476" t="n"/>
      <c r="CS141" s="476" t="n"/>
      <c r="CT141" s="476" t="n"/>
      <c r="CU141" s="476" t="n"/>
      <c r="CV141" s="476" t="n"/>
    </row>
    <row r="142">
      <c r="A142" s="476" t="n"/>
      <c r="B142" s="683" t="n">
        <v>-1.012300095698442e-07</v>
      </c>
      <c r="C142" s="684" t="n">
        <v>1.525678939595195e-07</v>
      </c>
      <c r="D142" s="684" t="n">
        <v>-5.694315370159648e-08</v>
      </c>
      <c r="E142" s="684" t="n">
        <v>-4.412814539386423e-08</v>
      </c>
      <c r="F142" s="684" t="n">
        <v>6.181248109110056e-08</v>
      </c>
      <c r="G142" s="684" t="n">
        <v>4.758419744260802e-08</v>
      </c>
      <c r="H142" s="684" t="n">
        <v>2.004812479447849e-08</v>
      </c>
      <c r="I142" s="684" t="n">
        <v>1.47290035340504e-07</v>
      </c>
      <c r="J142" s="684" t="n">
        <v>-1.029920122842324e-07</v>
      </c>
      <c r="K142" s="684" t="n">
        <v>1.761224352079476e-07</v>
      </c>
      <c r="L142" s="684" t="n">
        <v>-5.25655587358179e-09</v>
      </c>
      <c r="M142" s="684" t="n">
        <v>2.865568378083478e-07</v>
      </c>
      <c r="N142" s="684" t="n">
        <v>3.338763384393919e-08</v>
      </c>
      <c r="O142" s="684" t="n">
        <v>2.151352737180276e-07</v>
      </c>
      <c r="P142" s="684" t="n">
        <v>0</v>
      </c>
      <c r="Q142" s="684" t="n">
        <v>0</v>
      </c>
      <c r="R142" s="685" t="n">
        <v>-5.83647937657849e-17</v>
      </c>
      <c r="S142" s="686" t="n">
        <v>1</v>
      </c>
      <c r="T142" s="687" t="n">
        <v>-0.0002097731060406078</v>
      </c>
      <c r="U142" s="542" t="n">
        <v>0.00011010516044714</v>
      </c>
      <c r="V142" s="688" t="n">
        <v>-0.0004295952220780405</v>
      </c>
      <c r="W142" s="845">
        <f>$AB$131*SQRT(INDEX($B$131:$Q$146,12,12))</f>
        <v/>
      </c>
      <c r="X142" s="845" t="n"/>
      <c r="Y142" s="682" t="n">
        <v>-0.0284483889149022</v>
      </c>
      <c r="Z142" s="689">
        <f t="array" ref="Z142">MMULT(TRANSPOSE(T80:T111),R80:R111)</f>
        <v/>
      </c>
      <c r="AA142" s="845" t="n">
        <v>2.216893335571513e-12</v>
      </c>
      <c r="AB142" s="845" t="n"/>
      <c r="AC142" s="845" t="n"/>
      <c r="AD142" s="845" t="n"/>
      <c r="AE142" s="845" t="n"/>
      <c r="AF142" s="476" t="n"/>
      <c r="AG142" s="476" t="n"/>
      <c r="AH142" s="476" t="n"/>
      <c r="AI142" s="476" t="n"/>
      <c r="AJ142" s="476" t="n"/>
      <c r="AK142" s="476" t="n"/>
      <c r="AL142" s="476" t="n"/>
      <c r="AM142" s="476" t="n"/>
      <c r="AN142" s="476" t="n"/>
      <c r="AO142" s="476" t="n"/>
      <c r="AP142" s="476" t="n"/>
      <c r="AQ142" s="476" t="n"/>
      <c r="AR142" s="476" t="n"/>
      <c r="AS142" s="476" t="n"/>
      <c r="AT142" s="476" t="n"/>
      <c r="AU142" s="476" t="n"/>
      <c r="AV142" s="476" t="n"/>
      <c r="AW142" s="476" t="n"/>
      <c r="AX142" s="476" t="n"/>
      <c r="AY142" s="476" t="n"/>
      <c r="AZ142" s="476" t="n"/>
      <c r="BA142" s="476" t="n"/>
      <c r="BB142" s="476" t="n"/>
      <c r="BC142" s="476" t="n"/>
      <c r="BD142" s="476" t="n"/>
      <c r="BE142" s="476" t="n"/>
      <c r="BF142" s="476" t="n"/>
      <c r="BG142" s="476" t="n"/>
      <c r="BH142" s="476" t="n"/>
      <c r="BI142" s="476" t="n"/>
      <c r="BJ142" s="476" t="n"/>
      <c r="BK142" s="476" t="n"/>
      <c r="BL142" s="476" t="n"/>
      <c r="BM142" s="476" t="n"/>
      <c r="BN142" s="476" t="n"/>
      <c r="BO142" s="476" t="n"/>
      <c r="BP142" s="476" t="n"/>
      <c r="BQ142" s="476" t="n"/>
      <c r="BR142" s="476" t="n"/>
      <c r="BS142" s="476" t="n"/>
      <c r="BT142" s="476" t="n"/>
      <c r="BU142" s="476" t="n"/>
      <c r="BV142" s="476" t="n"/>
      <c r="BW142" s="476" t="n"/>
      <c r="BX142" s="476" t="n"/>
      <c r="BY142" s="476" t="n"/>
      <c r="BZ142" s="476" t="n"/>
      <c r="CA142" s="476" t="n"/>
      <c r="CB142" s="476" t="n"/>
      <c r="CC142" s="476" t="n"/>
      <c r="CD142" s="476" t="n"/>
      <c r="CE142" s="476" t="n"/>
      <c r="CF142" s="476" t="n"/>
      <c r="CG142" s="476" t="n"/>
      <c r="CH142" s="476" t="n"/>
      <c r="CI142" s="476" t="n"/>
      <c r="CJ142" s="476" t="n"/>
      <c r="CK142" s="476" t="n"/>
      <c r="CL142" s="476" t="n"/>
      <c r="CM142" s="476" t="n"/>
      <c r="CN142" s="476" t="n"/>
      <c r="CO142" s="476" t="n"/>
      <c r="CP142" s="476" t="n"/>
      <c r="CQ142" s="476" t="n"/>
      <c r="CR142" s="476" t="n"/>
      <c r="CS142" s="476" t="n"/>
      <c r="CT142" s="476" t="n"/>
      <c r="CU142" s="476" t="n"/>
      <c r="CV142" s="476" t="n"/>
    </row>
    <row r="143">
      <c r="A143" s="476" t="n"/>
      <c r="B143" s="683" t="n">
        <v>7.195685724833543e-08</v>
      </c>
      <c r="C143" s="684" t="n">
        <v>-6.078161512968702e-08</v>
      </c>
      <c r="D143" s="684" t="n">
        <v>2.637781049416756e-08</v>
      </c>
      <c r="E143" s="684" t="n">
        <v>2.515551118316992e-08</v>
      </c>
      <c r="F143" s="684" t="n">
        <v>2.520048870824815e-08</v>
      </c>
      <c r="G143" s="684" t="n">
        <v>1.594853838921982e-09</v>
      </c>
      <c r="H143" s="684" t="n">
        <v>4.101827891075868e-08</v>
      </c>
      <c r="I143" s="684" t="n">
        <v>5.348734489340091e-09</v>
      </c>
      <c r="J143" s="684" t="n">
        <v>-3.321772519781909e-09</v>
      </c>
      <c r="K143" s="684" t="n">
        <v>5.680427563414289e-09</v>
      </c>
      <c r="L143" s="684" t="n">
        <v>9.481670211862297e-08</v>
      </c>
      <c r="M143" s="684" t="n">
        <v>3.338763384393931e-08</v>
      </c>
      <c r="N143" s="684" t="n">
        <v>7.34618429524341e-07</v>
      </c>
      <c r="O143" s="684" t="n">
        <v>7.263471546762284e-08</v>
      </c>
      <c r="P143" s="684" t="n">
        <v>0</v>
      </c>
      <c r="Q143" s="684" t="n">
        <v>0</v>
      </c>
      <c r="R143" s="685" t="n">
        <v>1</v>
      </c>
      <c r="S143" s="686" t="n">
        <v>3.276157744927905e-16</v>
      </c>
      <c r="T143" s="687" t="n">
        <v>5.047172476164993e-05</v>
      </c>
      <c r="U143" s="542" t="n">
        <v>0.0003563446141753876</v>
      </c>
      <c r="V143" s="688" t="n">
        <v>-0.0001291309393659537</v>
      </c>
      <c r="W143" s="845">
        <f>$AB$131*SQRT(INDEX($B$131:$Q$146,13,13))</f>
        <v/>
      </c>
      <c r="X143" s="845" t="n"/>
      <c r="Y143" s="682" t="n">
        <v>1.399550069383983</v>
      </c>
      <c r="Z143" s="845" t="n"/>
      <c r="AA143" s="845" t="n">
        <v>5.684341886080801e-13</v>
      </c>
      <c r="AB143" s="845" t="n"/>
      <c r="AC143" s="845" t="n"/>
      <c r="AD143" s="845" t="n"/>
      <c r="AE143" s="845" t="n"/>
      <c r="AF143" s="476" t="n"/>
      <c r="AG143" s="476" t="n"/>
      <c r="AH143" s="476" t="n"/>
      <c r="AI143" s="476" t="n"/>
      <c r="AJ143" s="476" t="n"/>
      <c r="AK143" s="476" t="n"/>
      <c r="AL143" s="476" t="n"/>
      <c r="AM143" s="476" t="n"/>
      <c r="AN143" s="476" t="n"/>
      <c r="AO143" s="476" t="n"/>
      <c r="AP143" s="476" t="n"/>
      <c r="AQ143" s="476" t="n"/>
      <c r="AR143" s="476" t="n"/>
      <c r="AS143" s="476" t="n"/>
      <c r="AT143" s="476" t="n"/>
      <c r="AU143" s="476" t="n"/>
      <c r="AV143" s="476" t="n"/>
      <c r="AW143" s="476" t="n"/>
      <c r="AX143" s="476" t="n"/>
      <c r="AY143" s="476" t="n"/>
      <c r="AZ143" s="476" t="n"/>
      <c r="BA143" s="476" t="n"/>
      <c r="BB143" s="476" t="n"/>
      <c r="BC143" s="476" t="n"/>
      <c r="BD143" s="476" t="n"/>
      <c r="BE143" s="476" t="n"/>
      <c r="BF143" s="476" t="n"/>
      <c r="BG143" s="476" t="n"/>
      <c r="BH143" s="476" t="n"/>
      <c r="BI143" s="476" t="n"/>
      <c r="BJ143" s="476" t="n"/>
      <c r="BK143" s="476" t="n"/>
      <c r="BL143" s="476" t="n"/>
      <c r="BM143" s="476" t="n"/>
      <c r="BN143" s="476" t="n"/>
      <c r="BO143" s="476" t="n"/>
      <c r="BP143" s="476" t="n"/>
      <c r="BQ143" s="476" t="n"/>
      <c r="BR143" s="476" t="n"/>
      <c r="BS143" s="476" t="n"/>
      <c r="BT143" s="476" t="n"/>
      <c r="BU143" s="476" t="n"/>
      <c r="BV143" s="476" t="n"/>
      <c r="BW143" s="476" t="n"/>
      <c r="BX143" s="476" t="n"/>
      <c r="BY143" s="476" t="n"/>
      <c r="BZ143" s="476" t="n"/>
      <c r="CA143" s="476" t="n"/>
      <c r="CB143" s="476" t="n"/>
      <c r="CC143" s="476" t="n"/>
      <c r="CD143" s="476" t="n"/>
      <c r="CE143" s="476" t="n"/>
      <c r="CF143" s="476" t="n"/>
      <c r="CG143" s="476" t="n"/>
      <c r="CH143" s="476" t="n"/>
      <c r="CI143" s="476" t="n"/>
      <c r="CJ143" s="476" t="n"/>
      <c r="CK143" s="476" t="n"/>
      <c r="CL143" s="476" t="n"/>
      <c r="CM143" s="476" t="n"/>
      <c r="CN143" s="476" t="n"/>
      <c r="CO143" s="476" t="n"/>
      <c r="CP143" s="476" t="n"/>
      <c r="CQ143" s="476" t="n"/>
      <c r="CR143" s="476" t="n"/>
      <c r="CS143" s="476" t="n"/>
      <c r="CT143" s="476" t="n"/>
      <c r="CU143" s="476" t="n"/>
      <c r="CV143" s="476" t="n"/>
    </row>
    <row r="144">
      <c r="A144" s="476" t="n"/>
      <c r="B144" s="683" t="n">
        <v>-2.643914749023844e-07</v>
      </c>
      <c r="C144" s="684" t="n">
        <v>1.405384117190727e-07</v>
      </c>
      <c r="D144" s="684" t="n">
        <v>-1.009423301743028e-07</v>
      </c>
      <c r="E144" s="684" t="n">
        <v>-1.600377103071107e-07</v>
      </c>
      <c r="F144" s="684" t="n">
        <v>1.265048000197084e-07</v>
      </c>
      <c r="G144" s="684" t="n">
        <v>-4.484520917072537e-08</v>
      </c>
      <c r="H144" s="684" t="n">
        <v>8.51388173202006e-08</v>
      </c>
      <c r="I144" s="684" t="n">
        <v>8.172681129849803e-08</v>
      </c>
      <c r="J144" s="684" t="n">
        <v>-8.645167487876657e-08</v>
      </c>
      <c r="K144" s="684" t="n">
        <v>1.478374795264114e-07</v>
      </c>
      <c r="L144" s="684" t="n">
        <v>7.288822285279127e-08</v>
      </c>
      <c r="M144" s="684" t="n">
        <v>2.151352737180275e-07</v>
      </c>
      <c r="N144" s="684" t="n">
        <v>7.263471546762275e-08</v>
      </c>
      <c r="O144" s="684" t="n">
        <v>4.256955907109029e-07</v>
      </c>
      <c r="P144" s="684" t="n">
        <v>0</v>
      </c>
      <c r="Q144" s="684" t="n">
        <v>0</v>
      </c>
      <c r="R144" s="685" t="n">
        <v>3.142517281670756e-17</v>
      </c>
      <c r="S144" s="686" t="n">
        <v>1</v>
      </c>
      <c r="T144" s="687" t="n">
        <v>-0.0002570903480046547</v>
      </c>
      <c r="U144" s="542" t="n">
        <v>0.0006426234148968247</v>
      </c>
      <c r="V144" s="688" t="n">
        <v>-0.001387556933546357</v>
      </c>
      <c r="W144" s="845">
        <f>$AB$131*SQRT(INDEX($B$131:$Q$146,14,14))</f>
        <v/>
      </c>
      <c r="X144" s="845" t="n"/>
      <c r="Y144" s="682" t="n">
        <v>-0.5615757850756348</v>
      </c>
      <c r="Z144" s="845" t="n"/>
      <c r="AA144" s="845" t="n">
        <v>-1.506350599811412e-12</v>
      </c>
      <c r="AB144" s="845" t="n"/>
      <c r="AC144" s="845" t="n"/>
      <c r="AD144" s="845" t="n"/>
      <c r="AE144" s="845" t="n"/>
      <c r="AF144" s="476" t="n"/>
      <c r="AG144" s="476" t="n"/>
      <c r="AH144" s="476" t="n"/>
      <c r="AI144" s="476" t="n"/>
      <c r="AJ144" s="476" t="n"/>
      <c r="AK144" s="476" t="n"/>
      <c r="AL144" s="476" t="n"/>
      <c r="AM144" s="476" t="n"/>
      <c r="AN144" s="476" t="n"/>
      <c r="AO144" s="476" t="n"/>
      <c r="AP144" s="476" t="n"/>
      <c r="AQ144" s="476" t="n"/>
      <c r="AR144" s="476" t="n"/>
      <c r="AS144" s="476" t="n"/>
      <c r="AT144" s="476" t="n"/>
      <c r="AU144" s="476" t="n"/>
      <c r="AV144" s="476" t="n"/>
      <c r="AW144" s="476" t="n"/>
      <c r="AX144" s="476" t="n"/>
      <c r="AY144" s="476" t="n"/>
      <c r="AZ144" s="476" t="n"/>
      <c r="BA144" s="476" t="n"/>
      <c r="BB144" s="476" t="n"/>
      <c r="BC144" s="476" t="n"/>
      <c r="BD144" s="476" t="n"/>
      <c r="BE144" s="476" t="n"/>
      <c r="BF144" s="476" t="n"/>
      <c r="BG144" s="476" t="n"/>
      <c r="BH144" s="476" t="n"/>
      <c r="BI144" s="476" t="n"/>
      <c r="BJ144" s="476" t="n"/>
      <c r="BK144" s="476" t="n"/>
      <c r="BL144" s="476" t="n"/>
      <c r="BM144" s="476" t="n"/>
      <c r="BN144" s="476" t="n"/>
      <c r="BO144" s="476" t="n"/>
      <c r="BP144" s="476" t="n"/>
      <c r="BQ144" s="476" t="n"/>
      <c r="BR144" s="476" t="n"/>
      <c r="BS144" s="476" t="n"/>
      <c r="BT144" s="476" t="n"/>
      <c r="BU144" s="476" t="n"/>
      <c r="BV144" s="476" t="n"/>
      <c r="BW144" s="476" t="n"/>
      <c r="BX144" s="476" t="n"/>
      <c r="BY144" s="476" t="n"/>
      <c r="BZ144" s="476" t="n"/>
      <c r="CA144" s="476" t="n"/>
      <c r="CB144" s="476" t="n"/>
      <c r="CC144" s="476" t="n"/>
      <c r="CD144" s="476" t="n"/>
      <c r="CE144" s="476" t="n"/>
      <c r="CF144" s="476" t="n"/>
      <c r="CG144" s="476" t="n"/>
      <c r="CH144" s="476" t="n"/>
      <c r="CI144" s="476" t="n"/>
      <c r="CJ144" s="476" t="n"/>
      <c r="CK144" s="476" t="n"/>
      <c r="CL144" s="476" t="n"/>
      <c r="CM144" s="476" t="n"/>
      <c r="CN144" s="476" t="n"/>
      <c r="CO144" s="476" t="n"/>
      <c r="CP144" s="476" t="n"/>
      <c r="CQ144" s="476" t="n"/>
      <c r="CR144" s="476" t="n"/>
      <c r="CS144" s="476" t="n"/>
      <c r="CT144" s="476" t="n"/>
      <c r="CU144" s="476" t="n"/>
      <c r="CV144" s="476" t="n"/>
    </row>
    <row r="145">
      <c r="A145" s="476" t="n"/>
      <c r="B145" s="683" t="n">
        <v>0</v>
      </c>
      <c r="C145" s="684" t="n">
        <v>0</v>
      </c>
      <c r="D145" s="684" t="n">
        <v>0</v>
      </c>
      <c r="E145" s="684" t="n">
        <v>0</v>
      </c>
      <c r="F145" s="684" t="n">
        <v>0</v>
      </c>
      <c r="G145" s="684" t="n">
        <v>0</v>
      </c>
      <c r="H145" s="684" t="n">
        <v>0</v>
      </c>
      <c r="I145" s="684" t="n">
        <v>0</v>
      </c>
      <c r="J145" s="684" t="n">
        <v>0</v>
      </c>
      <c r="K145" s="684" t="n">
        <v>0</v>
      </c>
      <c r="L145" s="684" t="n">
        <v>0</v>
      </c>
      <c r="M145" s="684" t="n">
        <v>0</v>
      </c>
      <c r="N145" s="684" t="n">
        <v>0</v>
      </c>
      <c r="O145" s="684" t="n">
        <v>0</v>
      </c>
      <c r="P145" s="684" t="n">
        <v>0</v>
      </c>
      <c r="Q145" s="684" t="n">
        <v>0</v>
      </c>
      <c r="R145" s="685" t="n">
        <v>1</v>
      </c>
      <c r="S145" s="686" t="n">
        <v>0</v>
      </c>
      <c r="T145" s="687" t="n">
        <v>0</v>
      </c>
      <c r="U145" s="542" t="n">
        <v>-0.0003125104519496805</v>
      </c>
      <c r="V145" s="688" t="n">
        <v>0</v>
      </c>
      <c r="W145" s="845">
        <f>$AB$131*SQRT(INDEX($B$131:$Q$146,15,15))</f>
        <v/>
      </c>
      <c r="X145" s="845" t="n"/>
      <c r="Y145" s="682" t="n">
        <v>-0.1612235415534093</v>
      </c>
      <c r="Z145" s="845" t="n"/>
      <c r="AA145" s="845" t="n">
        <v>-2.174260771425907e-12</v>
      </c>
      <c r="AB145" s="845" t="n"/>
      <c r="AC145" s="845" t="n"/>
      <c r="AD145" s="845" t="n"/>
      <c r="AE145" s="845" t="n"/>
      <c r="AF145" s="476" t="n"/>
      <c r="AG145" s="476" t="n"/>
      <c r="AH145" s="476" t="n"/>
      <c r="AI145" s="476" t="n"/>
      <c r="AJ145" s="476" t="n"/>
      <c r="AK145" s="476" t="n"/>
      <c r="AL145" s="476" t="n"/>
      <c r="AM145" s="476" t="n"/>
      <c r="AN145" s="476" t="n"/>
      <c r="AO145" s="476" t="n"/>
      <c r="AP145" s="476" t="n"/>
      <c r="AQ145" s="476" t="n"/>
      <c r="AR145" s="476" t="n"/>
      <c r="AS145" s="476" t="n"/>
      <c r="AT145" s="476" t="n"/>
      <c r="AU145" s="476" t="n"/>
      <c r="AV145" s="476" t="n"/>
      <c r="AW145" s="476" t="n"/>
      <c r="AX145" s="476" t="n"/>
      <c r="AY145" s="476" t="n"/>
      <c r="AZ145" s="476" t="n"/>
      <c r="BA145" s="476" t="n"/>
      <c r="BB145" s="476" t="n"/>
      <c r="BC145" s="476" t="n"/>
      <c r="BD145" s="476" t="n"/>
      <c r="BE145" s="476" t="n"/>
      <c r="BF145" s="476" t="n"/>
      <c r="BG145" s="476" t="n"/>
      <c r="BH145" s="476" t="n"/>
      <c r="BI145" s="476" t="n"/>
      <c r="BJ145" s="476" t="n"/>
      <c r="BK145" s="476" t="n"/>
      <c r="BL145" s="476" t="n"/>
      <c r="BM145" s="476" t="n"/>
      <c r="BN145" s="476" t="n"/>
      <c r="BO145" s="476" t="n"/>
      <c r="BP145" s="476" t="n"/>
      <c r="BQ145" s="476" t="n"/>
      <c r="BR145" s="476" t="n"/>
      <c r="BS145" s="476" t="n"/>
      <c r="BT145" s="476" t="n"/>
      <c r="BU145" s="476" t="n"/>
      <c r="BV145" s="476" t="n"/>
      <c r="BW145" s="476" t="n"/>
      <c r="BX145" s="476" t="n"/>
      <c r="BY145" s="476" t="n"/>
      <c r="BZ145" s="476" t="n"/>
      <c r="CA145" s="476" t="n"/>
      <c r="CB145" s="476" t="n"/>
      <c r="CC145" s="476" t="n"/>
      <c r="CD145" s="476" t="n"/>
      <c r="CE145" s="476" t="n"/>
      <c r="CF145" s="476" t="n"/>
      <c r="CG145" s="476" t="n"/>
      <c r="CH145" s="476" t="n"/>
      <c r="CI145" s="476" t="n"/>
      <c r="CJ145" s="476" t="n"/>
      <c r="CK145" s="476" t="n"/>
      <c r="CL145" s="476" t="n"/>
      <c r="CM145" s="476" t="n"/>
      <c r="CN145" s="476" t="n"/>
      <c r="CO145" s="476" t="n"/>
      <c r="CP145" s="476" t="n"/>
      <c r="CQ145" s="476" t="n"/>
      <c r="CR145" s="476" t="n"/>
      <c r="CS145" s="476" t="n"/>
      <c r="CT145" s="476" t="n"/>
      <c r="CU145" s="476" t="n"/>
      <c r="CV145" s="476" t="n"/>
    </row>
    <row r="146">
      <c r="A146" s="476" t="n"/>
      <c r="B146" s="683" t="n">
        <v>0</v>
      </c>
      <c r="C146" s="684" t="n">
        <v>0</v>
      </c>
      <c r="D146" s="684" t="n">
        <v>0</v>
      </c>
      <c r="E146" s="684" t="n">
        <v>0</v>
      </c>
      <c r="F146" s="684" t="n">
        <v>0</v>
      </c>
      <c r="G146" s="684" t="n">
        <v>0</v>
      </c>
      <c r="H146" s="684" t="n">
        <v>0</v>
      </c>
      <c r="I146" s="684" t="n">
        <v>0</v>
      </c>
      <c r="J146" s="684" t="n">
        <v>0</v>
      </c>
      <c r="K146" s="684" t="n">
        <v>0</v>
      </c>
      <c r="L146" s="684" t="n">
        <v>0</v>
      </c>
      <c r="M146" s="684" t="n">
        <v>0</v>
      </c>
      <c r="N146" s="684" t="n">
        <v>0</v>
      </c>
      <c r="O146" s="684" t="n">
        <v>0</v>
      </c>
      <c r="P146" s="684" t="n">
        <v>0</v>
      </c>
      <c r="Q146" s="684" t="n">
        <v>0</v>
      </c>
      <c r="R146" s="685" t="n">
        <v>0</v>
      </c>
      <c r="S146" s="686" t="n">
        <v>1</v>
      </c>
      <c r="T146" s="687" t="n">
        <v>0</v>
      </c>
      <c r="U146" s="542" t="n">
        <v>4.626900169518711e-05</v>
      </c>
      <c r="V146" s="688" t="n">
        <v>0</v>
      </c>
      <c r="W146" s="845">
        <f>$AB$131*SQRT(INDEX($B$131:$Q$146,16,16))</f>
        <v/>
      </c>
      <c r="X146" s="845" t="n"/>
      <c r="Y146" s="682" t="n">
        <v>1.03215729491578</v>
      </c>
      <c r="Z146" s="845" t="n"/>
      <c r="AA146" s="845" t="n">
        <v>2.273736754432321e-13</v>
      </c>
      <c r="AB146" s="845" t="n"/>
      <c r="AC146" s="845" t="n"/>
      <c r="AD146" s="845" t="n"/>
      <c r="AE146" s="845" t="n"/>
      <c r="AF146" s="476" t="n"/>
      <c r="AG146" s="476" t="n"/>
      <c r="AH146" s="476" t="n"/>
      <c r="AI146" s="476" t="n"/>
      <c r="AJ146" s="476" t="n"/>
      <c r="AK146" s="476" t="n"/>
      <c r="AL146" s="476" t="n"/>
      <c r="AM146" s="476" t="n"/>
      <c r="AN146" s="476" t="n"/>
      <c r="AO146" s="476" t="n"/>
      <c r="AP146" s="476" t="n"/>
      <c r="AQ146" s="476" t="n"/>
      <c r="AR146" s="476" t="n"/>
      <c r="AS146" s="476" t="n"/>
      <c r="AT146" s="476" t="n"/>
      <c r="AU146" s="476" t="n"/>
      <c r="AV146" s="476" t="n"/>
      <c r="AW146" s="476" t="n"/>
      <c r="AX146" s="476" t="n"/>
      <c r="AY146" s="476" t="n"/>
      <c r="AZ146" s="476" t="n"/>
      <c r="BA146" s="476" t="n"/>
      <c r="BB146" s="476" t="n"/>
      <c r="BC146" s="476" t="n"/>
      <c r="BD146" s="476" t="n"/>
      <c r="BE146" s="476" t="n"/>
      <c r="BF146" s="476" t="n"/>
      <c r="BG146" s="476" t="n"/>
      <c r="BH146" s="476" t="n"/>
      <c r="BI146" s="476" t="n"/>
      <c r="BJ146" s="476" t="n"/>
      <c r="BK146" s="476" t="n"/>
      <c r="BL146" s="476" t="n"/>
      <c r="BM146" s="476" t="n"/>
      <c r="BN146" s="476" t="n"/>
      <c r="BO146" s="476" t="n"/>
      <c r="BP146" s="476" t="n"/>
      <c r="BQ146" s="476" t="n"/>
      <c r="BR146" s="476" t="n"/>
      <c r="BS146" s="476" t="n"/>
      <c r="BT146" s="476" t="n"/>
      <c r="BU146" s="476" t="n"/>
      <c r="BV146" s="476" t="n"/>
      <c r="BW146" s="476" t="n"/>
      <c r="BX146" s="476" t="n"/>
      <c r="BY146" s="476" t="n"/>
      <c r="BZ146" s="476" t="n"/>
      <c r="CA146" s="476" t="n"/>
      <c r="CB146" s="476" t="n"/>
      <c r="CC146" s="476" t="n"/>
      <c r="CD146" s="476" t="n"/>
      <c r="CE146" s="476" t="n"/>
      <c r="CF146" s="476" t="n"/>
      <c r="CG146" s="476" t="n"/>
      <c r="CH146" s="476" t="n"/>
      <c r="CI146" s="476" t="n"/>
      <c r="CJ146" s="476" t="n"/>
      <c r="CK146" s="476" t="n"/>
      <c r="CL146" s="476" t="n"/>
      <c r="CM146" s="476" t="n"/>
      <c r="CN146" s="476" t="n"/>
      <c r="CO146" s="476" t="n"/>
      <c r="CP146" s="476" t="n"/>
      <c r="CQ146" s="476" t="n"/>
      <c r="CR146" s="476" t="n"/>
      <c r="CS146" s="476" t="n"/>
      <c r="CT146" s="476" t="n"/>
      <c r="CU146" s="476" t="n"/>
      <c r="CV146" s="476" t="n"/>
    </row>
    <row r="147">
      <c r="A147" s="845" t="inlineStr">
        <is>
          <t>S(-1)</t>
        </is>
      </c>
      <c r="B147" s="683" t="n">
        <v>1</v>
      </c>
      <c r="C147" s="684" t="n">
        <v>-1.850371707708594e-16</v>
      </c>
      <c r="D147" s="684" t="n">
        <v>1</v>
      </c>
      <c r="E147" s="684" t="n">
        <v>2.467162276944792e-16</v>
      </c>
      <c r="F147" s="684" t="n">
        <v>0.9999999999999999</v>
      </c>
      <c r="G147" s="684" t="n">
        <v>1.233581138472396e-16</v>
      </c>
      <c r="H147" s="684" t="n">
        <v>1</v>
      </c>
      <c r="I147" s="684" t="n">
        <v>0</v>
      </c>
      <c r="J147" s="684" t="n">
        <v>1</v>
      </c>
      <c r="K147" s="684" t="n">
        <v>-1.233581138472396e-16</v>
      </c>
      <c r="L147" s="684" t="n">
        <v>1</v>
      </c>
      <c r="M147" s="684" t="n">
        <v>0</v>
      </c>
      <c r="N147" s="684" t="n">
        <v>1</v>
      </c>
      <c r="O147" s="684" t="n">
        <v>1.233581138472396e-16</v>
      </c>
      <c r="P147" s="684" t="n">
        <v>1</v>
      </c>
      <c r="Q147" s="684" t="n">
        <v>0</v>
      </c>
      <c r="R147" s="685" t="n">
        <v>1.396983861923218e-09</v>
      </c>
      <c r="S147" s="686" t="n">
        <v>8.367351256310943e-10</v>
      </c>
      <c r="T147" s="687" t="n">
        <v>-1.12234708505852e-13</v>
      </c>
      <c r="U147" s="542" t="n">
        <v>-0.001052860774583192</v>
      </c>
      <c r="V147" s="688">
        <f>SQRT(I147)*$W$14</f>
        <v/>
      </c>
      <c r="W147" s="845" t="n"/>
      <c r="X147" s="845" t="n"/>
      <c r="Y147" s="682" t="n">
        <v>0.4683455653382198</v>
      </c>
      <c r="Z147" s="845" t="n"/>
      <c r="AA147" s="845" t="n">
        <v>-1.353139822413141e-12</v>
      </c>
      <c r="AB147" s="845" t="n"/>
      <c r="AC147" s="845" t="n"/>
      <c r="AD147" s="845" t="n"/>
      <c r="AE147" s="845" t="n"/>
      <c r="AF147" s="476" t="n"/>
      <c r="AG147" s="476" t="n"/>
      <c r="AH147" s="476" t="n"/>
      <c r="AI147" s="476" t="n"/>
      <c r="AJ147" s="476" t="n"/>
      <c r="AK147" s="476" t="n"/>
      <c r="AL147" s="476" t="n"/>
      <c r="AM147" s="476" t="n"/>
      <c r="AN147" s="476" t="n"/>
      <c r="AO147" s="476" t="n"/>
      <c r="AP147" s="476" t="n"/>
      <c r="AQ147" s="476" t="n"/>
      <c r="AR147" s="476" t="n"/>
      <c r="AS147" s="476" t="n"/>
      <c r="AT147" s="476" t="n"/>
      <c r="AU147" s="476" t="n"/>
      <c r="AV147" s="476" t="n"/>
      <c r="AW147" s="476" t="n"/>
      <c r="AX147" s="476" t="n"/>
      <c r="AY147" s="476" t="n"/>
      <c r="AZ147" s="476" t="n"/>
      <c r="BA147" s="476" t="n"/>
      <c r="BB147" s="476" t="n"/>
      <c r="BC147" s="476" t="n"/>
      <c r="BD147" s="476" t="n"/>
      <c r="BE147" s="476" t="n"/>
      <c r="BF147" s="476" t="n"/>
      <c r="BG147" s="476" t="n"/>
      <c r="BH147" s="476" t="n"/>
      <c r="BI147" s="476" t="n"/>
      <c r="BJ147" s="476" t="n"/>
      <c r="BK147" s="476" t="n"/>
      <c r="BL147" s="476" t="n"/>
      <c r="BM147" s="476" t="n"/>
      <c r="BN147" s="476" t="n"/>
      <c r="BO147" s="476" t="n"/>
      <c r="BP147" s="476" t="n"/>
      <c r="BQ147" s="476" t="n"/>
      <c r="BR147" s="476" t="n"/>
      <c r="BS147" s="476" t="n"/>
      <c r="BT147" s="476" t="n"/>
      <c r="BU147" s="476" t="n"/>
      <c r="BV147" s="476" t="n"/>
      <c r="BW147" s="476" t="n"/>
      <c r="BX147" s="476" t="n"/>
      <c r="BY147" s="476" t="n"/>
      <c r="BZ147" s="476" t="n"/>
      <c r="CA147" s="476" t="n"/>
      <c r="CB147" s="476" t="n"/>
      <c r="CC147" s="476" t="n"/>
      <c r="CD147" s="476" t="n"/>
      <c r="CE147" s="476" t="n"/>
      <c r="CF147" s="476" t="n"/>
      <c r="CG147" s="476" t="n"/>
      <c r="CH147" s="476" t="n"/>
      <c r="CI147" s="476" t="n"/>
      <c r="CJ147" s="476" t="n"/>
      <c r="CK147" s="476" t="n"/>
      <c r="CL147" s="476" t="n"/>
      <c r="CM147" s="476" t="n"/>
      <c r="CN147" s="476" t="n"/>
      <c r="CO147" s="476" t="n"/>
      <c r="CP147" s="476" t="n"/>
      <c r="CQ147" s="476" t="n"/>
      <c r="CR147" s="476" t="n"/>
      <c r="CS147" s="476" t="n"/>
      <c r="CT147" s="476" t="n"/>
      <c r="CU147" s="476" t="n"/>
      <c r="CV147" s="476" t="n"/>
    </row>
    <row r="148">
      <c r="A148" s="476" t="n"/>
      <c r="B148" s="683" t="n">
        <v>-9.135555037380483e-17</v>
      </c>
      <c r="C148" s="684" t="n">
        <v>1</v>
      </c>
      <c r="D148" s="684" t="n">
        <v>5.375062429337199e-17</v>
      </c>
      <c r="E148" s="684" t="n">
        <v>0.9999999999999997</v>
      </c>
      <c r="F148" s="684" t="n">
        <v>3.481307434095212e-16</v>
      </c>
      <c r="G148" s="684" t="n">
        <v>0.9999999999999999</v>
      </c>
      <c r="H148" s="684" t="n">
        <v>2.854134440305102e-16</v>
      </c>
      <c r="I148" s="684" t="n">
        <v>1</v>
      </c>
      <c r="J148" s="684" t="n">
        <v>-8.34695109877398e-17</v>
      </c>
      <c r="K148" s="684" t="n">
        <v>1</v>
      </c>
      <c r="L148" s="684" t="n">
        <v>5.237637703596983e-17</v>
      </c>
      <c r="M148" s="684" t="n">
        <v>1.000000000000001</v>
      </c>
      <c r="N148" s="684" t="n">
        <v>1.053055340345083e-16</v>
      </c>
      <c r="O148" s="684" t="n">
        <v>1.000000000000001</v>
      </c>
      <c r="P148" s="684" t="n">
        <v>0</v>
      </c>
      <c r="Q148" s="684" t="n">
        <v>1</v>
      </c>
      <c r="R148" s="685" t="n">
        <v>1.164153218269348e-09</v>
      </c>
      <c r="S148" s="686" t="n">
        <v>1.746229827404024e-09</v>
      </c>
      <c r="T148" s="687" t="n">
        <v>-4.803370101452909e-13</v>
      </c>
      <c r="U148" s="542" t="n">
        <v>2.699946548455009e-05</v>
      </c>
      <c r="V148" s="688">
        <f>SQRT(J148)*$W$14</f>
        <v/>
      </c>
      <c r="W148" s="845" t="n"/>
      <c r="X148" s="845" t="n"/>
      <c r="Y148" s="682" t="n">
        <v>0.5976518924868232</v>
      </c>
      <c r="Z148" s="845" t="n"/>
      <c r="AA148" s="845" t="n">
        <v>-5.684341886080801e-14</v>
      </c>
      <c r="AB148" s="845" t="n"/>
      <c r="AC148" s="476" t="n"/>
      <c r="AD148" s="476" t="n"/>
      <c r="AE148" s="845" t="n"/>
      <c r="AF148" s="476" t="n"/>
      <c r="AG148" s="476" t="n"/>
      <c r="AH148" s="476" t="n"/>
      <c r="AI148" s="476" t="n"/>
      <c r="AJ148" s="476" t="n"/>
      <c r="AK148" s="476" t="n"/>
      <c r="AL148" s="476" t="n"/>
      <c r="AM148" s="476" t="n"/>
      <c r="AN148" s="476" t="n"/>
      <c r="AO148" s="476" t="n"/>
      <c r="AP148" s="476" t="n"/>
      <c r="AQ148" s="476" t="n"/>
      <c r="AR148" s="476" t="n"/>
      <c r="AS148" s="476" t="n"/>
      <c r="AT148" s="476" t="n"/>
      <c r="AU148" s="476" t="n"/>
      <c r="AV148" s="476" t="n"/>
      <c r="AW148" s="476" t="n"/>
      <c r="AX148" s="476" t="n"/>
      <c r="AY148" s="476" t="n"/>
      <c r="AZ148" s="476" t="n"/>
      <c r="BA148" s="476" t="n"/>
      <c r="BB148" s="476" t="n"/>
      <c r="BC148" s="476" t="n"/>
      <c r="BD148" s="476" t="n"/>
      <c r="BE148" s="476" t="n"/>
      <c r="BF148" s="476" t="n"/>
      <c r="BG148" s="476" t="n"/>
      <c r="BH148" s="476" t="n"/>
      <c r="BI148" s="476" t="n"/>
      <c r="BJ148" s="476" t="n"/>
      <c r="BK148" s="476" t="n"/>
      <c r="BL148" s="476" t="n"/>
      <c r="BM148" s="476" t="n"/>
      <c r="BN148" s="476" t="n"/>
      <c r="BO148" s="476" t="n"/>
      <c r="BP148" s="476" t="n"/>
      <c r="BQ148" s="476" t="n"/>
      <c r="BR148" s="476" t="n"/>
      <c r="BS148" s="476" t="n"/>
      <c r="BT148" s="476" t="n"/>
      <c r="BU148" s="476" t="n"/>
      <c r="BV148" s="476" t="n"/>
      <c r="BW148" s="476" t="n"/>
      <c r="BX148" s="476" t="n"/>
      <c r="BY148" s="476" t="n"/>
      <c r="BZ148" s="476" t="n"/>
      <c r="CA148" s="476" t="n"/>
      <c r="CB148" s="476" t="n"/>
      <c r="CC148" s="476" t="n"/>
      <c r="CD148" s="476" t="n"/>
      <c r="CE148" s="476" t="n"/>
      <c r="CF148" s="476" t="n"/>
      <c r="CG148" s="476" t="n"/>
      <c r="CH148" s="476" t="n"/>
      <c r="CI148" s="476" t="n"/>
      <c r="CJ148" s="476" t="n"/>
      <c r="CK148" s="476" t="n"/>
      <c r="CL148" s="476" t="n"/>
      <c r="CM148" s="476" t="n"/>
      <c r="CN148" s="476" t="n"/>
      <c r="CO148" s="476" t="n"/>
      <c r="CP148" s="476" t="n"/>
      <c r="CQ148" s="476" t="n"/>
      <c r="CR148" s="476" t="n"/>
      <c r="CS148" s="476" t="n"/>
      <c r="CT148" s="476" t="n"/>
      <c r="CU148" s="476" t="n"/>
      <c r="CV148" s="476" t="n"/>
    </row>
    <row r="149">
      <c r="A149" s="476" t="n"/>
      <c r="B149" s="683" t="n">
        <v>0.0002397406926178376</v>
      </c>
      <c r="C149" s="684" t="n">
        <v>-0.0001151386221125141</v>
      </c>
      <c r="D149" s="684" t="n">
        <v>4.258551776764224e-05</v>
      </c>
      <c r="E149" s="684" t="n">
        <v>0.0002555131066058532</v>
      </c>
      <c r="F149" s="684" t="n">
        <v>-0.0002570903480046547</v>
      </c>
      <c r="G149" s="684" t="n">
        <v>0.0001924234506537908</v>
      </c>
      <c r="H149" s="684" t="n">
        <v>-0.0003438386249387407</v>
      </c>
      <c r="I149" s="684" t="n">
        <v>-2.839034517842803e-05</v>
      </c>
      <c r="J149" s="684" t="n">
        <v>-0.0004542455228548501</v>
      </c>
      <c r="K149" s="684" t="n">
        <v>-0.0002649765549986624</v>
      </c>
      <c r="L149" s="684" t="n">
        <v>-0.0001782282780645767</v>
      </c>
      <c r="M149" s="684" t="n">
        <v>-0.0002097731060406078</v>
      </c>
      <c r="N149" s="684" t="n">
        <v>5.047172476164994e-05</v>
      </c>
      <c r="O149" s="684" t="n">
        <v>-0.0002570903480046549</v>
      </c>
      <c r="P149" s="684" t="n">
        <v>0</v>
      </c>
      <c r="Q149" s="684" t="n">
        <v>0</v>
      </c>
      <c r="R149" s="685" t="n">
        <v>6.13274317234431e-14</v>
      </c>
      <c r="S149" s="686" t="n">
        <v>-6.58260008169292e-13</v>
      </c>
      <c r="T149" s="687" t="n">
        <v>8.376774861520242e-17</v>
      </c>
      <c r="U149" s="542" t="n">
        <v>-4.628479797351366e-05</v>
      </c>
      <c r="V149" s="688">
        <f>SQRT(K149)*$W$14</f>
        <v/>
      </c>
      <c r="W149" s="845" t="n"/>
      <c r="X149" s="845" t="n"/>
      <c r="Y149" s="682" t="n">
        <v>0.08356834371649846</v>
      </c>
      <c r="Z149" s="845" t="n"/>
      <c r="AA149" s="845" t="n">
        <v>1.321609488513786e-12</v>
      </c>
      <c r="AB149" s="845" t="n"/>
      <c r="AC149" s="476" t="n"/>
      <c r="AD149" s="476" t="n"/>
      <c r="AE149" s="845" t="n"/>
      <c r="AF149" s="476" t="n"/>
      <c r="AG149" s="476" t="n"/>
      <c r="AH149" s="476" t="n"/>
      <c r="AI149" s="476" t="n"/>
      <c r="AJ149" s="476" t="n"/>
      <c r="AK149" s="476" t="n"/>
      <c r="AL149" s="476" t="n"/>
      <c r="AM149" s="476" t="n"/>
      <c r="AN149" s="476" t="n"/>
      <c r="AO149" s="476" t="n"/>
      <c r="AP149" s="476" t="n"/>
      <c r="AQ149" s="476" t="n"/>
      <c r="AR149" s="476" t="n"/>
      <c r="AS149" s="476" t="n"/>
      <c r="AT149" s="476" t="n"/>
      <c r="AU149" s="476" t="n"/>
      <c r="AV149" s="476" t="n"/>
      <c r="AW149" s="476" t="n"/>
      <c r="AX149" s="476" t="n"/>
      <c r="AY149" s="476" t="n"/>
      <c r="AZ149" s="476" t="n"/>
      <c r="BA149" s="476" t="n"/>
      <c r="BB149" s="476" t="n"/>
      <c r="BC149" s="476" t="n"/>
      <c r="BD149" s="476" t="n"/>
      <c r="BE149" s="476" t="n"/>
      <c r="BF149" s="476" t="n"/>
      <c r="BG149" s="476" t="n"/>
      <c r="BH149" s="476" t="n"/>
      <c r="BI149" s="476" t="n"/>
      <c r="BJ149" s="476" t="n"/>
      <c r="BK149" s="476" t="n"/>
      <c r="BL149" s="476" t="n"/>
      <c r="BM149" s="476" t="n"/>
      <c r="BN149" s="476" t="n"/>
      <c r="BO149" s="476" t="n"/>
      <c r="BP149" s="476" t="n"/>
      <c r="BQ149" s="476" t="n"/>
      <c r="BR149" s="476" t="n"/>
      <c r="BS149" s="476" t="n"/>
      <c r="BT149" s="476" t="n"/>
      <c r="BU149" s="476" t="n"/>
      <c r="BV149" s="476" t="n"/>
      <c r="BW149" s="476" t="n"/>
      <c r="BX149" s="476" t="n"/>
      <c r="BY149" s="476" t="n"/>
      <c r="BZ149" s="476" t="n"/>
      <c r="CA149" s="476" t="n"/>
      <c r="CB149" s="476" t="n"/>
      <c r="CC149" s="476" t="n"/>
      <c r="CD149" s="476" t="n"/>
      <c r="CE149" s="476" t="n"/>
      <c r="CF149" s="476" t="n"/>
      <c r="CG149" s="476" t="n"/>
      <c r="CH149" s="476" t="n"/>
      <c r="CI149" s="476" t="n"/>
      <c r="CJ149" s="476" t="n"/>
      <c r="CK149" s="476" t="n"/>
      <c r="CL149" s="476" t="n"/>
      <c r="CM149" s="476" t="n"/>
      <c r="CN149" s="476" t="n"/>
      <c r="CO149" s="476" t="n"/>
      <c r="CP149" s="476" t="n"/>
      <c r="CQ149" s="476" t="n"/>
      <c r="CR149" s="476" t="n"/>
      <c r="CS149" s="476" t="n"/>
      <c r="CT149" s="476" t="n"/>
      <c r="CU149" s="476" t="n"/>
      <c r="CV149" s="476" t="n"/>
    </row>
    <row r="150">
      <c r="A150" s="476" t="n"/>
      <c r="B150" s="683" t="n">
        <v>-7.986565180602042e-08</v>
      </c>
      <c r="C150" s="684" t="n">
        <v>-2.494212013382884e-08</v>
      </c>
      <c r="D150" s="684" t="n">
        <v>-9.51726590352859e-10</v>
      </c>
      <c r="E150" s="684" t="n">
        <v>-1.089362361366539e-07</v>
      </c>
      <c r="F150" s="684" t="n">
        <v>1.139455330895463e-07</v>
      </c>
      <c r="G150" s="684" t="n">
        <v>-1.099683378541286e-07</v>
      </c>
      <c r="H150" s="684" t="n">
        <v>1.313393729972869e-07</v>
      </c>
      <c r="I150" s="684" t="n">
        <v>-7.412285498014195e-08</v>
      </c>
      <c r="J150" s="684" t="n">
        <v>3.638304577878111e-08</v>
      </c>
      <c r="K150" s="684" t="n">
        <v>-6.237093562076756e-08</v>
      </c>
      <c r="L150" s="684" t="n">
        <v>2.30238270378648e-07</v>
      </c>
      <c r="M150" s="684" t="n">
        <v>-5.213184864963407e-09</v>
      </c>
      <c r="N150" s="684" t="n">
        <v>9.482654976577878e-08</v>
      </c>
      <c r="O150" s="684" t="n">
        <v>7.291267120711095e-08</v>
      </c>
      <c r="P150" s="684" t="n">
        <v>0</v>
      </c>
      <c r="Q150" s="684" t="n">
        <v>0</v>
      </c>
      <c r="R150" s="685" t="n">
        <v>1</v>
      </c>
      <c r="S150" s="686" t="n">
        <v>3.826764792805353e-16</v>
      </c>
      <c r="T150" s="687" t="n">
        <v>-0.0001774999849278234</v>
      </c>
      <c r="U150" s="542" t="n">
        <v>-0.0002901973989265546</v>
      </c>
      <c r="V150" s="688">
        <f>SQRT(L150)*$W$14</f>
        <v/>
      </c>
      <c r="W150" s="845" t="n"/>
      <c r="X150" s="845" t="n"/>
      <c r="Y150" s="682" t="n">
        <v>-0.4752953312578863</v>
      </c>
      <c r="Z150" s="845" t="n"/>
      <c r="AA150" s="476" t="n"/>
      <c r="AB150" s="845" t="n"/>
      <c r="AC150" s="476" t="n"/>
      <c r="AD150" s="476" t="n"/>
      <c r="AE150" s="845" t="n"/>
      <c r="AF150" s="476" t="n"/>
      <c r="AG150" s="476" t="n"/>
      <c r="AH150" s="476" t="n"/>
      <c r="AI150" s="476" t="n"/>
      <c r="AJ150" s="476" t="n"/>
      <c r="AK150" s="476" t="n"/>
      <c r="AL150" s="476" t="n"/>
      <c r="AM150" s="476" t="n"/>
      <c r="AN150" s="476" t="n"/>
      <c r="AO150" s="476" t="n"/>
      <c r="AP150" s="476" t="n"/>
      <c r="AQ150" s="476" t="n"/>
      <c r="AR150" s="476" t="n"/>
      <c r="AS150" s="476" t="n"/>
      <c r="AT150" s="476" t="n"/>
      <c r="AU150" s="476" t="n"/>
      <c r="AV150" s="476" t="n"/>
      <c r="AW150" s="476" t="n"/>
      <c r="AX150" s="476" t="n"/>
      <c r="AY150" s="476" t="n"/>
      <c r="AZ150" s="476" t="n"/>
      <c r="BA150" s="476" t="n"/>
      <c r="BB150" s="476" t="n"/>
      <c r="BC150" s="476" t="n"/>
      <c r="BD150" s="476" t="n"/>
      <c r="BE150" s="476" t="n"/>
      <c r="BF150" s="476" t="n"/>
      <c r="BG150" s="476" t="n"/>
      <c r="BH150" s="476" t="n"/>
      <c r="BI150" s="476" t="n"/>
      <c r="BJ150" s="476" t="n"/>
      <c r="BK150" s="476" t="n"/>
      <c r="BL150" s="476" t="n"/>
      <c r="BM150" s="476" t="n"/>
      <c r="BN150" s="476" t="n"/>
      <c r="BO150" s="476" t="n"/>
      <c r="BP150" s="476" t="n"/>
      <c r="BQ150" s="476" t="n"/>
      <c r="BR150" s="476" t="n"/>
      <c r="BS150" s="476" t="n"/>
      <c r="BT150" s="476" t="n"/>
      <c r="BU150" s="476" t="n"/>
      <c r="BV150" s="476" t="n"/>
      <c r="BW150" s="476" t="n"/>
      <c r="BX150" s="476" t="n"/>
      <c r="BY150" s="476" t="n"/>
      <c r="BZ150" s="476" t="n"/>
      <c r="CA150" s="476" t="n"/>
      <c r="CB150" s="476" t="n"/>
      <c r="CC150" s="476" t="n"/>
      <c r="CD150" s="476" t="n"/>
      <c r="CE150" s="476" t="n"/>
      <c r="CF150" s="476" t="n"/>
      <c r="CG150" s="476" t="n"/>
      <c r="CH150" s="476" t="n"/>
      <c r="CI150" s="476" t="n"/>
      <c r="CJ150" s="476" t="n"/>
      <c r="CK150" s="476" t="n"/>
      <c r="CL150" s="476" t="n"/>
      <c r="CM150" s="476" t="n"/>
      <c r="CN150" s="476" t="n"/>
      <c r="CO150" s="476" t="n"/>
      <c r="CP150" s="476" t="n"/>
      <c r="CQ150" s="476" t="n"/>
      <c r="CR150" s="476" t="n"/>
      <c r="CS150" s="476" t="n"/>
      <c r="CT150" s="476" t="n"/>
      <c r="CU150" s="476" t="n"/>
      <c r="CV150" s="476" t="n"/>
    </row>
    <row r="151">
      <c r="A151" s="476" t="n"/>
      <c r="B151" s="683" t="n">
        <v>-1.013619591770855e-07</v>
      </c>
      <c r="C151" s="684" t="n">
        <v>1.52666382564951e-07</v>
      </c>
      <c r="D151" s="684" t="n">
        <v>-5.698930052700988e-08</v>
      </c>
      <c r="E151" s="684" t="n">
        <v>-4.423699120468512e-08</v>
      </c>
      <c r="F151" s="684" t="n">
        <v>6.194076574305219e-08</v>
      </c>
      <c r="G151" s="684" t="n">
        <v>4.754281095045303e-08</v>
      </c>
      <c r="H151" s="684" t="n">
        <v>2.020284297744105e-08</v>
      </c>
      <c r="I151" s="684" t="n">
        <v>1.473976789962777e-07</v>
      </c>
      <c r="J151" s="684" t="n">
        <v>-1.029146858107064e-07</v>
      </c>
      <c r="K151" s="684" t="n">
        <v>1.764251756754967e-07</v>
      </c>
      <c r="L151" s="684" t="n">
        <v>-5.213184864963431e-09</v>
      </c>
      <c r="M151" s="684" t="n">
        <v>2.867319178798277e-07</v>
      </c>
      <c r="N151" s="684" t="n">
        <v>3.33693819645558e-08</v>
      </c>
      <c r="O151" s="684" t="n">
        <v>2.153160593112349e-07</v>
      </c>
      <c r="P151" s="684" t="n">
        <v>0</v>
      </c>
      <c r="Q151" s="684" t="n">
        <v>0</v>
      </c>
      <c r="R151" s="685" t="n">
        <v>2.689495904556171e-16</v>
      </c>
      <c r="S151" s="686" t="n">
        <v>1.000000000000001</v>
      </c>
      <c r="T151" s="687" t="n">
        <v>-0.0002089159114637214</v>
      </c>
      <c r="U151" s="542" t="n">
        <v>-0.0004296182005725842</v>
      </c>
      <c r="V151" s="688">
        <f>SQRT(M151)*$W$14</f>
        <v/>
      </c>
      <c r="W151" s="845" t="n"/>
      <c r="X151" s="845" t="n"/>
      <c r="Y151" s="682" t="n">
        <v>-4.050093593832571e-12</v>
      </c>
      <c r="Z151" s="845" t="n"/>
      <c r="AA151" s="845" t="n"/>
      <c r="AB151" s="845" t="n"/>
      <c r="AC151" s="476" t="n"/>
      <c r="AD151" s="476" t="n"/>
      <c r="AE151" s="845" t="n"/>
      <c r="AF151" s="476" t="n"/>
      <c r="AG151" s="476" t="n"/>
      <c r="AH151" s="476" t="n"/>
      <c r="AI151" s="476" t="n"/>
      <c r="AJ151" s="476" t="n"/>
      <c r="AK151" s="476" t="n"/>
      <c r="AL151" s="476" t="n"/>
      <c r="AM151" s="476" t="n"/>
      <c r="AN151" s="476" t="n"/>
      <c r="AO151" s="476" t="n"/>
      <c r="AP151" s="476" t="n"/>
      <c r="AQ151" s="476" t="n"/>
      <c r="AR151" s="476" t="n"/>
      <c r="AS151" s="476" t="n"/>
      <c r="AT151" s="476" t="n"/>
      <c r="AU151" s="476" t="n"/>
      <c r="AV151" s="476" t="n"/>
      <c r="AW151" s="476" t="n"/>
      <c r="AX151" s="476" t="n"/>
      <c r="AY151" s="476" t="n"/>
      <c r="AZ151" s="476" t="n"/>
      <c r="BA151" s="476" t="n"/>
      <c r="BB151" s="476" t="n"/>
      <c r="BC151" s="476" t="n"/>
      <c r="BD151" s="476" t="n"/>
      <c r="BE151" s="476" t="n"/>
      <c r="BF151" s="476" t="n"/>
      <c r="BG151" s="476" t="n"/>
      <c r="BH151" s="476" t="n"/>
      <c r="BI151" s="476" t="n"/>
      <c r="BJ151" s="476" t="n"/>
      <c r="BK151" s="476" t="n"/>
      <c r="BL151" s="476" t="n"/>
      <c r="BM151" s="476" t="n"/>
      <c r="BN151" s="476" t="n"/>
      <c r="BO151" s="476" t="n"/>
      <c r="BP151" s="476" t="n"/>
      <c r="BQ151" s="476" t="n"/>
      <c r="BR151" s="476" t="n"/>
      <c r="BS151" s="476" t="n"/>
      <c r="BT151" s="476" t="n"/>
      <c r="BU151" s="476" t="n"/>
      <c r="BV151" s="476" t="n"/>
      <c r="BW151" s="476" t="n"/>
      <c r="BX151" s="476" t="n"/>
      <c r="BY151" s="476" t="n"/>
      <c r="BZ151" s="476" t="n"/>
      <c r="CA151" s="476" t="n"/>
      <c r="CB151" s="476" t="n"/>
      <c r="CC151" s="476" t="n"/>
      <c r="CD151" s="476" t="n"/>
      <c r="CE151" s="476" t="n"/>
      <c r="CF151" s="476" t="n"/>
      <c r="CG151" s="476" t="n"/>
      <c r="CH151" s="476" t="n"/>
      <c r="CI151" s="476" t="n"/>
      <c r="CJ151" s="476" t="n"/>
      <c r="CK151" s="476" t="n"/>
      <c r="CL151" s="476" t="n"/>
      <c r="CM151" s="476" t="n"/>
      <c r="CN151" s="476" t="n"/>
      <c r="CO151" s="476" t="n"/>
      <c r="CP151" s="476" t="n"/>
      <c r="CQ151" s="476" t="n"/>
      <c r="CR151" s="476" t="n"/>
      <c r="CS151" s="476" t="n"/>
      <c r="CT151" s="476" t="n"/>
      <c r="CU151" s="476" t="n"/>
      <c r="CV151" s="476" t="n"/>
    </row>
    <row r="152">
      <c r="A152" s="476" t="n"/>
      <c r="B152" s="683" t="n">
        <v>7.196132149472351e-08</v>
      </c>
      <c r="C152" s="684" t="n">
        <v>-6.079220860329619e-08</v>
      </c>
      <c r="D152" s="684" t="n">
        <v>2.638406716249631e-08</v>
      </c>
      <c r="E152" s="684" t="n">
        <v>2.515262168537472e-08</v>
      </c>
      <c r="F152" s="684" t="n">
        <v>2.519888068523853e-08</v>
      </c>
      <c r="G152" s="684" t="n">
        <v>1.582913271701236e-09</v>
      </c>
      <c r="H152" s="684" t="n">
        <v>4.102018308855914e-08</v>
      </c>
      <c r="I152" s="684" t="n">
        <v>5.326066148730552e-09</v>
      </c>
      <c r="J152" s="684" t="n">
        <v>-3.288683228158555e-09</v>
      </c>
      <c r="K152" s="684" t="n">
        <v>5.637742676843408e-09</v>
      </c>
      <c r="L152" s="684" t="n">
        <v>9.482654976577883e-08</v>
      </c>
      <c r="M152" s="684" t="n">
        <v>3.336938196455589e-08</v>
      </c>
      <c r="N152" s="684" t="n">
        <v>7.346170771586964e-07</v>
      </c>
      <c r="O152" s="684" t="n">
        <v>7.262047563919811e-08</v>
      </c>
      <c r="P152" s="684" t="n">
        <v>0</v>
      </c>
      <c r="Q152" s="684" t="n">
        <v>0</v>
      </c>
      <c r="R152" s="685" t="n">
        <v>1</v>
      </c>
      <c r="S152" s="686" t="n">
        <v>2.797606776948436e-16</v>
      </c>
      <c r="T152" s="687" t="n">
        <v>5.026548245743658e-05</v>
      </c>
      <c r="U152" s="542" t="n">
        <v>-0.0001291254106564944</v>
      </c>
      <c r="V152" s="688">
        <f>SQRT(N152)*$W$14</f>
        <v/>
      </c>
      <c r="W152" s="845" t="n"/>
      <c r="X152" s="845" t="n"/>
      <c r="Y152" s="682" t="n">
        <v>7.815970093361102e-13</v>
      </c>
      <c r="Z152" s="845" t="n"/>
      <c r="AA152" s="845" t="n"/>
      <c r="AB152" s="845" t="n"/>
      <c r="AC152" s="845" t="n"/>
      <c r="AD152" s="845" t="n"/>
      <c r="AE152" s="845" t="n"/>
      <c r="AF152" s="476" t="n"/>
      <c r="AG152" s="476" t="n"/>
      <c r="AH152" s="476" t="n"/>
      <c r="AI152" s="476" t="n"/>
      <c r="AJ152" s="476" t="n"/>
      <c r="AK152" s="476" t="n"/>
      <c r="AL152" s="476" t="n"/>
      <c r="AM152" s="476" t="n"/>
      <c r="AN152" s="476" t="n"/>
      <c r="AO152" s="476" t="n"/>
      <c r="AP152" s="476" t="n"/>
      <c r="AQ152" s="476" t="n"/>
      <c r="AR152" s="476" t="n"/>
      <c r="AS152" s="476" t="n"/>
      <c r="AT152" s="476" t="n"/>
      <c r="AU152" s="476" t="n"/>
      <c r="AV152" s="476" t="n"/>
      <c r="AW152" s="476" t="n"/>
      <c r="AX152" s="476" t="n"/>
      <c r="AY152" s="476" t="n"/>
      <c r="AZ152" s="476" t="n"/>
      <c r="BA152" s="476" t="n"/>
      <c r="BB152" s="476" t="n"/>
      <c r="BC152" s="476" t="n"/>
      <c r="BD152" s="476" t="n"/>
      <c r="BE152" s="476" t="n"/>
      <c r="BF152" s="476" t="n"/>
      <c r="BG152" s="476" t="n"/>
      <c r="BH152" s="476" t="n"/>
      <c r="BI152" s="476" t="n"/>
      <c r="BJ152" s="476" t="n"/>
      <c r="BK152" s="476" t="n"/>
      <c r="BL152" s="476" t="n"/>
      <c r="BM152" s="476" t="n"/>
      <c r="BN152" s="476" t="n"/>
      <c r="BO152" s="476" t="n"/>
      <c r="BP152" s="476" t="n"/>
      <c r="BQ152" s="476" t="n"/>
      <c r="BR152" s="476" t="n"/>
      <c r="BS152" s="476" t="n"/>
      <c r="BT152" s="476" t="n"/>
      <c r="BU152" s="476" t="n"/>
      <c r="BV152" s="476" t="n"/>
      <c r="BW152" s="476" t="n"/>
      <c r="BX152" s="476" t="n"/>
      <c r="BY152" s="476" t="n"/>
      <c r="BZ152" s="476" t="n"/>
      <c r="CA152" s="476" t="n"/>
      <c r="CB152" s="476" t="n"/>
      <c r="CC152" s="476" t="n"/>
      <c r="CD152" s="476" t="n"/>
      <c r="CE152" s="476" t="n"/>
      <c r="CF152" s="476" t="n"/>
      <c r="CG152" s="476" t="n"/>
      <c r="CH152" s="476" t="n"/>
      <c r="CI152" s="476" t="n"/>
      <c r="CJ152" s="476" t="n"/>
      <c r="CK152" s="476" t="n"/>
      <c r="CL152" s="476" t="n"/>
      <c r="CM152" s="476" t="n"/>
      <c r="CN152" s="476" t="n"/>
      <c r="CO152" s="476" t="n"/>
      <c r="CP152" s="476" t="n"/>
      <c r="CQ152" s="476" t="n"/>
      <c r="CR152" s="476" t="n"/>
      <c r="CS152" s="476" t="n"/>
      <c r="CT152" s="476" t="n"/>
      <c r="CU152" s="476" t="n"/>
      <c r="CV152" s="476" t="n"/>
    </row>
    <row r="153">
      <c r="A153" s="476" t="n"/>
      <c r="B153" s="683" t="n">
        <v>-2.645145747518205e-07</v>
      </c>
      <c r="C153" s="684" t="n">
        <v>1.406405714811317e-07</v>
      </c>
      <c r="D153" s="684" t="n">
        <v>-1.009920272006334e-07</v>
      </c>
      <c r="E153" s="684" t="n">
        <v>-1.601299546599023e-07</v>
      </c>
      <c r="F153" s="684" t="n">
        <v>1.266206138828803e-07</v>
      </c>
      <c r="G153" s="684" t="n">
        <v>-4.486493908747357e-08</v>
      </c>
      <c r="H153" s="684" t="n">
        <v>8.52730554183366e-08</v>
      </c>
      <c r="I153" s="684" t="n">
        <v>8.185416290649932e-08</v>
      </c>
      <c r="J153" s="684" t="n">
        <v>-8.643006748964206e-08</v>
      </c>
      <c r="K153" s="684" t="n">
        <v>1.481658299822435e-07</v>
      </c>
      <c r="L153" s="684" t="n">
        <v>7.291267120711091e-08</v>
      </c>
      <c r="M153" s="684" t="n">
        <v>2.153160593112348e-07</v>
      </c>
      <c r="N153" s="684" t="n">
        <v>7.262047563919805e-08</v>
      </c>
      <c r="O153" s="684" t="n">
        <v>4.258757478329071e-07</v>
      </c>
      <c r="P153" s="684" t="n">
        <v>0</v>
      </c>
      <c r="Q153" s="684" t="n">
        <v>0</v>
      </c>
      <c r="R153" s="685" t="n">
        <v>1.565361000334245e-16</v>
      </c>
      <c r="S153" s="686" t="n">
        <v>1.000000000000001</v>
      </c>
      <c r="T153" s="687" t="n">
        <v>-0.0002560398012675685</v>
      </c>
      <c r="U153" s="542" t="n">
        <v>-0.001387585095164835</v>
      </c>
      <c r="V153" s="688">
        <f>SQRT(O153)*$W$14</f>
        <v/>
      </c>
      <c r="W153" s="476" t="n"/>
      <c r="X153" s="476" t="n"/>
      <c r="Y153" s="682" t="n">
        <v>-6.921130335513226e-13</v>
      </c>
      <c r="Z153" s="476" t="n"/>
      <c r="AA153" s="476" t="n"/>
      <c r="AB153" s="476" t="n"/>
      <c r="AC153" s="476" t="n"/>
      <c r="AD153" s="476" t="n"/>
      <c r="AE153" s="476" t="n"/>
      <c r="AF153" s="476" t="n"/>
      <c r="AG153" s="476" t="n"/>
      <c r="AH153" s="476" t="n"/>
      <c r="AI153" s="476" t="n"/>
      <c r="AJ153" s="476" t="n"/>
      <c r="AK153" s="476" t="n"/>
      <c r="AL153" s="476" t="n"/>
      <c r="AM153" s="476" t="n"/>
      <c r="AN153" s="476" t="n"/>
      <c r="AO153" s="476" t="n"/>
      <c r="AP153" s="476" t="n"/>
      <c r="AQ153" s="476" t="n"/>
      <c r="AR153" s="476" t="n"/>
      <c r="AS153" s="476" t="n"/>
      <c r="AT153" s="476" t="n"/>
      <c r="AU153" s="476" t="n"/>
      <c r="AV153" s="476" t="n"/>
      <c r="AW153" s="476" t="n"/>
      <c r="AX153" s="476" t="n"/>
      <c r="AY153" s="476" t="n"/>
      <c r="AZ153" s="476" t="n"/>
      <c r="BA153" s="476" t="n"/>
      <c r="BB153" s="476" t="n"/>
      <c r="BC153" s="476" t="n"/>
      <c r="BD153" s="476" t="n"/>
      <c r="BE153" s="476" t="n"/>
      <c r="BF153" s="476" t="n"/>
      <c r="BG153" s="476" t="n"/>
      <c r="BH153" s="476" t="n"/>
      <c r="BI153" s="476" t="n"/>
      <c r="BJ153" s="476" t="n"/>
      <c r="BK153" s="476" t="n"/>
      <c r="BL153" s="476" t="n"/>
      <c r="BM153" s="476" t="n"/>
      <c r="BN153" s="476" t="n"/>
      <c r="BO153" s="476" t="n"/>
      <c r="BP153" s="476" t="n"/>
      <c r="BQ153" s="476" t="n"/>
      <c r="BR153" s="476" t="n"/>
      <c r="BS153" s="476" t="n"/>
      <c r="BT153" s="476" t="n"/>
      <c r="BU153" s="476" t="n"/>
      <c r="BV153" s="476" t="n"/>
      <c r="BW153" s="476" t="n"/>
      <c r="BX153" s="476" t="n"/>
      <c r="BY153" s="476" t="n"/>
      <c r="BZ153" s="476" t="n"/>
      <c r="CA153" s="476" t="n"/>
      <c r="CB153" s="476" t="n"/>
      <c r="CC153" s="476" t="n"/>
      <c r="CD153" s="476" t="n"/>
      <c r="CE153" s="476" t="n"/>
      <c r="CF153" s="476" t="n"/>
      <c r="CG153" s="476" t="n"/>
      <c r="CH153" s="476" t="n"/>
      <c r="CI153" s="476" t="n"/>
      <c r="CJ153" s="476" t="n"/>
      <c r="CK153" s="476" t="n"/>
      <c r="CL153" s="476" t="n"/>
      <c r="CM153" s="476" t="n"/>
      <c r="CN153" s="476" t="n"/>
      <c r="CO153" s="476" t="n"/>
      <c r="CP153" s="476" t="n"/>
      <c r="CQ153" s="476" t="n"/>
      <c r="CR153" s="476" t="n"/>
      <c r="CS153" s="476" t="n"/>
      <c r="CT153" s="476" t="n"/>
      <c r="CU153" s="476" t="n"/>
      <c r="CV153" s="476" t="n"/>
    </row>
    <row r="154">
      <c r="A154" s="476" t="n"/>
      <c r="B154" s="683" t="inlineStr">
        <is>
          <t>I</t>
        </is>
      </c>
      <c r="C154" s="684" t="n">
        <v>0</v>
      </c>
      <c r="D154" s="684" t="n">
        <v>0</v>
      </c>
      <c r="E154" s="684" t="n">
        <v>0</v>
      </c>
      <c r="F154" s="684" t="n">
        <v>0</v>
      </c>
      <c r="G154" s="684" t="n">
        <v>0</v>
      </c>
      <c r="H154" s="684" t="n">
        <v>0</v>
      </c>
      <c r="I154" s="684" t="n">
        <v>0</v>
      </c>
      <c r="J154" s="684" t="n">
        <v>0</v>
      </c>
      <c r="K154" s="684" t="n">
        <v>0</v>
      </c>
      <c r="L154" s="684" t="n">
        <v>0</v>
      </c>
      <c r="M154" s="684" t="n">
        <v>0</v>
      </c>
      <c r="N154" s="684" t="n">
        <v>0</v>
      </c>
      <c r="O154" s="684" t="n">
        <v>0</v>
      </c>
      <c r="P154" s="684" t="n">
        <v>0</v>
      </c>
      <c r="Q154" s="684" t="n">
        <v>0</v>
      </c>
      <c r="R154" s="685" t="n">
        <v>1</v>
      </c>
      <c r="S154" s="686" t="n">
        <v>0</v>
      </c>
      <c r="T154" s="687" t="n">
        <v>0</v>
      </c>
      <c r="U154" s="542" t="n">
        <v>0</v>
      </c>
      <c r="V154" s="688">
        <f>SQRT(P154)*$W$14</f>
        <v/>
      </c>
      <c r="W154" s="476" t="n"/>
      <c r="X154" s="476" t="n"/>
      <c r="Y154" s="682" t="n">
        <v>-5.115907697472721e-12</v>
      </c>
      <c r="Z154" s="476" t="n"/>
      <c r="AA154" s="476" t="n"/>
      <c r="AB154" s="476" t="n"/>
      <c r="AC154" s="476" t="n"/>
      <c r="AD154" s="476" t="n"/>
      <c r="AE154" s="476" t="n"/>
      <c r="AF154" s="476" t="n"/>
      <c r="AG154" s="476" t="n"/>
      <c r="AH154" s="476" t="n"/>
      <c r="AI154" s="476" t="n"/>
      <c r="AJ154" s="845" t="inlineStr">
        <is>
          <t>(ATA)-1AT</t>
        </is>
      </c>
      <c r="AK154" s="476" t="n"/>
      <c r="AL154" s="476" t="n"/>
      <c r="AM154" s="476" t="n"/>
      <c r="AN154" s="476" t="n"/>
      <c r="AO154" s="476" t="n"/>
      <c r="AP154" s="476" t="n"/>
      <c r="AQ154" s="476" t="n"/>
      <c r="AR154" s="476" t="n"/>
      <c r="AS154" s="476" t="n"/>
      <c r="AT154" s="476" t="n"/>
      <c r="AU154" s="476" t="n"/>
      <c r="AV154" s="476" t="n"/>
      <c r="AW154" s="476" t="n"/>
      <c r="AX154" s="476" t="n"/>
      <c r="AY154" s="476" t="n"/>
      <c r="AZ154" s="476" t="n"/>
      <c r="BA154" s="476" t="n"/>
      <c r="BB154" s="476" t="n"/>
      <c r="BC154" s="476" t="n"/>
      <c r="BD154" s="476" t="n"/>
      <c r="BE154" s="476" t="n"/>
      <c r="BF154" s="476" t="n"/>
      <c r="BG154" s="476" t="n"/>
      <c r="BH154" s="476" t="n"/>
      <c r="BI154" s="476" t="n"/>
      <c r="BJ154" s="476" t="n"/>
      <c r="BK154" s="476" t="n"/>
      <c r="BL154" s="476" t="n"/>
      <c r="BM154" s="476" t="n"/>
      <c r="BN154" s="476" t="n"/>
      <c r="BO154" s="476" t="n"/>
      <c r="BP154" s="476" t="n"/>
      <c r="BQ154" s="476" t="n"/>
      <c r="BR154" s="476" t="n"/>
      <c r="BS154" s="476" t="n"/>
      <c r="BT154" s="476" t="n"/>
      <c r="BU154" s="476" t="n"/>
      <c r="BV154" s="476" t="n"/>
      <c r="BW154" s="476" t="n"/>
      <c r="BX154" s="476" t="n"/>
      <c r="BY154" s="476" t="n"/>
      <c r="BZ154" s="476" t="n"/>
      <c r="CA154" s="476" t="n"/>
      <c r="CB154" s="476" t="n"/>
      <c r="CC154" s="476" t="n"/>
      <c r="CD154" s="476" t="n"/>
      <c r="CE154" s="476" t="n"/>
      <c r="CF154" s="476" t="n"/>
      <c r="CG154" s="476" t="n"/>
      <c r="CH154" s="476" t="n"/>
      <c r="CI154" s="476" t="n"/>
      <c r="CJ154" s="476" t="n"/>
      <c r="CK154" s="476" t="n"/>
      <c r="CL154" s="476" t="n"/>
      <c r="CM154" s="476" t="n"/>
      <c r="CN154" s="476" t="n"/>
      <c r="CO154" s="476" t="n"/>
      <c r="CP154" s="476" t="n"/>
      <c r="CQ154" s="476" t="n"/>
      <c r="CR154" s="476" t="n"/>
      <c r="CS154" s="476" t="n"/>
      <c r="CT154" s="476" t="n"/>
      <c r="CU154" s="476" t="n"/>
      <c r="CV154" s="476" t="n"/>
    </row>
    <row r="155">
      <c r="A155" s="476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845" t="n">
        <v>0</v>
      </c>
      <c r="X155" s="845" t="n">
        <v>0</v>
      </c>
      <c r="Y155" s="689" t="n">
        <v>0</v>
      </c>
      <c r="Z155" s="845" t="n">
        <v>0</v>
      </c>
      <c r="AA155" s="845" t="n">
        <v>0</v>
      </c>
      <c r="AB155" s="845" t="n">
        <v>0</v>
      </c>
      <c r="AC155" s="845" t="n">
        <v>0</v>
      </c>
      <c r="AD155" s="845" t="n">
        <v>0</v>
      </c>
      <c r="AE155" s="845" t="n">
        <v>0</v>
      </c>
      <c r="AF155" s="845" t="n">
        <v>0</v>
      </c>
      <c r="AG155" s="845" t="n">
        <v>0</v>
      </c>
      <c r="AH155" s="845" t="n"/>
      <c r="AI155" s="845" t="n">
        <v>1</v>
      </c>
      <c r="AJ155" s="845">
        <f t="array" ref="AJ155:BO186">MMULT(MMULT(B76:Q107,B131:Q146),_xlfn.ANCHORARRAY(U92))</f>
        <v/>
      </c>
      <c r="AK155" s="845" t="n">
        <v>-0.00458665622884618</v>
      </c>
      <c r="AL155" s="845" t="n">
        <v>-0.02514522396139462</v>
      </c>
      <c r="AM155" s="845" t="n">
        <v>0.0557110290915428</v>
      </c>
      <c r="AN155" s="845" t="n">
        <v>0.07259895458687853</v>
      </c>
      <c r="AO155" s="845" t="n">
        <v>0.1286048859272834</v>
      </c>
      <c r="AP155" s="845" t="n">
        <v>-0.05720918967344831</v>
      </c>
      <c r="AQ155" s="845" t="n">
        <v>0.05571095630302748</v>
      </c>
      <c r="AR155" s="845" t="n">
        <v>0.04537559224892714</v>
      </c>
      <c r="AS155" s="845" t="n">
        <v>0.09283597919840504</v>
      </c>
      <c r="AT155" s="845" t="n">
        <v>0.2083672033197031</v>
      </c>
      <c r="AU155" s="845" t="n">
        <v>0.2655149284812723</v>
      </c>
      <c r="AV155" s="845" t="n">
        <v>-0.007816109742312283</v>
      </c>
      <c r="AW155" s="845" t="n">
        <v>-0.06153297287199222</v>
      </c>
      <c r="AX155" s="845" t="n">
        <v>-0.003422558325052262</v>
      </c>
      <c r="AY155" s="845" t="n">
        <v>0.01111421728776117</v>
      </c>
      <c r="AZ155" s="845" t="n">
        <v>0.01140149479472648</v>
      </c>
      <c r="BA155" s="845" t="n">
        <v>0.03346618823590719</v>
      </c>
      <c r="BB155" s="845" t="n">
        <v>0.04948655233166156</v>
      </c>
      <c r="BC155" s="845" t="n">
        <v>-0.003678995166684344</v>
      </c>
      <c r="BD155" s="845" t="n">
        <v>-0.04618930495752269</v>
      </c>
      <c r="BE155" s="845" t="n">
        <v>-0.006365571112860235</v>
      </c>
      <c r="BF155" s="845" t="n">
        <v>-0.03246767165860998</v>
      </c>
      <c r="BG155" s="845" t="n">
        <v>-0.07430511825860255</v>
      </c>
      <c r="BH155" s="845" t="n">
        <v>0.06777500925307936</v>
      </c>
      <c r="BI155" s="845" t="n">
        <v>0.0915526567345161</v>
      </c>
      <c r="BJ155" s="845" t="n">
        <v>-0.06626892797580575</v>
      </c>
      <c r="BK155" s="845" t="n">
        <v>-0.0004156640783736822</v>
      </c>
      <c r="BL155" s="845" t="n">
        <v>0.01658685635014134</v>
      </c>
      <c r="BM155" s="845" t="n">
        <v>-0.03875557536124445</v>
      </c>
      <c r="BN155" s="845" t="n">
        <v>0.04715052626417889</v>
      </c>
      <c r="BO155" s="845" t="n">
        <v>-0.02586736130083116</v>
      </c>
      <c r="BP155" s="845" t="n"/>
      <c r="BQ155" s="845" t="n"/>
      <c r="BR155" s="845" t="n"/>
      <c r="BS155" s="845" t="n"/>
      <c r="BT155" s="845" t="n"/>
      <c r="BU155" s="476" t="n"/>
      <c r="BV155" s="476" t="n"/>
      <c r="BW155" s="476" t="n"/>
      <c r="BX155" s="476" t="n"/>
      <c r="BY155" s="476" t="n"/>
      <c r="BZ155" s="476" t="n"/>
      <c r="CA155" s="476" t="n"/>
      <c r="CB155" s="476" t="n"/>
      <c r="CC155" s="476" t="n"/>
      <c r="CD155" s="476" t="n"/>
      <c r="CE155" s="476" t="n"/>
      <c r="CF155" s="476" t="n"/>
      <c r="CG155" s="476" t="n"/>
      <c r="CH155" s="476" t="n"/>
      <c r="CI155" s="476" t="n"/>
      <c r="CJ155" s="476" t="n"/>
      <c r="CK155" s="476" t="n"/>
      <c r="CL155" s="476" t="n"/>
      <c r="CM155" s="476" t="n"/>
      <c r="CN155" s="476" t="n"/>
      <c r="CO155" s="476" t="n"/>
      <c r="CP155" s="476" t="n"/>
      <c r="CQ155" s="476" t="n"/>
      <c r="CR155" s="476" t="n"/>
      <c r="CS155" s="476" t="n"/>
      <c r="CT155" s="476" t="n"/>
      <c r="CU155" s="476" t="n"/>
      <c r="CV155" s="476" t="n"/>
    </row>
    <row r="156">
      <c r="A156" s="47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845" t="n">
        <v>0</v>
      </c>
      <c r="V156" s="845" t="n">
        <v>0</v>
      </c>
      <c r="W156" s="845" t="n">
        <v>0</v>
      </c>
      <c r="X156" s="845" t="n">
        <v>0</v>
      </c>
      <c r="Y156" s="845" t="n">
        <v>0</v>
      </c>
      <c r="Z156" s="845" t="n">
        <v>0</v>
      </c>
      <c r="AA156" s="845" t="n">
        <v>0</v>
      </c>
      <c r="AB156" s="845" t="n">
        <v>0</v>
      </c>
      <c r="AC156" s="845" t="n">
        <v>0</v>
      </c>
      <c r="AD156" s="845" t="n">
        <v>0</v>
      </c>
      <c r="AE156" s="845" t="n">
        <v>0</v>
      </c>
      <c r="AF156" s="845" t="n">
        <v>0</v>
      </c>
      <c r="AG156" s="845" t="n">
        <v>0</v>
      </c>
      <c r="AH156" s="845" t="n"/>
      <c r="AI156" s="845" t="n">
        <v>2</v>
      </c>
      <c r="AJ156" s="845" t="n">
        <v>-0.0045866562288462</v>
      </c>
      <c r="AK156" s="845" t="n">
        <v>0.2272081271252843</v>
      </c>
      <c r="AL156" s="845" t="n">
        <v>0.09644525657834678</v>
      </c>
      <c r="AM156" s="845" t="n">
        <v>-0.005098949264373653</v>
      </c>
      <c r="AN156" s="845" t="n">
        <v>0.03122870223129613</v>
      </c>
      <c r="AO156" s="845" t="n">
        <v>0.0171815112334583</v>
      </c>
      <c r="AP156" s="845" t="n">
        <v>0.05425731394011916</v>
      </c>
      <c r="AQ156" s="845" t="n">
        <v>-0.00509894260240832</v>
      </c>
      <c r="AR156" s="845" t="n">
        <v>0.1013640240773068</v>
      </c>
      <c r="AS156" s="845" t="n">
        <v>-0.009611030275552466</v>
      </c>
      <c r="AT156" s="845" t="n">
        <v>0.00569513792898527</v>
      </c>
      <c r="AU156" s="845" t="n">
        <v>-0.004586649376136148</v>
      </c>
      <c r="AV156" s="845" t="n">
        <v>0.03258754239121291</v>
      </c>
      <c r="AW156" s="845" t="n">
        <v>-0.01653066811839084</v>
      </c>
      <c r="AX156" s="845" t="n">
        <v>0.00760104343172812</v>
      </c>
      <c r="AY156" s="845" t="n">
        <v>-0.009675547400277054</v>
      </c>
      <c r="AZ156" s="845" t="n">
        <v>0.1072162623763003</v>
      </c>
      <c r="BA156" s="845" t="n">
        <v>0.04424580522307387</v>
      </c>
      <c r="BB156" s="845" t="n">
        <v>0.05562179797405698</v>
      </c>
      <c r="BC156" s="845" t="n">
        <v>0.04271701676241851</v>
      </c>
      <c r="BD156" s="845" t="n">
        <v>-0.004791714670850718</v>
      </c>
      <c r="BE156" s="845" t="n">
        <v>-0.02644557448560203</v>
      </c>
      <c r="BF156" s="845" t="n">
        <v>-0.09567225102247293</v>
      </c>
      <c r="BG156" s="845" t="n">
        <v>0.2087087474256643</v>
      </c>
      <c r="BH156" s="845" t="n">
        <v>-0.06646206398367062</v>
      </c>
      <c r="BI156" s="845" t="n">
        <v>-0.01533714326306802</v>
      </c>
      <c r="BJ156" s="845" t="n">
        <v>-0.09684040367116298</v>
      </c>
      <c r="BK156" s="845" t="n">
        <v>0.1070939128231065</v>
      </c>
      <c r="BL156" s="845" t="n">
        <v>0.1494705080220718</v>
      </c>
      <c r="BM156" s="845" t="n">
        <v>-0.08182785595138421</v>
      </c>
      <c r="BN156" s="845" t="n">
        <v>-0.1346699799852333</v>
      </c>
      <c r="BO156" s="845" t="n">
        <v>-0.07489480674787359</v>
      </c>
      <c r="BP156" s="845" t="n"/>
      <c r="BQ156" s="845" t="n"/>
      <c r="BR156" s="845" t="n"/>
      <c r="BS156" s="845" t="n"/>
      <c r="BT156" s="845" t="n"/>
      <c r="BU156" s="476" t="n"/>
      <c r="BV156" s="476" t="n"/>
      <c r="BW156" s="476" t="n"/>
      <c r="BX156" s="476" t="n"/>
      <c r="BY156" s="476" t="n"/>
      <c r="BZ156" s="476" t="n"/>
      <c r="CA156" s="476" t="n"/>
      <c r="CB156" s="476" t="n"/>
      <c r="CC156" s="476" t="n"/>
      <c r="CD156" s="476" t="n"/>
      <c r="CE156" s="476" t="n"/>
      <c r="CF156" s="476" t="n"/>
      <c r="CG156" s="476" t="n"/>
      <c r="CH156" s="476" t="n"/>
      <c r="CI156" s="476" t="n"/>
      <c r="CJ156" s="476" t="n"/>
      <c r="CK156" s="476" t="n"/>
      <c r="CL156" s="476" t="n"/>
      <c r="CM156" s="476" t="n"/>
      <c r="CN156" s="476" t="n"/>
      <c r="CO156" s="476" t="n"/>
      <c r="CP156" s="476" t="n"/>
      <c r="CQ156" s="476" t="n"/>
      <c r="CR156" s="476" t="n"/>
      <c r="CS156" s="476" t="n"/>
      <c r="CT156" s="476" t="n"/>
      <c r="CU156" s="476" t="n"/>
      <c r="CV156" s="476" t="n"/>
    </row>
    <row r="157">
      <c r="A157" s="476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845" t="n">
        <v>0</v>
      </c>
      <c r="V157" s="845" t="n">
        <v>0</v>
      </c>
      <c r="W157" s="845" t="n">
        <v>0</v>
      </c>
      <c r="X157" s="845" t="n">
        <v>0</v>
      </c>
      <c r="Y157" s="845" t="n">
        <v>0</v>
      </c>
      <c r="Z157" s="845" t="n">
        <v>0</v>
      </c>
      <c r="AA157" s="845" t="n">
        <v>0</v>
      </c>
      <c r="AB157" s="845" t="n">
        <v>0</v>
      </c>
      <c r="AC157" s="845" t="n">
        <v>0</v>
      </c>
      <c r="AD157" s="845" t="n">
        <v>0</v>
      </c>
      <c r="AE157" s="845" t="n">
        <v>0</v>
      </c>
      <c r="AF157" s="845" t="n">
        <v>0</v>
      </c>
      <c r="AG157" s="845" t="n">
        <v>0</v>
      </c>
      <c r="AH157" s="845" t="n"/>
      <c r="AI157" s="845" t="n">
        <v>3</v>
      </c>
      <c r="AJ157" s="845" t="n">
        <v>-0.02514522396139462</v>
      </c>
      <c r="AK157" s="845" t="n">
        <v>0.09644525657834681</v>
      </c>
      <c r="AL157" s="845" t="n">
        <v>0.2485273299862456</v>
      </c>
      <c r="AM157" s="845" t="n">
        <v>-0.0408886642161857</v>
      </c>
      <c r="AN157" s="845" t="n">
        <v>-0.03170813279447196</v>
      </c>
      <c r="AO157" s="845" t="n">
        <v>0.01451237683416374</v>
      </c>
      <c r="AP157" s="845" t="n">
        <v>0.01052735735653213</v>
      </c>
      <c r="AQ157" s="845" t="n">
        <v>-0.04088861079363709</v>
      </c>
      <c r="AR157" s="845" t="n">
        <v>0.1770029013297575</v>
      </c>
      <c r="AS157" s="845" t="n">
        <v>0.007046446053629131</v>
      </c>
      <c r="AT157" s="845" t="n">
        <v>0.02416890235081338</v>
      </c>
      <c r="AU157" s="845" t="n">
        <v>-0.02514518639308352</v>
      </c>
      <c r="AV157" s="845" t="n">
        <v>0.003913498334988035</v>
      </c>
      <c r="AW157" s="845" t="n">
        <v>-0.007004161082915579</v>
      </c>
      <c r="AX157" s="845" t="n">
        <v>-0.001807323661064269</v>
      </c>
      <c r="AY157" s="845" t="n">
        <v>-0.006325386809883368</v>
      </c>
      <c r="AZ157" s="845" t="n">
        <v>0.0310472773521099</v>
      </c>
      <c r="BA157" s="845" t="n">
        <v>0.01330415663633981</v>
      </c>
      <c r="BB157" s="845" t="n">
        <v>0.1758855451078051</v>
      </c>
      <c r="BC157" s="845" t="n">
        <v>0.1696800932772771</v>
      </c>
      <c r="BD157" s="845" t="n">
        <v>-0.01562749707860341</v>
      </c>
      <c r="BE157" s="845" t="n">
        <v>-0.01353653600865345</v>
      </c>
      <c r="BF157" s="845" t="n">
        <v>-0.03247850192413676</v>
      </c>
      <c r="BG157" s="845" t="n">
        <v>0.1109114935839732</v>
      </c>
      <c r="BH157" s="845" t="n">
        <v>-0.04688843886181537</v>
      </c>
      <c r="BI157" s="845" t="n">
        <v>-0.002380519710764188</v>
      </c>
      <c r="BJ157" s="845" t="n">
        <v>-0.01637625994308689</v>
      </c>
      <c r="BK157" s="845" t="n">
        <v>-0.05509432112963787</v>
      </c>
      <c r="BL157" s="845" t="n">
        <v>-0.1055787818347154</v>
      </c>
      <c r="BM157" s="845" t="n">
        <v>0.1880398472951751</v>
      </c>
      <c r="BN157" s="845" t="n">
        <v>-0.111343256473899</v>
      </c>
      <c r="BO157" s="845" t="n">
        <v>-0.01976294139946748</v>
      </c>
      <c r="BP157" s="845" t="n"/>
      <c r="BQ157" s="845" t="n"/>
      <c r="BR157" s="845" t="n"/>
      <c r="BS157" s="845" t="n"/>
      <c r="BT157" s="845" t="n"/>
      <c r="BU157" s="476" t="n"/>
      <c r="BV157" s="476" t="n"/>
      <c r="BW157" s="476" t="n"/>
      <c r="BX157" s="476" t="n"/>
      <c r="BY157" s="476" t="n"/>
      <c r="BZ157" s="476" t="n"/>
      <c r="CA157" s="476" t="n"/>
      <c r="CB157" s="476" t="n"/>
      <c r="CC157" s="476" t="n"/>
      <c r="CD157" s="476" t="n"/>
      <c r="CE157" s="476" t="n"/>
      <c r="CF157" s="476" t="n"/>
      <c r="CG157" s="476" t="n"/>
      <c r="CH157" s="476" t="n"/>
      <c r="CI157" s="476" t="n"/>
      <c r="CJ157" s="476" t="n"/>
      <c r="CK157" s="476" t="n"/>
      <c r="CL157" s="476" t="n"/>
      <c r="CM157" s="476" t="n"/>
      <c r="CN157" s="476" t="n"/>
      <c r="CO157" s="476" t="n"/>
      <c r="CP157" s="476" t="n"/>
      <c r="CQ157" s="476" t="n"/>
      <c r="CR157" s="476" t="n"/>
      <c r="CS157" s="476" t="n"/>
      <c r="CT157" s="476" t="n"/>
      <c r="CU157" s="476" t="n"/>
      <c r="CV157" s="476" t="n"/>
    </row>
    <row r="158">
      <c r="A158" s="476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845" t="n">
        <v>0</v>
      </c>
      <c r="V158" s="845" t="n">
        <v>0</v>
      </c>
      <c r="W158" s="845" t="n">
        <v>0</v>
      </c>
      <c r="X158" s="845" t="n">
        <v>0</v>
      </c>
      <c r="Y158" s="845" t="n">
        <v>0</v>
      </c>
      <c r="Z158" s="845" t="n">
        <v>0</v>
      </c>
      <c r="AA158" s="845" t="n">
        <v>0</v>
      </c>
      <c r="AB158" s="845" t="n">
        <v>0</v>
      </c>
      <c r="AC158" s="845" t="n">
        <v>0</v>
      </c>
      <c r="AD158" s="845" t="n">
        <v>0</v>
      </c>
      <c r="AE158" s="845" t="n">
        <v>0</v>
      </c>
      <c r="AF158" s="845" t="n">
        <v>0</v>
      </c>
      <c r="AG158" s="845" t="n">
        <v>0</v>
      </c>
      <c r="AH158" s="845" t="n"/>
      <c r="AI158" s="845" t="n">
        <v>4</v>
      </c>
      <c r="AJ158" s="845" t="n">
        <v>0.05571102909154283</v>
      </c>
      <c r="AK158" s="845" t="n">
        <v>-0.005098949264373674</v>
      </c>
      <c r="AL158" s="845" t="n">
        <v>-0.04088866421618569</v>
      </c>
      <c r="AM158" s="845" t="n">
        <v>0.2175882420250209</v>
      </c>
      <c r="AN158" s="845" t="n">
        <v>0.05755977100452239</v>
      </c>
      <c r="AO158" s="845" t="n">
        <v>-0.001436560908543438</v>
      </c>
      <c r="AP158" s="845" t="n">
        <v>0.1528437741457812</v>
      </c>
      <c r="AQ158" s="845" t="n">
        <v>0.2175879577379537</v>
      </c>
      <c r="AR158" s="845" t="n">
        <v>0.1435181211385836</v>
      </c>
      <c r="AS158" s="845" t="n">
        <v>-0.0338094283783501</v>
      </c>
      <c r="AT158" s="845" t="n">
        <v>-0.05442035435893673</v>
      </c>
      <c r="AU158" s="845" t="n">
        <v>0.05571094585628215</v>
      </c>
      <c r="AV158" s="845" t="n">
        <v>0.01223279021728475</v>
      </c>
      <c r="AW158" s="845" t="n">
        <v>0.01709493745837201</v>
      </c>
      <c r="AX158" s="845" t="n">
        <v>-0.0006975147267583859</v>
      </c>
      <c r="AY158" s="845" t="n">
        <v>-0.005437583779362964</v>
      </c>
      <c r="AZ158" s="845" t="n">
        <v>0.003286706841081352</v>
      </c>
      <c r="BA158" s="845" t="n">
        <v>0.01966480534370847</v>
      </c>
      <c r="BB158" s="845" t="n">
        <v>0.01050748804631623</v>
      </c>
      <c r="BC158" s="845" t="n">
        <v>-0.03607725099688384</v>
      </c>
      <c r="BD158" s="845" t="n">
        <v>-0.01566287115855239</v>
      </c>
      <c r="BE158" s="845" t="n">
        <v>-0.03287872522799241</v>
      </c>
      <c r="BF158" s="845" t="n">
        <v>-0.03499108891714739</v>
      </c>
      <c r="BG158" s="845" t="n">
        <v>-0.05139395023865061</v>
      </c>
      <c r="BH158" s="845" t="n">
        <v>0.2055359767863476</v>
      </c>
      <c r="BI158" s="845" t="n">
        <v>-0.07060934124400475</v>
      </c>
      <c r="BJ158" s="845" t="n">
        <v>0.06254774777559635</v>
      </c>
      <c r="BK158" s="845" t="n">
        <v>0.03180898697656522</v>
      </c>
      <c r="BL158" s="845" t="n">
        <v>0.01697808419975642</v>
      </c>
      <c r="BM158" s="845" t="n">
        <v>-0.0321966203682099</v>
      </c>
      <c r="BN158" s="845" t="n">
        <v>0.05012593539400634</v>
      </c>
      <c r="BO158" s="845" t="n">
        <v>-0.01222924161768148</v>
      </c>
      <c r="BP158" s="845" t="n"/>
      <c r="BQ158" s="845" t="n"/>
      <c r="BR158" s="845" t="n"/>
      <c r="BS158" s="845" t="n"/>
      <c r="BT158" s="845" t="n"/>
      <c r="BU158" s="476" t="n"/>
      <c r="BV158" s="476" t="n"/>
      <c r="BW158" s="476" t="n"/>
      <c r="BX158" s="476" t="n"/>
      <c r="BY158" s="476" t="n"/>
      <c r="BZ158" s="476" t="n"/>
      <c r="CA158" s="476" t="n"/>
      <c r="CB158" s="476" t="n"/>
      <c r="CC158" s="476" t="n"/>
      <c r="CD158" s="476" t="n"/>
      <c r="CE158" s="476" t="n"/>
      <c r="CF158" s="476" t="n"/>
      <c r="CG158" s="476" t="n"/>
      <c r="CH158" s="476" t="n"/>
      <c r="CI158" s="476" t="n"/>
      <c r="CJ158" s="476" t="n"/>
      <c r="CK158" s="476" t="n"/>
      <c r="CL158" s="476" t="n"/>
      <c r="CM158" s="476" t="n"/>
      <c r="CN158" s="476" t="n"/>
      <c r="CO158" s="476" t="n"/>
      <c r="CP158" s="476" t="n"/>
      <c r="CQ158" s="476" t="n"/>
      <c r="CR158" s="476" t="n"/>
      <c r="CS158" s="476" t="n"/>
      <c r="CT158" s="476" t="n"/>
      <c r="CU158" s="476" t="n"/>
      <c r="CV158" s="476" t="n"/>
    </row>
    <row r="159">
      <c r="A159" s="476" t="n">
        <v>5</v>
      </c>
      <c r="B159" s="845" t="n">
        <v>0</v>
      </c>
      <c r="C159" s="845" t="n">
        <v>0</v>
      </c>
      <c r="D159" s="845" t="n">
        <v>0</v>
      </c>
      <c r="E159" s="845" t="n">
        <v>0</v>
      </c>
      <c r="F159" s="845" t="n">
        <v>1</v>
      </c>
      <c r="G159" s="845" t="n">
        <v>0</v>
      </c>
      <c r="H159" s="845" t="n">
        <v>0</v>
      </c>
      <c r="I159" s="845" t="n">
        <v>0</v>
      </c>
      <c r="J159" s="845" t="n">
        <v>0</v>
      </c>
      <c r="K159" s="845" t="n">
        <v>0</v>
      </c>
      <c r="L159" s="845" t="n">
        <v>0</v>
      </c>
      <c r="M159" s="845" t="n">
        <v>0</v>
      </c>
      <c r="N159" s="845" t="n">
        <v>0</v>
      </c>
      <c r="O159" s="845" t="n">
        <v>0</v>
      </c>
      <c r="P159" s="845" t="n">
        <v>0</v>
      </c>
      <c r="Q159" s="845" t="n">
        <v>0</v>
      </c>
      <c r="R159" s="845" t="n">
        <v>0</v>
      </c>
      <c r="S159" s="845" t="n">
        <v>0</v>
      </c>
      <c r="T159" s="845" t="n">
        <v>0</v>
      </c>
      <c r="U159" s="845" t="n">
        <v>0</v>
      </c>
      <c r="V159" s="845" t="n">
        <v>0</v>
      </c>
      <c r="W159" s="845" t="n">
        <v>0</v>
      </c>
      <c r="X159" s="845" t="n">
        <v>0</v>
      </c>
      <c r="Y159" s="845" t="n">
        <v>0</v>
      </c>
      <c r="Z159" s="845" t="n">
        <v>0</v>
      </c>
      <c r="AA159" s="845" t="n">
        <v>0</v>
      </c>
      <c r="AB159" s="845" t="n">
        <v>0</v>
      </c>
      <c r="AC159" s="845" t="n">
        <v>0</v>
      </c>
      <c r="AD159" s="845" t="n">
        <v>0</v>
      </c>
      <c r="AE159" s="845" t="n">
        <v>0</v>
      </c>
      <c r="AF159" s="845" t="n">
        <v>0</v>
      </c>
      <c r="AG159" s="845" t="n">
        <v>0</v>
      </c>
      <c r="AH159" s="845" t="n"/>
      <c r="AI159" s="845" t="n">
        <v>5</v>
      </c>
      <c r="AJ159" s="845" t="n">
        <v>0.07259895458687848</v>
      </c>
      <c r="AK159" s="845" t="n">
        <v>0.03122870223129615</v>
      </c>
      <c r="AL159" s="845" t="n">
        <v>-0.03170813279447195</v>
      </c>
      <c r="AM159" s="845" t="n">
        <v>0.05755977100452236</v>
      </c>
      <c r="AN159" s="845" t="n">
        <v>0.1877972948063714</v>
      </c>
      <c r="AO159" s="845" t="n">
        <v>0.0002436451632058245</v>
      </c>
      <c r="AP159" s="845" t="n">
        <v>0.02450152325752511</v>
      </c>
      <c r="AQ159" s="845" t="n">
        <v>0.05755969580055752</v>
      </c>
      <c r="AR159" s="845" t="n">
        <v>0.05068898779691693</v>
      </c>
      <c r="AS159" s="845" t="n">
        <v>-0.03869211728956252</v>
      </c>
      <c r="AT159" s="845" t="n">
        <v>-0.0758985666609419</v>
      </c>
      <c r="AU159" s="845" t="n">
        <v>0.07259884612015277</v>
      </c>
      <c r="AV159" s="845" t="n">
        <v>0.07097970637445628</v>
      </c>
      <c r="AW159" s="845" t="n">
        <v>-0.03263177808440802</v>
      </c>
      <c r="AX159" s="845" t="n">
        <v>0.04355955306684373</v>
      </c>
      <c r="AY159" s="845" t="n">
        <v>0.03785042139376721</v>
      </c>
      <c r="AZ159" s="845" t="n">
        <v>0.07785093727603098</v>
      </c>
      <c r="BA159" s="845" t="n">
        <v>0.0450862402185828</v>
      </c>
      <c r="BB159" s="845" t="n">
        <v>0.1195778297030721</v>
      </c>
      <c r="BC159" s="845" t="n">
        <v>0.007906112256961882</v>
      </c>
      <c r="BD159" s="845" t="n">
        <v>0.1117360709895802</v>
      </c>
      <c r="BE159" s="845" t="n">
        <v>0.04166792116478216</v>
      </c>
      <c r="BF159" s="845" t="n">
        <v>-0.03283210071394847</v>
      </c>
      <c r="BG159" s="845" t="n">
        <v>-0.09102861953227656</v>
      </c>
      <c r="BH159" s="845" t="n">
        <v>-0.07037518779677729</v>
      </c>
      <c r="BI159" s="845" t="n">
        <v>0.04083191588864</v>
      </c>
      <c r="BJ159" s="845" t="n">
        <v>-0.1023080305955952</v>
      </c>
      <c r="BK159" s="845" t="n">
        <v>0.0783262671504153</v>
      </c>
      <c r="BL159" s="845" t="n">
        <v>-0.006338058699457472</v>
      </c>
      <c r="BM159" s="845" t="n">
        <v>-0.09780032435873334</v>
      </c>
      <c r="BN159" s="845" t="n">
        <v>0.1654366184525417</v>
      </c>
      <c r="BO159" s="845" t="n">
        <v>-0.08534924944545338</v>
      </c>
      <c r="BP159" s="845" t="n"/>
      <c r="BQ159" s="845" t="n"/>
      <c r="BR159" s="845" t="n"/>
      <c r="BS159" s="845" t="n"/>
      <c r="BT159" s="845" t="n"/>
      <c r="BU159" s="476" t="n"/>
      <c r="BV159" s="476" t="n"/>
      <c r="BW159" s="476" t="n"/>
      <c r="BX159" s="476" t="n"/>
      <c r="BY159" s="476" t="n"/>
      <c r="BZ159" s="476" t="n"/>
      <c r="CA159" s="476" t="n"/>
      <c r="CB159" s="476" t="n"/>
      <c r="CC159" s="476" t="n"/>
      <c r="CD159" s="476" t="n"/>
      <c r="CE159" s="476" t="n"/>
      <c r="CF159" s="476" t="n"/>
      <c r="CG159" s="476" t="n"/>
      <c r="CH159" s="476" t="n"/>
      <c r="CI159" s="476" t="n"/>
      <c r="CJ159" s="476" t="n"/>
      <c r="CK159" s="476" t="n"/>
      <c r="CL159" s="476" t="n"/>
      <c r="CM159" s="476" t="n"/>
      <c r="CN159" s="476" t="n"/>
      <c r="CO159" s="476" t="n"/>
      <c r="CP159" s="476" t="n"/>
      <c r="CQ159" s="476" t="n"/>
      <c r="CR159" s="476" t="n"/>
      <c r="CS159" s="476" t="n"/>
      <c r="CT159" s="476" t="n"/>
      <c r="CU159" s="476" t="n"/>
      <c r="CV159" s="476" t="n"/>
    </row>
    <row r="160">
      <c r="A160" s="476" t="n">
        <v>6</v>
      </c>
      <c r="B160" s="845" t="n">
        <v>0</v>
      </c>
      <c r="C160" s="845" t="n">
        <v>0</v>
      </c>
      <c r="D160" s="845" t="n">
        <v>0</v>
      </c>
      <c r="E160" s="845" t="n">
        <v>0</v>
      </c>
      <c r="F160" s="845" t="n">
        <v>0</v>
      </c>
      <c r="G160" s="845" t="n">
        <v>1</v>
      </c>
      <c r="H160" s="845" t="n">
        <v>0</v>
      </c>
      <c r="I160" s="845" t="n">
        <v>0</v>
      </c>
      <c r="J160" s="845" t="n">
        <v>0</v>
      </c>
      <c r="K160" s="845" t="n">
        <v>0</v>
      </c>
      <c r="L160" s="845" t="n">
        <v>0</v>
      </c>
      <c r="M160" s="845" t="n">
        <v>0</v>
      </c>
      <c r="N160" s="845" t="n">
        <v>0</v>
      </c>
      <c r="O160" s="845" t="n">
        <v>0</v>
      </c>
      <c r="P160" s="845" t="n">
        <v>0</v>
      </c>
      <c r="Q160" s="845" t="n">
        <v>0</v>
      </c>
      <c r="R160" s="845" t="n">
        <v>0</v>
      </c>
      <c r="S160" s="845" t="n">
        <v>0</v>
      </c>
      <c r="T160" s="845" t="n">
        <v>0</v>
      </c>
      <c r="U160" s="845" t="n">
        <v>0</v>
      </c>
      <c r="V160" s="845" t="n">
        <v>0</v>
      </c>
      <c r="W160" s="845" t="n">
        <v>0</v>
      </c>
      <c r="X160" s="845" t="n">
        <v>0</v>
      </c>
      <c r="Y160" s="845" t="n">
        <v>0</v>
      </c>
      <c r="Z160" s="845" t="n">
        <v>0</v>
      </c>
      <c r="AA160" s="845" t="n">
        <v>0</v>
      </c>
      <c r="AB160" s="845" t="n">
        <v>0</v>
      </c>
      <c r="AC160" s="845" t="n">
        <v>0</v>
      </c>
      <c r="AD160" s="845" t="n">
        <v>0</v>
      </c>
      <c r="AE160" s="845" t="n">
        <v>0</v>
      </c>
      <c r="AF160" s="845" t="n">
        <v>0</v>
      </c>
      <c r="AG160" s="845" t="n">
        <v>0</v>
      </c>
      <c r="AH160" s="845" t="n"/>
      <c r="AI160" s="845" t="n">
        <v>6</v>
      </c>
      <c r="AJ160" s="845" t="n">
        <v>0.1286048859272834</v>
      </c>
      <c r="AK160" s="845" t="n">
        <v>0.01718151123345828</v>
      </c>
      <c r="AL160" s="845" t="n">
        <v>0.01451237683416377</v>
      </c>
      <c r="AM160" s="845" t="n">
        <v>-0.001436560908543452</v>
      </c>
      <c r="AN160" s="845" t="n">
        <v>0.0002436451632057551</v>
      </c>
      <c r="AO160" s="845" t="n">
        <v>0.3049602622284034</v>
      </c>
      <c r="AP160" s="845" t="n">
        <v>0.2091117345229314</v>
      </c>
      <c r="AQ160" s="845" t="n">
        <v>-0.001436559031623499</v>
      </c>
      <c r="AR160" s="845" t="n">
        <v>-0.02324523713362986</v>
      </c>
      <c r="AS160" s="845" t="n">
        <v>0.04472297037303963</v>
      </c>
      <c r="AT160" s="845" t="n">
        <v>0.107421084104207</v>
      </c>
      <c r="AU160" s="845" t="n">
        <v>0.1286046937846972</v>
      </c>
      <c r="AV160" s="845" t="n">
        <v>-0.0261939808925794</v>
      </c>
      <c r="AW160" s="845" t="n">
        <v>-0.008467851828202169</v>
      </c>
      <c r="AX160" s="845" t="n">
        <v>-0.02088352800120585</v>
      </c>
      <c r="AY160" s="845" t="n">
        <v>-0.01847167442388974</v>
      </c>
      <c r="AZ160" s="845" t="n">
        <v>-0.00269604489936943</v>
      </c>
      <c r="BA160" s="845" t="n">
        <v>0.00742951064808229</v>
      </c>
      <c r="BB160" s="845" t="n">
        <v>-0.003620916405079866</v>
      </c>
      <c r="BC160" s="845" t="n">
        <v>-0.02965808645611064</v>
      </c>
      <c r="BD160" s="845" t="n">
        <v>-0.07788604210536987</v>
      </c>
      <c r="BE160" s="845" t="n">
        <v>-0.03780499477134407</v>
      </c>
      <c r="BF160" s="845" t="n">
        <v>-0.03122375210513586</v>
      </c>
      <c r="BG160" s="845" t="n">
        <v>0.01534767162686526</v>
      </c>
      <c r="BH160" s="845" t="n">
        <v>-0.1334009801392274</v>
      </c>
      <c r="BI160" s="845" t="n">
        <v>0.2649680974942119</v>
      </c>
      <c r="BJ160" s="845" t="n">
        <v>0.1340283371572584</v>
      </c>
      <c r="BK160" s="845" t="n">
        <v>0.03499314373499937</v>
      </c>
      <c r="BL160" s="845" t="n">
        <v>-0.001249842069812537</v>
      </c>
      <c r="BM160" s="845" t="n">
        <v>0.0434832046468523</v>
      </c>
      <c r="BN160" s="845" t="n">
        <v>-0.01466495361784915</v>
      </c>
      <c r="BO160" s="845" t="n">
        <v>0.008241548579331102</v>
      </c>
      <c r="BP160" s="845" t="n"/>
      <c r="BQ160" s="845" t="n"/>
      <c r="BR160" s="845" t="n"/>
      <c r="BS160" s="845" t="n"/>
      <c r="BT160" s="845" t="n"/>
      <c r="BU160" s="476" t="n"/>
      <c r="BV160" s="476" t="n"/>
      <c r="BW160" s="476" t="n"/>
      <c r="BX160" s="476" t="n"/>
      <c r="BY160" s="476" t="n"/>
      <c r="BZ160" s="476" t="n"/>
      <c r="CA160" s="476" t="n"/>
      <c r="CB160" s="476" t="n"/>
      <c r="CC160" s="476" t="n"/>
      <c r="CD160" s="476" t="n"/>
      <c r="CE160" s="476" t="n"/>
      <c r="CF160" s="476" t="n"/>
      <c r="CG160" s="476" t="n"/>
      <c r="CH160" s="476" t="n"/>
      <c r="CI160" s="476" t="n"/>
      <c r="CJ160" s="476" t="n"/>
      <c r="CK160" s="476" t="n"/>
      <c r="CL160" s="476" t="n"/>
      <c r="CM160" s="476" t="n"/>
      <c r="CN160" s="476" t="n"/>
      <c r="CO160" s="476" t="n"/>
      <c r="CP160" s="476" t="n"/>
      <c r="CQ160" s="476" t="n"/>
      <c r="CR160" s="476" t="n"/>
      <c r="CS160" s="476" t="n"/>
      <c r="CT160" s="476" t="n"/>
      <c r="CU160" s="476" t="n"/>
      <c r="CV160" s="476" t="n"/>
    </row>
    <row r="161">
      <c r="A161" s="476" t="n">
        <v>7</v>
      </c>
      <c r="B161" s="695" t="n">
        <v>0</v>
      </c>
      <c r="C161" s="845" t="n">
        <v>0</v>
      </c>
      <c r="D161" s="845" t="n">
        <v>0</v>
      </c>
      <c r="E161" s="845" t="n">
        <v>0</v>
      </c>
      <c r="F161" s="845" t="n">
        <v>0</v>
      </c>
      <c r="G161" s="845" t="n">
        <v>0</v>
      </c>
      <c r="H161" s="845" t="n">
        <v>1</v>
      </c>
      <c r="I161" s="845" t="n">
        <v>0</v>
      </c>
      <c r="J161" s="845" t="n">
        <v>0</v>
      </c>
      <c r="K161" s="845" t="n">
        <v>0</v>
      </c>
      <c r="L161" s="845" t="n">
        <v>0</v>
      </c>
      <c r="M161" s="845" t="n">
        <v>0</v>
      </c>
      <c r="N161" s="845" t="n">
        <v>0</v>
      </c>
      <c r="O161" s="845" t="n">
        <v>0</v>
      </c>
      <c r="P161" s="845" t="n">
        <v>0</v>
      </c>
      <c r="Q161" s="845" t="n">
        <v>0</v>
      </c>
      <c r="R161" s="845" t="n">
        <v>0</v>
      </c>
      <c r="S161" s="845" t="n">
        <v>0</v>
      </c>
      <c r="T161" s="845" t="n">
        <v>0</v>
      </c>
      <c r="U161" s="845" t="n">
        <v>0</v>
      </c>
      <c r="V161" s="845" t="n">
        <v>0</v>
      </c>
      <c r="W161" s="845" t="n">
        <v>0</v>
      </c>
      <c r="X161" s="845" t="n">
        <v>0</v>
      </c>
      <c r="Y161" s="845" t="n">
        <v>0</v>
      </c>
      <c r="Z161" s="845" t="n">
        <v>0</v>
      </c>
      <c r="AA161" s="845" t="n">
        <v>0</v>
      </c>
      <c r="AB161" s="845" t="n">
        <v>0</v>
      </c>
      <c r="AC161" s="845" t="n">
        <v>0</v>
      </c>
      <c r="AD161" s="845" t="n">
        <v>0</v>
      </c>
      <c r="AE161" s="845" t="n">
        <v>0</v>
      </c>
      <c r="AF161" s="845" t="n">
        <v>0</v>
      </c>
      <c r="AG161" s="845" t="n">
        <v>0</v>
      </c>
      <c r="AH161" s="658" t="inlineStr">
        <is>
          <t>Q</t>
        </is>
      </c>
      <c r="AI161" s="845" t="n">
        <v>7</v>
      </c>
      <c r="AJ161" s="695" t="n">
        <v>-0.05720918967344836</v>
      </c>
      <c r="AK161" s="845" t="n">
        <v>0.05425731394011914</v>
      </c>
      <c r="AL161" s="845" t="n">
        <v>0.01052735735653226</v>
      </c>
      <c r="AM161" s="845" t="n">
        <v>0.1528437741457812</v>
      </c>
      <c r="AN161" s="845" t="n">
        <v>0.02450152325752498</v>
      </c>
      <c r="AO161" s="845" t="n">
        <v>0.2091117345229315</v>
      </c>
      <c r="AP161" s="845" t="n">
        <v>0.5519970463837603</v>
      </c>
      <c r="AQ161" s="845" t="n">
        <v>0.1528435744497505</v>
      </c>
      <c r="AR161" s="845" t="n">
        <v>0.06978487278544776</v>
      </c>
      <c r="AS161" s="845" t="n">
        <v>-0.0004885864956773902</v>
      </c>
      <c r="AT161" s="845" t="n">
        <v>-0.015293336827921</v>
      </c>
      <c r="AU161" s="845" t="n">
        <v>-0.05720910419985548</v>
      </c>
      <c r="AV161" s="845" t="n">
        <v>0.005168871660555623</v>
      </c>
      <c r="AW161" s="845" t="n">
        <v>-0.005421778186445618</v>
      </c>
      <c r="AX161" s="845" t="n">
        <v>0.00696364122078364</v>
      </c>
      <c r="AY161" s="845" t="n">
        <v>-0.00240992527788656</v>
      </c>
      <c r="AZ161" s="845" t="n">
        <v>0.04937570180935096</v>
      </c>
      <c r="BA161" s="845" t="n">
        <v>-0.01692665638065234</v>
      </c>
      <c r="BB161" s="845" t="n">
        <v>-0.02537039698778677</v>
      </c>
      <c r="BC161" s="845" t="n">
        <v>-0.05511244729893819</v>
      </c>
      <c r="BD161" s="845" t="n">
        <v>0.03990293944046663</v>
      </c>
      <c r="BE161" s="845" t="n">
        <v>0.03337786592893561</v>
      </c>
      <c r="BF161" s="845" t="n">
        <v>0.0094851257174402</v>
      </c>
      <c r="BG161" s="845" t="n">
        <v>0.08285559949075189</v>
      </c>
      <c r="BH161" s="845" t="n">
        <v>-0.1215708435511029</v>
      </c>
      <c r="BI161" s="845" t="n">
        <v>-0.04405068702649143</v>
      </c>
      <c r="BJ161" s="845" t="n">
        <v>0.2951647663323547</v>
      </c>
      <c r="BK161" s="845" t="n">
        <v>0.1349867666746571</v>
      </c>
      <c r="BL161" s="845" t="n">
        <v>-0.02256056501529452</v>
      </c>
      <c r="BM161" s="845" t="n">
        <v>0.0287698509943267</v>
      </c>
      <c r="BN161" s="845" t="n">
        <v>0.04222102692932637</v>
      </c>
      <c r="BO161" s="845" t="n">
        <v>-0.0134615671899086</v>
      </c>
      <c r="BP161" s="845" t="n"/>
      <c r="BQ161" s="658" t="inlineStr">
        <is>
          <t>Cf</t>
        </is>
      </c>
      <c r="BR161" s="845" t="n"/>
      <c r="BS161" s="845" t="n"/>
      <c r="BT161" s="845" t="n"/>
      <c r="BU161" s="476" t="n"/>
      <c r="BV161" s="476" t="n"/>
      <c r="BW161" s="476" t="n"/>
      <c r="BX161" s="476" t="n"/>
      <c r="BY161" s="476" t="n"/>
      <c r="BZ161" s="476" t="n"/>
      <c r="CA161" s="476" t="n"/>
      <c r="CB161" s="476" t="n"/>
      <c r="CC161" s="476" t="n"/>
      <c r="CD161" s="476" t="n"/>
      <c r="CE161" s="476" t="n"/>
      <c r="CF161" s="476" t="n"/>
      <c r="CG161" s="476" t="n"/>
      <c r="CH161" s="476" t="n"/>
      <c r="CI161" s="476" t="n"/>
      <c r="CJ161" s="476" t="n"/>
      <c r="CK161" s="476" t="n"/>
      <c r="CL161" s="476" t="n"/>
      <c r="CM161" s="476" t="n"/>
      <c r="CN161" s="476" t="n"/>
      <c r="CO161" s="476" t="n"/>
      <c r="CP161" s="476" t="n"/>
      <c r="CQ161" s="476" t="n"/>
      <c r="CR161" s="476" t="n"/>
      <c r="CS161" s="476" t="n"/>
      <c r="CT161" s="476" t="n"/>
      <c r="CU161" s="476" t="n"/>
      <c r="CV161" s="476" t="n"/>
    </row>
    <row r="162">
      <c r="A162" s="476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>
        <f>B162</f>
        <v/>
      </c>
      <c r="AI162" s="845" t="n">
        <v>8</v>
      </c>
      <c r="AJ162" s="580" t="n">
        <v>0.0557109563030275</v>
      </c>
      <c r="AK162" s="581" t="n">
        <v>-0.005098942602408323</v>
      </c>
      <c r="AL162" s="581" t="n">
        <v>-0.04088861079363706</v>
      </c>
      <c r="AM162" s="581" t="n">
        <v>0.2175879577379537</v>
      </c>
      <c r="AN162" s="581" t="n">
        <v>0.05755969580055753</v>
      </c>
      <c r="AO162" s="581" t="n">
        <v>-0.001436559031623472</v>
      </c>
      <c r="AP162" s="581" t="n">
        <v>0.1528435744497505</v>
      </c>
      <c r="AQ162" s="581" t="n">
        <v>0.2175876734512578</v>
      </c>
      <c r="AR162" s="581" t="n">
        <v>0.1435179336268624</v>
      </c>
      <c r="AS162" s="581" t="n">
        <v>-0.03380938420508434</v>
      </c>
      <c r="AT162" s="581" t="n">
        <v>-0.05442028325673562</v>
      </c>
      <c r="AU162" s="581" t="n">
        <v>0.05571087306787557</v>
      </c>
      <c r="AV162" s="581" t="n">
        <v>0.01223277423469293</v>
      </c>
      <c r="AW162" s="581" t="n">
        <v>0.01709491512320541</v>
      </c>
      <c r="AX162" s="581" t="n">
        <v>-0.0006975138154296581</v>
      </c>
      <c r="AY162" s="581" t="n">
        <v>-0.0054375766749591</v>
      </c>
      <c r="AZ162" s="581" t="n">
        <v>0.003286702546877556</v>
      </c>
      <c r="BA162" s="581" t="n">
        <v>0.01966477965091463</v>
      </c>
      <c r="BB162" s="581" t="n">
        <v>0.01050747431789533</v>
      </c>
      <c r="BC162" s="581" t="n">
        <v>-0.03607720386062414</v>
      </c>
      <c r="BD162" s="581" t="n">
        <v>-0.01566285069443328</v>
      </c>
      <c r="BE162" s="581" t="n">
        <v>-0.03287868227072465</v>
      </c>
      <c r="BF162" s="581" t="n">
        <v>-0.03499104319999852</v>
      </c>
      <c r="BG162" s="581" t="n">
        <v>-0.05139388309055815</v>
      </c>
      <c r="BH162" s="581" t="n">
        <v>0.2055357082460095</v>
      </c>
      <c r="BI162" s="581" t="n">
        <v>-0.07060924899029486</v>
      </c>
      <c r="BJ162" s="581" t="n">
        <v>0.06254766605465611</v>
      </c>
      <c r="BK162" s="581" t="n">
        <v>0.03180894541694991</v>
      </c>
      <c r="BL162" s="581" t="n">
        <v>0.01697806201726294</v>
      </c>
      <c r="BM162" s="581" t="n">
        <v>-0.03219657830213731</v>
      </c>
      <c r="BN162" s="581" t="n">
        <v>0.05012586990262202</v>
      </c>
      <c r="BO162" s="555" t="n">
        <v>-0.01222922563972602</v>
      </c>
      <c r="BP162" s="845" t="n"/>
      <c r="BQ162" s="700">
        <f t="array" ref="BQ162:CV193">MMULT(MMULT(B80:Q111,B140:Q155),TRANSPOSE(B80:Q111))</f>
        <v/>
      </c>
      <c r="BR162" s="648" t="n">
        <v>-0.004586656228846187</v>
      </c>
      <c r="BS162" s="648" t="n">
        <v>-0.0251452239613946</v>
      </c>
      <c r="BT162" s="648" t="n">
        <v>0.05571102909154276</v>
      </c>
      <c r="BU162" s="648" t="n">
        <v>0.0725989545868785</v>
      </c>
      <c r="BV162" s="648" t="n">
        <v>0.1286048859272834</v>
      </c>
      <c r="BW162" s="648" t="n">
        <v>-0.05720918967344831</v>
      </c>
      <c r="BX162" s="648" t="n">
        <v>0.05571095630302753</v>
      </c>
      <c r="BY162" s="648" t="n">
        <v>0.0453755922489272</v>
      </c>
      <c r="BZ162" s="648" t="n">
        <v>0.09283597919840497</v>
      </c>
      <c r="CA162" s="648" t="n">
        <v>0.208367203319703</v>
      </c>
      <c r="CB162" s="648" t="n">
        <v>0.2655149284812723</v>
      </c>
      <c r="CC162" s="648" t="n">
        <v>-0.007816109742312338</v>
      </c>
      <c r="CD162" s="648" t="n">
        <v>-0.06153297287199226</v>
      </c>
      <c r="CE162" s="648" t="n">
        <v>-0.003422558325052297</v>
      </c>
      <c r="CF162" s="648" t="n">
        <v>0.01111421728776117</v>
      </c>
      <c r="CG162" s="648" t="n">
        <v>0.01140149479472646</v>
      </c>
      <c r="CH162" s="648" t="n">
        <v>0.03346618823590724</v>
      </c>
      <c r="CI162" s="648" t="n">
        <v>0.04948655233166156</v>
      </c>
      <c r="CJ162" s="648" t="n">
        <v>-0.003678995166684337</v>
      </c>
      <c r="CK162" s="648" t="n">
        <v>-0.04618930495752276</v>
      </c>
      <c r="CL162" s="648" t="n">
        <v>-0.006365571112860291</v>
      </c>
      <c r="CM162" s="648" t="n">
        <v>-0.03246767165860999</v>
      </c>
      <c r="CN162" s="648" t="n">
        <v>-0.07430511825860255</v>
      </c>
      <c r="CO162" s="648" t="n">
        <v>0.06777500925307946</v>
      </c>
      <c r="CP162" s="648" t="n">
        <v>0.09155265673451612</v>
      </c>
      <c r="CQ162" s="648" t="n">
        <v>-0.06626892797580573</v>
      </c>
      <c r="CR162" s="648" t="n">
        <v>-0.000415664078373703</v>
      </c>
      <c r="CS162" s="648" t="n">
        <v>0.01658685635014134</v>
      </c>
      <c r="CT162" s="648" t="n">
        <v>-0.03875557536124442</v>
      </c>
      <c r="CU162" s="648" t="n">
        <v>0.04715052626417882</v>
      </c>
      <c r="CV162" s="751" t="n">
        <v>-0.02586736130083115</v>
      </c>
    </row>
    <row r="163">
      <c r="A163" s="476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>
        <f>C163</f>
        <v/>
      </c>
      <c r="AI163" s="845" t="n">
        <v>9</v>
      </c>
      <c r="AJ163" s="543" t="n">
        <v>0.0453755922489272</v>
      </c>
      <c r="AK163" s="845" t="n">
        <v>0.1013640240773068</v>
      </c>
      <c r="AL163" s="845" t="n">
        <v>0.1770029013297575</v>
      </c>
      <c r="AM163" s="845" t="n">
        <v>0.1435181211385836</v>
      </c>
      <c r="AN163" s="845" t="n">
        <v>0.05068898779691697</v>
      </c>
      <c r="AO163" s="845" t="n">
        <v>-0.02324523713362989</v>
      </c>
      <c r="AP163" s="845" t="n">
        <v>0.0697848727854477</v>
      </c>
      <c r="AQ163" s="845" t="n">
        <v>0.1435179336268625</v>
      </c>
      <c r="AR163" s="845" t="n">
        <v>0.2978950282412372</v>
      </c>
      <c r="AS163" s="845" t="n">
        <v>-0.02814962661415947</v>
      </c>
      <c r="AT163" s="845" t="n">
        <v>-0.0335187854593836</v>
      </c>
      <c r="AU163" s="845" t="n">
        <v>0.04537552445536264</v>
      </c>
      <c r="AV163" s="845" t="n">
        <v>0.01613331073098668</v>
      </c>
      <c r="AW163" s="845" t="n">
        <v>0.01137510268009117</v>
      </c>
      <c r="AX163" s="845" t="n">
        <v>-0.003248901266539275</v>
      </c>
      <c r="AY163" s="845" t="n">
        <v>-0.01598158917279589</v>
      </c>
      <c r="AZ163" s="845" t="n">
        <v>0.04864292500816359</v>
      </c>
      <c r="BA163" s="845" t="n">
        <v>0.03096357602493108</v>
      </c>
      <c r="BB163" s="845" t="n">
        <v>0.1595715360825059</v>
      </c>
      <c r="BC163" s="845" t="n">
        <v>0.08269274562676247</v>
      </c>
      <c r="BD163" s="845" t="n">
        <v>-0.03100721610365359</v>
      </c>
      <c r="BE163" s="845" t="n">
        <v>-0.04619324006139333</v>
      </c>
      <c r="BF163" s="845" t="n">
        <v>-0.07302695765798055</v>
      </c>
      <c r="BG163" s="845" t="n">
        <v>0.0676197273634023</v>
      </c>
      <c r="BH163" s="845" t="n">
        <v>0.145062973543208</v>
      </c>
      <c r="BI163" s="845" t="n">
        <v>-0.06245528708358278</v>
      </c>
      <c r="BJ163" s="845" t="n">
        <v>-0.08218801654488615</v>
      </c>
      <c r="BK163" s="845" t="n">
        <v>0.04301955347106679</v>
      </c>
      <c r="BL163" s="845" t="n">
        <v>-0.08130428330392878</v>
      </c>
      <c r="BM163" s="845" t="n">
        <v>0.1448150150432609</v>
      </c>
      <c r="BN163" s="845" t="n">
        <v>-0.02519726536434155</v>
      </c>
      <c r="BO163" s="544" t="n">
        <v>-0.03594624271045099</v>
      </c>
      <c r="BP163" s="845" t="n"/>
      <c r="BQ163" s="705" t="n">
        <v>-0.004586656228846221</v>
      </c>
      <c r="BR163" s="487" t="n">
        <v>0.2272081271252842</v>
      </c>
      <c r="BS163" s="487" t="n">
        <v>0.09644525657834674</v>
      </c>
      <c r="BT163" s="487" t="n">
        <v>-0.005098949264373633</v>
      </c>
      <c r="BU163" s="487" t="n">
        <v>0.0312287022312961</v>
      </c>
      <c r="BV163" s="487" t="n">
        <v>0.01718151123345825</v>
      </c>
      <c r="BW163" s="487" t="n">
        <v>0.05425731394011918</v>
      </c>
      <c r="BX163" s="487" t="n">
        <v>-0.005098942602408243</v>
      </c>
      <c r="BY163" s="487" t="n">
        <v>0.1013640240773068</v>
      </c>
      <c r="BZ163" s="487" t="n">
        <v>-0.00961103027555248</v>
      </c>
      <c r="CA163" s="487" t="n">
        <v>0.005695137928985244</v>
      </c>
      <c r="CB163" s="487" t="n">
        <v>-0.004586649376136169</v>
      </c>
      <c r="CC163" s="487" t="n">
        <v>0.03258754239121291</v>
      </c>
      <c r="CD163" s="487" t="n">
        <v>-0.01653066811839083</v>
      </c>
      <c r="CE163" s="487" t="n">
        <v>0.007601043431728086</v>
      </c>
      <c r="CF163" s="487" t="n">
        <v>-0.009675547400277054</v>
      </c>
      <c r="CG163" s="487" t="n">
        <v>0.1072162623763002</v>
      </c>
      <c r="CH163" s="487" t="n">
        <v>0.04424580522307385</v>
      </c>
      <c r="CI163" s="487" t="n">
        <v>0.05562179797405691</v>
      </c>
      <c r="CJ163" s="487" t="n">
        <v>0.04271701676241847</v>
      </c>
      <c r="CK163" s="487" t="n">
        <v>-0.004791714670850759</v>
      </c>
      <c r="CL163" s="487" t="n">
        <v>-0.02644557448560203</v>
      </c>
      <c r="CM163" s="487" t="n">
        <v>-0.0956722510224729</v>
      </c>
      <c r="CN163" s="487" t="n">
        <v>0.2087087474256643</v>
      </c>
      <c r="CO163" s="487" t="n">
        <v>-0.06646206398367047</v>
      </c>
      <c r="CP163" s="487" t="n">
        <v>-0.01533714326306813</v>
      </c>
      <c r="CQ163" s="487" t="n">
        <v>-0.09684040367116292</v>
      </c>
      <c r="CR163" s="487" t="n">
        <v>0.1070939128231065</v>
      </c>
      <c r="CS163" s="487" t="n">
        <v>0.1494705080220718</v>
      </c>
      <c r="CT163" s="487" t="n">
        <v>-0.08182785595138431</v>
      </c>
      <c r="CU163" s="487" t="n">
        <v>-0.1346699799852333</v>
      </c>
      <c r="CV163" s="753" t="n">
        <v>-0.07489480674787362</v>
      </c>
    </row>
    <row r="164">
      <c r="A164" s="476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>
        <f>D164</f>
        <v/>
      </c>
      <c r="AI164" s="845" t="n">
        <v>10</v>
      </c>
      <c r="AJ164" s="543" t="n">
        <v>0.09283597919840503</v>
      </c>
      <c r="AK164" s="845" t="n">
        <v>-0.00961103027555248</v>
      </c>
      <c r="AL164" s="845" t="n">
        <v>0.007046446053629141</v>
      </c>
      <c r="AM164" s="845" t="n">
        <v>-0.03380942837835009</v>
      </c>
      <c r="AN164" s="845" t="n">
        <v>-0.03869211728956251</v>
      </c>
      <c r="AO164" s="845" t="n">
        <v>0.04472297037303957</v>
      </c>
      <c r="AP164" s="845" t="n">
        <v>-0.0004885864956774388</v>
      </c>
      <c r="AQ164" s="845" t="n">
        <v>-0.03380938420508434</v>
      </c>
      <c r="AR164" s="845" t="n">
        <v>-0.02814962661415947</v>
      </c>
      <c r="AS164" s="845" t="n">
        <v>0.4677655875245783</v>
      </c>
      <c r="AT164" s="845" t="n">
        <v>0.241040002075003</v>
      </c>
      <c r="AU164" s="845" t="n">
        <v>0.09283584049648075</v>
      </c>
      <c r="AV164" s="845" t="n">
        <v>0.1174931957929712</v>
      </c>
      <c r="AW164" s="845" t="n">
        <v>0.3004534277452514</v>
      </c>
      <c r="AX164" s="845" t="n">
        <v>0.03602766232087036</v>
      </c>
      <c r="AY164" s="845" t="n">
        <v>-0.03665632226493636</v>
      </c>
      <c r="AZ164" s="845" t="n">
        <v>-0.02975849850209905</v>
      </c>
      <c r="BA164" s="845" t="n">
        <v>-0.03180404754121946</v>
      </c>
      <c r="BB164" s="845" t="n">
        <v>-0.02985310598476077</v>
      </c>
      <c r="BC164" s="845" t="n">
        <v>0.009419494735110365</v>
      </c>
      <c r="BD164" s="845" t="n">
        <v>0.1863606877085183</v>
      </c>
      <c r="BE164" s="845" t="n">
        <v>-0.08194612476359533</v>
      </c>
      <c r="BF164" s="845" t="n">
        <v>-0.006964539032938668</v>
      </c>
      <c r="BG164" s="845" t="n">
        <v>0.03687680048761059</v>
      </c>
      <c r="BH164" s="845" t="n">
        <v>-0.02327657823785611</v>
      </c>
      <c r="BI164" s="845" t="n">
        <v>-0.1110502461617387</v>
      </c>
      <c r="BJ164" s="845" t="n">
        <v>0.01550300383010841</v>
      </c>
      <c r="BK164" s="845" t="n">
        <v>-0.002650821463445349</v>
      </c>
      <c r="BL164" s="845" t="n">
        <v>-0.02457988166297409</v>
      </c>
      <c r="BM164" s="845" t="n">
        <v>0.01199121594826973</v>
      </c>
      <c r="BN164" s="845" t="n">
        <v>-0.0040805564456994</v>
      </c>
      <c r="BO164" s="544" t="n">
        <v>0.02387889373112679</v>
      </c>
      <c r="BP164" s="845" t="n"/>
      <c r="BQ164" s="705" t="n">
        <v>-0.02514522396139456</v>
      </c>
      <c r="BR164" s="487" t="n">
        <v>0.09644525657834679</v>
      </c>
      <c r="BS164" s="487" t="n">
        <v>0.2485273299862455</v>
      </c>
      <c r="BT164" s="487" t="n">
        <v>-0.04088866421618562</v>
      </c>
      <c r="BU164" s="487" t="n">
        <v>-0.03170813279447189</v>
      </c>
      <c r="BV164" s="487" t="n">
        <v>0.01451237683416372</v>
      </c>
      <c r="BW164" s="487" t="n">
        <v>0.01052735735653214</v>
      </c>
      <c r="BX164" s="487" t="n">
        <v>-0.04088861079363702</v>
      </c>
      <c r="BY164" s="487" t="n">
        <v>0.1770029013297575</v>
      </c>
      <c r="BZ164" s="487" t="n">
        <v>0.007046446053629115</v>
      </c>
      <c r="CA164" s="487" t="n">
        <v>0.02416890235081335</v>
      </c>
      <c r="CB164" s="487" t="n">
        <v>-0.02514518639308346</v>
      </c>
      <c r="CC164" s="487" t="n">
        <v>0.003913498334988063</v>
      </c>
      <c r="CD164" s="487" t="n">
        <v>-0.007004161082915581</v>
      </c>
      <c r="CE164" s="487" t="n">
        <v>-0.001807323661064276</v>
      </c>
      <c r="CF164" s="487" t="n">
        <v>-0.006325386809883324</v>
      </c>
      <c r="CG164" s="487" t="n">
        <v>0.03104727735210993</v>
      </c>
      <c r="CH164" s="487" t="n">
        <v>0.01330415663633983</v>
      </c>
      <c r="CI164" s="487" t="n">
        <v>0.1758855451078052</v>
      </c>
      <c r="CJ164" s="487" t="n">
        <v>0.1696800932772771</v>
      </c>
      <c r="CK164" s="487" t="n">
        <v>-0.01562749707860339</v>
      </c>
      <c r="CL164" s="487" t="n">
        <v>-0.01353653600865348</v>
      </c>
      <c r="CM164" s="487" t="n">
        <v>-0.03247850192413674</v>
      </c>
      <c r="CN164" s="487" t="n">
        <v>0.1109114935839731</v>
      </c>
      <c r="CO164" s="487" t="n">
        <v>-0.04688843886181528</v>
      </c>
      <c r="CP164" s="487" t="n">
        <v>-0.002380519710764202</v>
      </c>
      <c r="CQ164" s="487" t="n">
        <v>-0.01637625994308689</v>
      </c>
      <c r="CR164" s="487" t="n">
        <v>-0.05509432112963786</v>
      </c>
      <c r="CS164" s="487" t="n">
        <v>-0.1055787818347153</v>
      </c>
      <c r="CT164" s="487" t="n">
        <v>0.1880398472951749</v>
      </c>
      <c r="CU164" s="487" t="n">
        <v>-0.1113432564738989</v>
      </c>
      <c r="CV164" s="753" t="n">
        <v>-0.01976294139946752</v>
      </c>
    </row>
    <row r="165">
      <c r="A165" s="476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>
        <f>E165</f>
        <v/>
      </c>
      <c r="AI165" s="845" t="n">
        <v>11</v>
      </c>
      <c r="AJ165" s="543" t="n">
        <v>0.2083672033197032</v>
      </c>
      <c r="AK165" s="845" t="n">
        <v>0.005695137928985246</v>
      </c>
      <c r="AL165" s="845" t="n">
        <v>0.02416890235081338</v>
      </c>
      <c r="AM165" s="845" t="n">
        <v>-0.05442035435893671</v>
      </c>
      <c r="AN165" s="845" t="n">
        <v>-0.07589856666094189</v>
      </c>
      <c r="AO165" s="845" t="n">
        <v>0.1074210841042071</v>
      </c>
      <c r="AP165" s="845" t="n">
        <v>-0.01529333682792098</v>
      </c>
      <c r="AQ165" s="845" t="n">
        <v>-0.05442028325673559</v>
      </c>
      <c r="AR165" s="845" t="n">
        <v>-0.03351878545938357</v>
      </c>
      <c r="AS165" s="845" t="n">
        <v>0.2410400020750031</v>
      </c>
      <c r="AT165" s="845" t="n">
        <v>0.4703536874493539</v>
      </c>
      <c r="AU165" s="845" t="n">
        <v>0.2083668920079435</v>
      </c>
      <c r="AV165" s="845" t="n">
        <v>-0.06381591362357616</v>
      </c>
      <c r="AW165" s="845" t="n">
        <v>-0.1307950111959128</v>
      </c>
      <c r="AX165" s="845" t="n">
        <v>-0.0120653317894323</v>
      </c>
      <c r="AY165" s="845" t="n">
        <v>0.01990799016749881</v>
      </c>
      <c r="AZ165" s="845" t="n">
        <v>0.006969318240715448</v>
      </c>
      <c r="BA165" s="845" t="n">
        <v>-0.02803309435398209</v>
      </c>
      <c r="BB165" s="845" t="n">
        <v>-0.04737364913042347</v>
      </c>
      <c r="BC165" s="845" t="n">
        <v>0.01220056068787051</v>
      </c>
      <c r="BD165" s="845" t="n">
        <v>-0.03551891782925912</v>
      </c>
      <c r="BE165" s="845" t="n">
        <v>0.08781747638300623</v>
      </c>
      <c r="BF165" s="845" t="n">
        <v>0.06657484502976665</v>
      </c>
      <c r="BG165" s="845" t="n">
        <v>0.07239511269040066</v>
      </c>
      <c r="BH165" s="845" t="n">
        <v>-0.01775173496004676</v>
      </c>
      <c r="BI165" s="845" t="n">
        <v>-0.1735167813138677</v>
      </c>
      <c r="BJ165" s="845" t="n">
        <v>0.02106812475410563</v>
      </c>
      <c r="BK165" s="845" t="n">
        <v>-0.01383752386985255</v>
      </c>
      <c r="BL165" s="845" t="n">
        <v>-0.005026457001440304</v>
      </c>
      <c r="BM165" s="845" t="n">
        <v>0.02650976691887383</v>
      </c>
      <c r="BN165" s="845" t="n">
        <v>-0.05799264526074618</v>
      </c>
      <c r="BO165" s="544" t="n">
        <v>0.01563449402355423</v>
      </c>
      <c r="BP165" s="845" t="n"/>
      <c r="BQ165" s="705" t="n">
        <v>0.05571102909154278</v>
      </c>
      <c r="BR165" s="487" t="n">
        <v>-0.005098949264373698</v>
      </c>
      <c r="BS165" s="487" t="n">
        <v>-0.04088866421618571</v>
      </c>
      <c r="BT165" s="487" t="n">
        <v>0.217588242025021</v>
      </c>
      <c r="BU165" s="487" t="n">
        <v>0.05755977100452229</v>
      </c>
      <c r="BV165" s="487" t="n">
        <v>-0.0014365609085433</v>
      </c>
      <c r="BW165" s="487" t="n">
        <v>0.1528437741457815</v>
      </c>
      <c r="BX165" s="487" t="n">
        <v>0.2175879577379538</v>
      </c>
      <c r="BY165" s="487" t="n">
        <v>0.1435181211385836</v>
      </c>
      <c r="BZ165" s="487" t="n">
        <v>-0.03380942837835006</v>
      </c>
      <c r="CA165" s="487" t="n">
        <v>-0.05442035435893669</v>
      </c>
      <c r="CB165" s="487" t="n">
        <v>0.0557109458562821</v>
      </c>
      <c r="CC165" s="487" t="n">
        <v>0.01223279021728471</v>
      </c>
      <c r="CD165" s="487" t="n">
        <v>0.01709493745837204</v>
      </c>
      <c r="CE165" s="487" t="n">
        <v>-0.0006975147267584136</v>
      </c>
      <c r="CF165" s="487" t="n">
        <v>-0.005437583779362999</v>
      </c>
      <c r="CG165" s="487" t="n">
        <v>0.003286706841081307</v>
      </c>
      <c r="CH165" s="487" t="n">
        <v>0.01966480534370846</v>
      </c>
      <c r="CI165" s="487" t="n">
        <v>0.0105074880463161</v>
      </c>
      <c r="CJ165" s="487" t="n">
        <v>-0.03607725099688392</v>
      </c>
      <c r="CK165" s="487" t="n">
        <v>-0.01566287115855246</v>
      </c>
      <c r="CL165" s="487" t="n">
        <v>-0.0328787252279924</v>
      </c>
      <c r="CM165" s="487" t="n">
        <v>-0.03499108891714735</v>
      </c>
      <c r="CN165" s="487" t="n">
        <v>-0.05139395023865054</v>
      </c>
      <c r="CO165" s="487" t="n">
        <v>0.2055359767863476</v>
      </c>
      <c r="CP165" s="487" t="n">
        <v>-0.07060934124400478</v>
      </c>
      <c r="CQ165" s="487" t="n">
        <v>0.06254774777559659</v>
      </c>
      <c r="CR165" s="487" t="n">
        <v>0.03180898697656526</v>
      </c>
      <c r="CS165" s="487" t="n">
        <v>0.01697808419975642</v>
      </c>
      <c r="CT165" s="487" t="n">
        <v>-0.03219662036820987</v>
      </c>
      <c r="CU165" s="487" t="n">
        <v>0.05012593539400632</v>
      </c>
      <c r="CV165" s="753" t="n">
        <v>-0.01222924161768144</v>
      </c>
    </row>
    <row r="166">
      <c r="A166" s="47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>
        <f>F166</f>
        <v/>
      </c>
      <c r="AI166" s="845" t="n">
        <v>12</v>
      </c>
      <c r="AJ166" s="543" t="n">
        <v>0.2655149284812723</v>
      </c>
      <c r="AK166" s="845" t="n">
        <v>-0.004586649376136148</v>
      </c>
      <c r="AL166" s="845" t="n">
        <v>-0.02514518639308355</v>
      </c>
      <c r="AM166" s="845" t="n">
        <v>0.05571094585628214</v>
      </c>
      <c r="AN166" s="845" t="n">
        <v>0.07259884612015283</v>
      </c>
      <c r="AO166" s="845" t="n">
        <v>0.1286046937846973</v>
      </c>
      <c r="AP166" s="845" t="n">
        <v>-0.05720910419985542</v>
      </c>
      <c r="AQ166" s="845" t="n">
        <v>0.05571087306787557</v>
      </c>
      <c r="AR166" s="845" t="n">
        <v>0.04537552445536258</v>
      </c>
      <c r="AS166" s="845" t="n">
        <v>0.0928358404964808</v>
      </c>
      <c r="AT166" s="845" t="n">
        <v>0.2083668920079434</v>
      </c>
      <c r="AU166" s="845" t="n">
        <v>0.2655145317877512</v>
      </c>
      <c r="AV166" s="845" t="n">
        <v>-0.007816098064625777</v>
      </c>
      <c r="AW166" s="845" t="n">
        <v>-0.06153288093843567</v>
      </c>
      <c r="AX166" s="845" t="n">
        <v>-0.003422553211566849</v>
      </c>
      <c r="AY166" s="845" t="n">
        <v>0.01111420068252535</v>
      </c>
      <c r="AZ166" s="845" t="n">
        <v>0.01140147776028272</v>
      </c>
      <c r="BA166" s="845" t="n">
        <v>0.03346613823562989</v>
      </c>
      <c r="BB166" s="845" t="n">
        <v>0.04948647839610242</v>
      </c>
      <c r="BC166" s="845" t="n">
        <v>-0.003678989670068623</v>
      </c>
      <c r="BD166" s="845" t="n">
        <v>-0.04618923594822778</v>
      </c>
      <c r="BE166" s="845" t="n">
        <v>-0.006365561602356157</v>
      </c>
      <c r="BF166" s="845" t="n">
        <v>-0.03246762315016996</v>
      </c>
      <c r="BG166" s="845" t="n">
        <v>-0.0743050072427769</v>
      </c>
      <c r="BH166" s="845" t="n">
        <v>0.06777490799358632</v>
      </c>
      <c r="BI166" s="845" t="n">
        <v>0.09155251994994448</v>
      </c>
      <c r="BJ166" s="845" t="n">
        <v>-0.0662688289664788</v>
      </c>
      <c r="BK166" s="845" t="n">
        <v>-0.0004156634573492038</v>
      </c>
      <c r="BL166" s="845" t="n">
        <v>0.01658683156848973</v>
      </c>
      <c r="BM166" s="845" t="n">
        <v>-0.03875551745833952</v>
      </c>
      <c r="BN166" s="845" t="n">
        <v>0.04715045581876781</v>
      </c>
      <c r="BO166" s="544" t="n">
        <v>-0.02586732265360822</v>
      </c>
      <c r="BP166" s="845" t="n"/>
      <c r="BQ166" s="705" t="n">
        <v>0.0725989545868785</v>
      </c>
      <c r="BR166" s="487" t="n">
        <v>0.03122870223129613</v>
      </c>
      <c r="BS166" s="487" t="n">
        <v>-0.03170813279447189</v>
      </c>
      <c r="BT166" s="487" t="n">
        <v>0.05755977100452225</v>
      </c>
      <c r="BU166" s="487" t="n">
        <v>0.1877972948063713</v>
      </c>
      <c r="BV166" s="487" t="n">
        <v>0.0002436451632058384</v>
      </c>
      <c r="BW166" s="487" t="n">
        <v>0.02450152325752505</v>
      </c>
      <c r="BX166" s="487" t="n">
        <v>0.0575596958005575</v>
      </c>
      <c r="BY166" s="487" t="n">
        <v>0.0506889877969169</v>
      </c>
      <c r="BZ166" s="487" t="n">
        <v>-0.0386921172895625</v>
      </c>
      <c r="CA166" s="487" t="n">
        <v>-0.07589856666094186</v>
      </c>
      <c r="CB166" s="487" t="n">
        <v>0.07259884612015279</v>
      </c>
      <c r="CC166" s="487" t="n">
        <v>0.07097970637445625</v>
      </c>
      <c r="CD166" s="487" t="n">
        <v>-0.03263177808440802</v>
      </c>
      <c r="CE166" s="487" t="n">
        <v>0.0435595530668437</v>
      </c>
      <c r="CF166" s="487" t="n">
        <v>0.0378504213937672</v>
      </c>
      <c r="CG166" s="487" t="n">
        <v>0.07785093727603096</v>
      </c>
      <c r="CH166" s="487" t="n">
        <v>0.04508624021858287</v>
      </c>
      <c r="CI166" s="487" t="n">
        <v>0.119577829703072</v>
      </c>
      <c r="CJ166" s="487" t="n">
        <v>0.00790611225696191</v>
      </c>
      <c r="CK166" s="487" t="n">
        <v>0.1117360709895802</v>
      </c>
      <c r="CL166" s="487" t="n">
        <v>0.04166792116478211</v>
      </c>
      <c r="CM166" s="487" t="n">
        <v>-0.0328321007139485</v>
      </c>
      <c r="CN166" s="487" t="n">
        <v>-0.09102861953227658</v>
      </c>
      <c r="CO166" s="487" t="n">
        <v>-0.07037518779677726</v>
      </c>
      <c r="CP166" s="487" t="n">
        <v>0.04083191588864004</v>
      </c>
      <c r="CQ166" s="487" t="n">
        <v>-0.1023080305955952</v>
      </c>
      <c r="CR166" s="487" t="n">
        <v>0.07832626715041521</v>
      </c>
      <c r="CS166" s="487" t="n">
        <v>-0.00633805869945743</v>
      </c>
      <c r="CT166" s="487" t="n">
        <v>-0.09780032435873334</v>
      </c>
      <c r="CU166" s="487" t="n">
        <v>0.1654366184525416</v>
      </c>
      <c r="CV166" s="753" t="n">
        <v>-0.0853492494454534</v>
      </c>
    </row>
    <row r="167">
      <c r="A167" s="476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>
        <f>G167</f>
        <v/>
      </c>
      <c r="AI167" s="845" t="n">
        <v>13</v>
      </c>
      <c r="AJ167" s="543" t="n">
        <v>-0.007816109742312324</v>
      </c>
      <c r="AK167" s="845" t="n">
        <v>0.03258754239121289</v>
      </c>
      <c r="AL167" s="845" t="n">
        <v>0.003913498334988025</v>
      </c>
      <c r="AM167" s="845" t="n">
        <v>0.01223279021728471</v>
      </c>
      <c r="AN167" s="845" t="n">
        <v>0.07097970637445622</v>
      </c>
      <c r="AO167" s="845" t="n">
        <v>-0.02619398089257947</v>
      </c>
      <c r="AP167" s="845" t="n">
        <v>0.005168871660555569</v>
      </c>
      <c r="AQ167" s="845" t="n">
        <v>0.01223277423469288</v>
      </c>
      <c r="AR167" s="845" t="n">
        <v>0.01613331073098663</v>
      </c>
      <c r="AS167" s="845" t="n">
        <v>0.1174931957929712</v>
      </c>
      <c r="AT167" s="845" t="n">
        <v>-0.06381591362357616</v>
      </c>
      <c r="AU167" s="845" t="n">
        <v>-0.00781609806462584</v>
      </c>
      <c r="AV167" s="845" t="n">
        <v>0.3514132404643113</v>
      </c>
      <c r="AW167" s="845" t="n">
        <v>0.2583520025551017</v>
      </c>
      <c r="AX167" s="845" t="n">
        <v>0.1994885778385146</v>
      </c>
      <c r="AY167" s="845" t="n">
        <v>0.1253872581092394</v>
      </c>
      <c r="AZ167" s="845" t="n">
        <v>0.05921722539199698</v>
      </c>
      <c r="BA167" s="845" t="n">
        <v>0.04556895124779125</v>
      </c>
      <c r="BB167" s="845" t="n">
        <v>0.07448208919018323</v>
      </c>
      <c r="BC167" s="845" t="n">
        <v>-0.03295303453910082</v>
      </c>
      <c r="BD167" s="845" t="n">
        <v>-0.0634535051697338</v>
      </c>
      <c r="BE167" s="845" t="n">
        <v>0.1283477221895417</v>
      </c>
      <c r="BF167" s="845" t="n">
        <v>0.06183677241421379</v>
      </c>
      <c r="BG167" s="845" t="n">
        <v>-0.08990763032377168</v>
      </c>
      <c r="BH167" s="845" t="n">
        <v>-0.03918665275137187</v>
      </c>
      <c r="BI167" s="845" t="n">
        <v>0.002363293641121852</v>
      </c>
      <c r="BJ167" s="845" t="n">
        <v>-0.007594618201771867</v>
      </c>
      <c r="BK167" s="845" t="n">
        <v>-0.01283784643323212</v>
      </c>
      <c r="BL167" s="845" t="n">
        <v>0.08230582581544675</v>
      </c>
      <c r="BM167" s="845" t="n">
        <v>0.01259869202729628</v>
      </c>
      <c r="BN167" s="845" t="n">
        <v>-0.05191075862749175</v>
      </c>
      <c r="BO167" s="544" t="n">
        <v>-0.1557457832470089</v>
      </c>
      <c r="BP167" s="845" t="n"/>
      <c r="BQ167" s="705" t="n">
        <v>0.1286048859272834</v>
      </c>
      <c r="BR167" s="487" t="n">
        <v>0.01718151123345826</v>
      </c>
      <c r="BS167" s="487" t="n">
        <v>0.01451237683416369</v>
      </c>
      <c r="BT167" s="487" t="n">
        <v>-0.001436560908543293</v>
      </c>
      <c r="BU167" s="487" t="n">
        <v>0.0002436451632057707</v>
      </c>
      <c r="BV167" s="487" t="n">
        <v>0.3049602622284034</v>
      </c>
      <c r="BW167" s="487" t="n">
        <v>0.2091117345229314</v>
      </c>
      <c r="BX167" s="487" t="n">
        <v>-0.001436559031623513</v>
      </c>
      <c r="BY167" s="487" t="n">
        <v>-0.02324523713362993</v>
      </c>
      <c r="BZ167" s="487" t="n">
        <v>0.04472297037303962</v>
      </c>
      <c r="CA167" s="487" t="n">
        <v>0.107421084104207</v>
      </c>
      <c r="CB167" s="487" t="n">
        <v>0.1286046937846972</v>
      </c>
      <c r="CC167" s="487" t="n">
        <v>-0.02619398089257941</v>
      </c>
      <c r="CD167" s="487" t="n">
        <v>-0.008467851828202162</v>
      </c>
      <c r="CE167" s="487" t="n">
        <v>-0.02088352800120587</v>
      </c>
      <c r="CF167" s="487" t="n">
        <v>-0.0184716744238898</v>
      </c>
      <c r="CG167" s="487" t="n">
        <v>-0.002696044899369502</v>
      </c>
      <c r="CH167" s="487" t="n">
        <v>0.007429510648082231</v>
      </c>
      <c r="CI167" s="487" t="n">
        <v>-0.003620916405079939</v>
      </c>
      <c r="CJ167" s="487" t="n">
        <v>-0.0296580864561107</v>
      </c>
      <c r="CK167" s="487" t="n">
        <v>-0.07788604210536995</v>
      </c>
      <c r="CL167" s="487" t="n">
        <v>-0.03780499477134398</v>
      </c>
      <c r="CM167" s="487" t="n">
        <v>-0.03122375210513588</v>
      </c>
      <c r="CN167" s="487" t="n">
        <v>0.01534767162686526</v>
      </c>
      <c r="CO167" s="487" t="n">
        <v>-0.1334009801392274</v>
      </c>
      <c r="CP167" s="487" t="n">
        <v>0.2649680974942119</v>
      </c>
      <c r="CQ167" s="487" t="n">
        <v>0.1340283371572584</v>
      </c>
      <c r="CR167" s="487" t="n">
        <v>0.03499314373499943</v>
      </c>
      <c r="CS167" s="487" t="n">
        <v>-0.001249842069812533</v>
      </c>
      <c r="CT167" s="487" t="n">
        <v>0.04348320464685223</v>
      </c>
      <c r="CU167" s="487" t="n">
        <v>-0.01466495361784906</v>
      </c>
      <c r="CV167" s="753" t="n">
        <v>0.008241548579330994</v>
      </c>
    </row>
    <row r="168">
      <c r="A168" s="476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>
        <f>H168</f>
        <v/>
      </c>
      <c r="AI168" s="845" t="n">
        <v>14</v>
      </c>
      <c r="AJ168" s="543" t="n">
        <v>-0.06153297287199224</v>
      </c>
      <c r="AK168" s="845" t="n">
        <v>-0.01653066811839088</v>
      </c>
      <c r="AL168" s="845" t="n">
        <v>-0.007004161082915586</v>
      </c>
      <c r="AM168" s="845" t="n">
        <v>0.01709493745837203</v>
      </c>
      <c r="AN168" s="845" t="n">
        <v>-0.03263177808440804</v>
      </c>
      <c r="AO168" s="845" t="n">
        <v>-0.008467851828202248</v>
      </c>
      <c r="AP168" s="845" t="n">
        <v>-0.005421778186445712</v>
      </c>
      <c r="AQ168" s="845" t="n">
        <v>0.01709491512320542</v>
      </c>
      <c r="AR168" s="845" t="n">
        <v>0.0113751026800912</v>
      </c>
      <c r="AS168" s="845" t="n">
        <v>0.3004534277452514</v>
      </c>
      <c r="AT168" s="845" t="n">
        <v>-0.1307950111959128</v>
      </c>
      <c r="AU168" s="845" t="n">
        <v>-0.0615328809384357</v>
      </c>
      <c r="AV168" s="845" t="n">
        <v>0.2583520025551017</v>
      </c>
      <c r="AW168" s="845" t="n">
        <v>0.58296837635147</v>
      </c>
      <c r="AX168" s="845" t="n">
        <v>0.09157367074533465</v>
      </c>
      <c r="AY168" s="845" t="n">
        <v>-0.05385572838046872</v>
      </c>
      <c r="AZ168" s="845" t="n">
        <v>-0.03414001111333381</v>
      </c>
      <c r="BA168" s="845" t="n">
        <v>-0.05991131054364237</v>
      </c>
      <c r="BB168" s="845" t="n">
        <v>-0.04149602164619863</v>
      </c>
      <c r="BC168" s="845" t="n">
        <v>0.02219952352797652</v>
      </c>
      <c r="BD168" s="845" t="n">
        <v>-0.07457033706959286</v>
      </c>
      <c r="BE168" s="845" t="n">
        <v>-0.1250819568265713</v>
      </c>
      <c r="BF168" s="845" t="n">
        <v>-0.000715312468328233</v>
      </c>
      <c r="BG168" s="845" t="n">
        <v>0.05417976808380476</v>
      </c>
      <c r="BH168" s="845" t="n">
        <v>0.05606611936833772</v>
      </c>
      <c r="BI168" s="845" t="n">
        <v>0.09012171891234994</v>
      </c>
      <c r="BJ168" s="845" t="n">
        <v>-0.007993687502164521</v>
      </c>
      <c r="BK168" s="845" t="n">
        <v>0.01416924235416478</v>
      </c>
      <c r="BL168" s="845" t="n">
        <v>-0.04857595097119308</v>
      </c>
      <c r="BM168" s="845" t="n">
        <v>-0.02182712898411358</v>
      </c>
      <c r="BN168" s="845" t="n">
        <v>0.04370085478721304</v>
      </c>
      <c r="BO168" s="544" t="n">
        <v>0.02328838774057604</v>
      </c>
      <c r="BP168" s="845" t="n"/>
      <c r="BQ168" s="705" t="n">
        <v>-0.05720918967344835</v>
      </c>
      <c r="BR168" s="487" t="n">
        <v>0.05425731394011914</v>
      </c>
      <c r="BS168" s="487" t="n">
        <v>0.01052735735653208</v>
      </c>
      <c r="BT168" s="487" t="n">
        <v>0.1528437741457815</v>
      </c>
      <c r="BU168" s="487" t="n">
        <v>0.02450152325752503</v>
      </c>
      <c r="BV168" s="487" t="n">
        <v>0.2091117345229313</v>
      </c>
      <c r="BW168" s="487" t="n">
        <v>0.5519970463837601</v>
      </c>
      <c r="BX168" s="487" t="n">
        <v>0.1528435744497504</v>
      </c>
      <c r="BY168" s="487" t="n">
        <v>0.06978487278544761</v>
      </c>
      <c r="BZ168" s="487" t="n">
        <v>-0.0004885864956773586</v>
      </c>
      <c r="CA168" s="487" t="n">
        <v>-0.01529333682792091</v>
      </c>
      <c r="CB168" s="487" t="n">
        <v>-0.05720910419985547</v>
      </c>
      <c r="CC168" s="487" t="n">
        <v>0.00516887166055565</v>
      </c>
      <c r="CD168" s="487" t="n">
        <v>-0.005421778186445606</v>
      </c>
      <c r="CE168" s="487" t="n">
        <v>0.006963641220783692</v>
      </c>
      <c r="CF168" s="487" t="n">
        <v>-0.002409925277886669</v>
      </c>
      <c r="CG168" s="487" t="n">
        <v>0.04937570180935092</v>
      </c>
      <c r="CH168" s="487" t="n">
        <v>-0.01692665638065246</v>
      </c>
      <c r="CI168" s="487" t="n">
        <v>-0.02537039698778697</v>
      </c>
      <c r="CJ168" s="487" t="n">
        <v>-0.0551124472989384</v>
      </c>
      <c r="CK168" s="487" t="n">
        <v>0.03990293944046654</v>
      </c>
      <c r="CL168" s="487" t="n">
        <v>0.03337786592893586</v>
      </c>
      <c r="CM168" s="487" t="n">
        <v>0.009485125717440188</v>
      </c>
      <c r="CN168" s="487" t="n">
        <v>0.082855599490752</v>
      </c>
      <c r="CO168" s="487" t="n">
        <v>-0.121570843551103</v>
      </c>
      <c r="CP168" s="487" t="n">
        <v>-0.04405068702649161</v>
      </c>
      <c r="CQ168" s="487" t="n">
        <v>0.2951647663323544</v>
      </c>
      <c r="CR168" s="487" t="n">
        <v>0.1349867666746574</v>
      </c>
      <c r="CS168" s="487" t="n">
        <v>-0.02256056501529449</v>
      </c>
      <c r="CT168" s="487" t="n">
        <v>0.02876985099432655</v>
      </c>
      <c r="CU168" s="487" t="n">
        <v>0.04222102692932658</v>
      </c>
      <c r="CV168" s="753" t="n">
        <v>-0.01346156718990872</v>
      </c>
    </row>
    <row r="169">
      <c r="A169" s="476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>
        <f>I169</f>
        <v/>
      </c>
      <c r="AI169" s="845" t="n">
        <v>15</v>
      </c>
      <c r="AJ169" s="543" t="n">
        <v>-0.003422558325052283</v>
      </c>
      <c r="AK169" s="845" t="n">
        <v>0.007601043431728169</v>
      </c>
      <c r="AL169" s="845" t="n">
        <v>-0.001807323661064293</v>
      </c>
      <c r="AM169" s="845" t="n">
        <v>-0.0006975147267583789</v>
      </c>
      <c r="AN169" s="845" t="n">
        <v>0.04355955306684373</v>
      </c>
      <c r="AO169" s="845" t="n">
        <v>-0.02088352800120589</v>
      </c>
      <c r="AP169" s="845" t="n">
        <v>0.006963641220783664</v>
      </c>
      <c r="AQ169" s="845" t="n">
        <v>-0.0006975138154296512</v>
      </c>
      <c r="AR169" s="845" t="n">
        <v>-0.003248901266539282</v>
      </c>
      <c r="AS169" s="845" t="n">
        <v>0.03602766232087037</v>
      </c>
      <c r="AT169" s="845" t="n">
        <v>-0.01206533178943232</v>
      </c>
      <c r="AU169" s="845" t="n">
        <v>-0.003422553211566884</v>
      </c>
      <c r="AV169" s="845" t="n">
        <v>0.1994885778385146</v>
      </c>
      <c r="AW169" s="845" t="n">
        <v>0.09157367074533468</v>
      </c>
      <c r="AX169" s="845" t="n">
        <v>0.30842411295149</v>
      </c>
      <c r="AY169" s="845" t="n">
        <v>0.001113707274312987</v>
      </c>
      <c r="AZ169" s="845" t="n">
        <v>0.05064030198678697</v>
      </c>
      <c r="BA169" s="845" t="n">
        <v>0.1520470986176837</v>
      </c>
      <c r="BB169" s="845" t="n">
        <v>0.04404810914419161</v>
      </c>
      <c r="BC169" s="845" t="n">
        <v>-0.02251917707373205</v>
      </c>
      <c r="BD169" s="845" t="n">
        <v>-0.05870167242473662</v>
      </c>
      <c r="BE169" s="845" t="n">
        <v>0.2895526943706747</v>
      </c>
      <c r="BF169" s="845" t="n">
        <v>-0.095108971377246</v>
      </c>
      <c r="BG169" s="845" t="n">
        <v>-0.06642153965916112</v>
      </c>
      <c r="BH169" s="845" t="n">
        <v>-0.03947538424309631</v>
      </c>
      <c r="BI169" s="845" t="n">
        <v>-0.0298451266664346</v>
      </c>
      <c r="BJ169" s="845" t="n">
        <v>0.004334476048433266</v>
      </c>
      <c r="BK169" s="845" t="n">
        <v>-0.01133203471735218</v>
      </c>
      <c r="BL169" s="845" t="n">
        <v>0.03905277602905043</v>
      </c>
      <c r="BM169" s="845" t="n">
        <v>0.01413420150545487</v>
      </c>
      <c r="BN169" s="845" t="n">
        <v>-0.02117319300473115</v>
      </c>
      <c r="BO169" s="544" t="n">
        <v>0.165983920792714</v>
      </c>
      <c r="BP169" s="845" t="n"/>
      <c r="BQ169" s="705" t="n">
        <v>0.0557109563030275</v>
      </c>
      <c r="BR169" s="487" t="n">
        <v>-0.005098942602408289</v>
      </c>
      <c r="BS169" s="487" t="n">
        <v>-0.04088861079363709</v>
      </c>
      <c r="BT169" s="487" t="n">
        <v>0.2175879577379537</v>
      </c>
      <c r="BU169" s="487" t="n">
        <v>0.0575596958005575</v>
      </c>
      <c r="BV169" s="487" t="n">
        <v>-0.001436559031623486</v>
      </c>
      <c r="BW169" s="487" t="n">
        <v>0.1528435744497505</v>
      </c>
      <c r="BX169" s="487" t="n">
        <v>0.2175876734512578</v>
      </c>
      <c r="BY169" s="487" t="n">
        <v>0.1435179336268624</v>
      </c>
      <c r="BZ169" s="487" t="n">
        <v>-0.03380938420508432</v>
      </c>
      <c r="CA169" s="487" t="n">
        <v>-0.0544202832567356</v>
      </c>
      <c r="CB169" s="487" t="n">
        <v>0.05571087306787558</v>
      </c>
      <c r="CC169" s="487" t="n">
        <v>0.0122327742346929</v>
      </c>
      <c r="CD169" s="487" t="n">
        <v>0.01709491512320544</v>
      </c>
      <c r="CE169" s="487" t="n">
        <v>-0.0006975138154296789</v>
      </c>
      <c r="CF169" s="487" t="n">
        <v>-0.005437576674959164</v>
      </c>
      <c r="CG169" s="487" t="n">
        <v>0.003286702546877551</v>
      </c>
      <c r="CH169" s="487" t="n">
        <v>0.01966477965091465</v>
      </c>
      <c r="CI169" s="487" t="n">
        <v>0.01050747431789523</v>
      </c>
      <c r="CJ169" s="487" t="n">
        <v>-0.03607720386062424</v>
      </c>
      <c r="CK169" s="487" t="n">
        <v>-0.01566285069443334</v>
      </c>
      <c r="CL169" s="487" t="n">
        <v>-0.03287868227072466</v>
      </c>
      <c r="CM169" s="487" t="n">
        <v>-0.03499104319999853</v>
      </c>
      <c r="CN169" s="487" t="n">
        <v>-0.05139388309055804</v>
      </c>
      <c r="CO169" s="487" t="n">
        <v>0.2055357082460095</v>
      </c>
      <c r="CP169" s="487" t="n">
        <v>-0.07060924899029494</v>
      </c>
      <c r="CQ169" s="487" t="n">
        <v>0.06254766605465596</v>
      </c>
      <c r="CR169" s="487" t="n">
        <v>0.03180894541695005</v>
      </c>
      <c r="CS169" s="487" t="n">
        <v>0.01697806201726295</v>
      </c>
      <c r="CT169" s="487" t="n">
        <v>-0.0321965783021373</v>
      </c>
      <c r="CU169" s="487" t="n">
        <v>0.05012586990262202</v>
      </c>
      <c r="CV169" s="753" t="n">
        <v>-0.01222922563972601</v>
      </c>
    </row>
    <row r="170">
      <c r="A170" s="476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>
        <f>J170</f>
        <v/>
      </c>
      <c r="AI170" s="845" t="n">
        <v>16</v>
      </c>
      <c r="AJ170" s="543" t="n">
        <v>0.01111421728776116</v>
      </c>
      <c r="AK170" s="845" t="n">
        <v>-0.009675547400277068</v>
      </c>
      <c r="AL170" s="845" t="n">
        <v>-0.00632538680988335</v>
      </c>
      <c r="AM170" s="845" t="n">
        <v>-0.005437583779363014</v>
      </c>
      <c r="AN170" s="845" t="n">
        <v>0.0378504213937672</v>
      </c>
      <c r="AO170" s="845" t="n">
        <v>-0.01847167442388977</v>
      </c>
      <c r="AP170" s="845" t="n">
        <v>-0.00240992527788662</v>
      </c>
      <c r="AQ170" s="845" t="n">
        <v>-0.005437576674959151</v>
      </c>
      <c r="AR170" s="845" t="n">
        <v>-0.01598158917279591</v>
      </c>
      <c r="AS170" s="845" t="n">
        <v>-0.03665632226493633</v>
      </c>
      <c r="AT170" s="845" t="n">
        <v>0.0199079901674988</v>
      </c>
      <c r="AU170" s="845" t="n">
        <v>0.01111420068252535</v>
      </c>
      <c r="AV170" s="845" t="n">
        <v>0.1253872581092395</v>
      </c>
      <c r="AW170" s="845" t="n">
        <v>-0.05385572838046873</v>
      </c>
      <c r="AX170" s="845" t="n">
        <v>0.00111370727431305</v>
      </c>
      <c r="AY170" s="845" t="n">
        <v>0.3272401493431888</v>
      </c>
      <c r="AZ170" s="845" t="n">
        <v>0.2153580034902632</v>
      </c>
      <c r="BA170" s="845" t="n">
        <v>0.1201631261101894</v>
      </c>
      <c r="BB170" s="845" t="n">
        <v>0.04543820376855385</v>
      </c>
      <c r="BC170" s="845" t="n">
        <v>-0.03668327546413586</v>
      </c>
      <c r="BD170" s="845" t="n">
        <v>-0.0326892848541913</v>
      </c>
      <c r="BE170" s="845" t="n">
        <v>-0.0989048896234512</v>
      </c>
      <c r="BF170" s="845" t="n">
        <v>0.3137786900277659</v>
      </c>
      <c r="BG170" s="845" t="n">
        <v>-0.1018678600586363</v>
      </c>
      <c r="BH170" s="845" t="n">
        <v>-0.03669071898313035</v>
      </c>
      <c r="BI170" s="845" t="n">
        <v>-0.04362593650835674</v>
      </c>
      <c r="BJ170" s="845" t="n">
        <v>0.0227790289654613</v>
      </c>
      <c r="BK170" s="845" t="n">
        <v>-0.03554301492559187</v>
      </c>
      <c r="BL170" s="845" t="n">
        <v>0.04816081969468813</v>
      </c>
      <c r="BM170" s="845" t="n">
        <v>0.03762901456087535</v>
      </c>
      <c r="BN170" s="845" t="n">
        <v>-0.04251325230208894</v>
      </c>
      <c r="BO170" s="544" t="n">
        <v>-0.05317563762107445</v>
      </c>
      <c r="BP170" s="845" t="n"/>
      <c r="BQ170" s="705" t="n">
        <v>0.04537559224892722</v>
      </c>
      <c r="BR170" s="487" t="n">
        <v>0.1013640240773068</v>
      </c>
      <c r="BS170" s="487" t="n">
        <v>0.1770029013297575</v>
      </c>
      <c r="BT170" s="487" t="n">
        <v>0.1435181211385836</v>
      </c>
      <c r="BU170" s="487" t="n">
        <v>0.05068898779691695</v>
      </c>
      <c r="BV170" s="487" t="n">
        <v>-0.02324523713362989</v>
      </c>
      <c r="BW170" s="487" t="n">
        <v>0.06978487278544768</v>
      </c>
      <c r="BX170" s="487" t="n">
        <v>0.1435179336268625</v>
      </c>
      <c r="BY170" s="487" t="n">
        <v>0.2978950282412373</v>
      </c>
      <c r="BZ170" s="487" t="n">
        <v>-0.02814962661415946</v>
      </c>
      <c r="CA170" s="487" t="n">
        <v>-0.0335187854593836</v>
      </c>
      <c r="CB170" s="487" t="n">
        <v>0.04537552445536266</v>
      </c>
      <c r="CC170" s="487" t="n">
        <v>0.01613331073098664</v>
      </c>
      <c r="CD170" s="487" t="n">
        <v>0.01137510268009121</v>
      </c>
      <c r="CE170" s="487" t="n">
        <v>-0.003248901266539289</v>
      </c>
      <c r="CF170" s="487" t="n">
        <v>-0.01598158917279592</v>
      </c>
      <c r="CG170" s="487" t="n">
        <v>0.04864292500816358</v>
      </c>
      <c r="CH170" s="487" t="n">
        <v>0.03096357602493117</v>
      </c>
      <c r="CI170" s="487" t="n">
        <v>0.1595715360825058</v>
      </c>
      <c r="CJ170" s="487" t="n">
        <v>0.08269274562676245</v>
      </c>
      <c r="CK170" s="487" t="n">
        <v>-0.03100721610365362</v>
      </c>
      <c r="CL170" s="487" t="n">
        <v>-0.04619324006139341</v>
      </c>
      <c r="CM170" s="487" t="n">
        <v>-0.07302695765798053</v>
      </c>
      <c r="CN170" s="487" t="n">
        <v>0.06761972736340234</v>
      </c>
      <c r="CO170" s="487" t="n">
        <v>0.1450629735432081</v>
      </c>
      <c r="CP170" s="487" t="n">
        <v>-0.06245528708358289</v>
      </c>
      <c r="CQ170" s="487" t="n">
        <v>-0.08218801654488621</v>
      </c>
      <c r="CR170" s="487" t="n">
        <v>0.04301955347106684</v>
      </c>
      <c r="CS170" s="487" t="n">
        <v>-0.08130428330392882</v>
      </c>
      <c r="CT170" s="487" t="n">
        <v>0.1448150150432609</v>
      </c>
      <c r="CU170" s="487" t="n">
        <v>-0.02519726536434153</v>
      </c>
      <c r="CV170" s="753" t="n">
        <v>-0.03594624271045094</v>
      </c>
    </row>
    <row r="171">
      <c r="A171" s="476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>
        <f>K171</f>
        <v/>
      </c>
      <c r="AI171" s="845" t="n">
        <v>17</v>
      </c>
      <c r="AJ171" s="543" t="n">
        <v>0.01140149479472647</v>
      </c>
      <c r="AK171" s="845" t="n">
        <v>0.1072162623763003</v>
      </c>
      <c r="AL171" s="845" t="n">
        <v>0.03104727735210993</v>
      </c>
      <c r="AM171" s="845" t="n">
        <v>0.003286706841081328</v>
      </c>
      <c r="AN171" s="845" t="n">
        <v>0.07785093727603098</v>
      </c>
      <c r="AO171" s="845" t="n">
        <v>-0.002696044899369396</v>
      </c>
      <c r="AP171" s="845" t="n">
        <v>0.04937570180935101</v>
      </c>
      <c r="AQ171" s="845" t="n">
        <v>0.003286702546877535</v>
      </c>
      <c r="AR171" s="845" t="n">
        <v>0.04864292500816361</v>
      </c>
      <c r="AS171" s="845" t="n">
        <v>-0.02975849850209907</v>
      </c>
      <c r="AT171" s="845" t="n">
        <v>0.006969318240715429</v>
      </c>
      <c r="AU171" s="845" t="n">
        <v>0.01140147776028272</v>
      </c>
      <c r="AV171" s="845" t="n">
        <v>0.05921722539199703</v>
      </c>
      <c r="AW171" s="845" t="n">
        <v>-0.03414001111333381</v>
      </c>
      <c r="AX171" s="845" t="n">
        <v>0.050640301986787</v>
      </c>
      <c r="AY171" s="845" t="n">
        <v>0.2153580034902633</v>
      </c>
      <c r="AZ171" s="845" t="n">
        <v>0.3005427669966976</v>
      </c>
      <c r="BA171" s="845" t="n">
        <v>0.1788412043141768</v>
      </c>
      <c r="BB171" s="845" t="n">
        <v>0.05785075581306319</v>
      </c>
      <c r="BC171" s="845" t="n">
        <v>0.03174481940607909</v>
      </c>
      <c r="BD171" s="845" t="n">
        <v>-0.02696207302751912</v>
      </c>
      <c r="BE171" s="845" t="n">
        <v>-0.09311240140686428</v>
      </c>
      <c r="BF171" s="845" t="n">
        <v>0.170323156896754</v>
      </c>
      <c r="BG171" s="845" t="n">
        <v>0.08144026721284307</v>
      </c>
      <c r="BH171" s="845" t="n">
        <v>-0.08646139446019074</v>
      </c>
      <c r="BI171" s="845" t="n">
        <v>-0.04522755521502293</v>
      </c>
      <c r="BJ171" s="845" t="n">
        <v>-0.07673547688908988</v>
      </c>
      <c r="BK171" s="845" t="n">
        <v>0.09080955442687551</v>
      </c>
      <c r="BL171" s="845" t="n">
        <v>0.03527790109846728</v>
      </c>
      <c r="BM171" s="845" t="n">
        <v>-0.07846698971604693</v>
      </c>
      <c r="BN171" s="845" t="n">
        <v>0.03104007110158984</v>
      </c>
      <c r="BO171" s="544" t="n">
        <v>0.1365835755461867</v>
      </c>
      <c r="BP171" s="845" t="n"/>
      <c r="BQ171" s="705" t="n">
        <v>0.092835979198405</v>
      </c>
      <c r="BR171" s="487" t="n">
        <v>-0.009611030275552483</v>
      </c>
      <c r="BS171" s="487" t="n">
        <v>0.00704644605362913</v>
      </c>
      <c r="BT171" s="487" t="n">
        <v>-0.03380942837835006</v>
      </c>
      <c r="BU171" s="487" t="n">
        <v>-0.03869211728956249</v>
      </c>
      <c r="BV171" s="487" t="n">
        <v>0.04472297037303952</v>
      </c>
      <c r="BW171" s="487" t="n">
        <v>-0.0004885864956774217</v>
      </c>
      <c r="BX171" s="487" t="n">
        <v>-0.03380938420508431</v>
      </c>
      <c r="BY171" s="487" t="n">
        <v>-0.02814962661415947</v>
      </c>
      <c r="BZ171" s="487" t="n">
        <v>0.4677655875245784</v>
      </c>
      <c r="CA171" s="487" t="n">
        <v>0.241040002075003</v>
      </c>
      <c r="CB171" s="487" t="n">
        <v>0.09283584049648078</v>
      </c>
      <c r="CC171" s="487" t="n">
        <v>0.1174931957929713</v>
      </c>
      <c r="CD171" s="487" t="n">
        <v>0.3004534277452515</v>
      </c>
      <c r="CE171" s="487" t="n">
        <v>0.03602766232087042</v>
      </c>
      <c r="CF171" s="487" t="n">
        <v>-0.03665632226493633</v>
      </c>
      <c r="CG171" s="487" t="n">
        <v>-0.02975849850209905</v>
      </c>
      <c r="CH171" s="487" t="n">
        <v>-0.03180404754121947</v>
      </c>
      <c r="CI171" s="487" t="n">
        <v>-0.02985310598476077</v>
      </c>
      <c r="CJ171" s="487" t="n">
        <v>0.009419494735110339</v>
      </c>
      <c r="CK171" s="487" t="n">
        <v>0.1863606877085183</v>
      </c>
      <c r="CL171" s="487" t="n">
        <v>-0.08194612476359532</v>
      </c>
      <c r="CM171" s="487" t="n">
        <v>-0.006964539032938658</v>
      </c>
      <c r="CN171" s="487" t="n">
        <v>0.03687680048761058</v>
      </c>
      <c r="CO171" s="487" t="n">
        <v>-0.02327657823785611</v>
      </c>
      <c r="CP171" s="487" t="n">
        <v>-0.1110502461617388</v>
      </c>
      <c r="CQ171" s="487" t="n">
        <v>0.01550300383010841</v>
      </c>
      <c r="CR171" s="487" t="n">
        <v>-0.002650821463445339</v>
      </c>
      <c r="CS171" s="487" t="n">
        <v>-0.02457988166297406</v>
      </c>
      <c r="CT171" s="487" t="n">
        <v>0.01199121594826973</v>
      </c>
      <c r="CU171" s="487" t="n">
        <v>-0.004080556445699393</v>
      </c>
      <c r="CV171" s="753" t="n">
        <v>0.02387889373112675</v>
      </c>
    </row>
    <row r="172">
      <c r="A172" s="476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>
        <f>L172</f>
        <v/>
      </c>
      <c r="AI172" s="845" t="n">
        <v>18</v>
      </c>
      <c r="AJ172" s="543" t="n">
        <v>0.03346618823590722</v>
      </c>
      <c r="AK172" s="845" t="n">
        <v>0.0442458052230739</v>
      </c>
      <c r="AL172" s="845" t="n">
        <v>0.0133041566363398</v>
      </c>
      <c r="AM172" s="845" t="n">
        <v>0.01966480534370845</v>
      </c>
      <c r="AN172" s="845" t="n">
        <v>0.04508624021858285</v>
      </c>
      <c r="AO172" s="845" t="n">
        <v>0.007429510648082321</v>
      </c>
      <c r="AP172" s="845" t="n">
        <v>-0.01692665638065235</v>
      </c>
      <c r="AQ172" s="845" t="n">
        <v>0.01966477965091462</v>
      </c>
      <c r="AR172" s="845" t="n">
        <v>0.03096357602493108</v>
      </c>
      <c r="AS172" s="845" t="n">
        <v>-0.03180404754121952</v>
      </c>
      <c r="AT172" s="845" t="n">
        <v>-0.02803309435398214</v>
      </c>
      <c r="AU172" s="845" t="n">
        <v>0.03346613823562992</v>
      </c>
      <c r="AV172" s="845" t="n">
        <v>0.0455689512477913</v>
      </c>
      <c r="AW172" s="845" t="n">
        <v>-0.05991131054364238</v>
      </c>
      <c r="AX172" s="845" t="n">
        <v>0.1520470986176838</v>
      </c>
      <c r="AY172" s="845" t="n">
        <v>0.1201631261101893</v>
      </c>
      <c r="AZ172" s="845" t="n">
        <v>0.1788412043141768</v>
      </c>
      <c r="BA172" s="845" t="n">
        <v>0.2917425975819045</v>
      </c>
      <c r="BB172" s="845" t="n">
        <v>0.06354892916736758</v>
      </c>
      <c r="BC172" s="845" t="n">
        <v>-0.03491106352929272</v>
      </c>
      <c r="BD172" s="845" t="n">
        <v>0.0880945201991253</v>
      </c>
      <c r="BE172" s="845" t="n">
        <v>-0.03437698075048212</v>
      </c>
      <c r="BF172" s="845" t="n">
        <v>-0.03260459656905967</v>
      </c>
      <c r="BG172" s="845" t="n">
        <v>-0.07352833247441164</v>
      </c>
      <c r="BH172" s="845" t="n">
        <v>0.006685514975389661</v>
      </c>
      <c r="BI172" s="845" t="n">
        <v>0.04572987461943849</v>
      </c>
      <c r="BJ172" s="845" t="n">
        <v>-0.008771981749374238</v>
      </c>
      <c r="BK172" s="845" t="n">
        <v>-0.02813626685743259</v>
      </c>
      <c r="BL172" s="845" t="n">
        <v>0.1095951633761858</v>
      </c>
      <c r="BM172" s="845" t="n">
        <v>0.02128905914088081</v>
      </c>
      <c r="BN172" s="845" t="n">
        <v>-0.102308034136753</v>
      </c>
      <c r="BO172" s="544" t="n">
        <v>0.2730159833621024</v>
      </c>
      <c r="BP172" s="845" t="n"/>
      <c r="BQ172" s="705" t="n">
        <v>0.208367203319703</v>
      </c>
      <c r="BR172" s="487" t="n">
        <v>0.005695137928985225</v>
      </c>
      <c r="BS172" s="487" t="n">
        <v>0.02416890235081334</v>
      </c>
      <c r="BT172" s="487" t="n">
        <v>-0.05442035435893666</v>
      </c>
      <c r="BU172" s="487" t="n">
        <v>-0.07589856666094184</v>
      </c>
      <c r="BV172" s="487" t="n">
        <v>0.107421084104207</v>
      </c>
      <c r="BW172" s="487" t="n">
        <v>-0.01529333682792095</v>
      </c>
      <c r="BX172" s="487" t="n">
        <v>-0.05442028325673558</v>
      </c>
      <c r="BY172" s="487" t="n">
        <v>-0.03351878545938362</v>
      </c>
      <c r="BZ172" s="487" t="n">
        <v>0.241040002075003</v>
      </c>
      <c r="CA172" s="487" t="n">
        <v>0.4703536874493539</v>
      </c>
      <c r="CB172" s="487" t="n">
        <v>0.2083668920079434</v>
      </c>
      <c r="CC172" s="487" t="n">
        <v>-0.06381591362357616</v>
      </c>
      <c r="CD172" s="487" t="n">
        <v>-0.1307950111959129</v>
      </c>
      <c r="CE172" s="487" t="n">
        <v>-0.01206533178943224</v>
      </c>
      <c r="CF172" s="487" t="n">
        <v>0.01990799016749884</v>
      </c>
      <c r="CG172" s="487" t="n">
        <v>0.006969318240715472</v>
      </c>
      <c r="CH172" s="487" t="n">
        <v>-0.02803309435398215</v>
      </c>
      <c r="CI172" s="487" t="n">
        <v>-0.04737364913042347</v>
      </c>
      <c r="CJ172" s="487" t="n">
        <v>0.01220056068787053</v>
      </c>
      <c r="CK172" s="487" t="n">
        <v>-0.03551891782925902</v>
      </c>
      <c r="CL172" s="487" t="n">
        <v>0.08781747638300638</v>
      </c>
      <c r="CM172" s="487" t="n">
        <v>0.0665748450297667</v>
      </c>
      <c r="CN172" s="487" t="n">
        <v>0.07239511269040061</v>
      </c>
      <c r="CO172" s="487" t="n">
        <v>-0.01775173496004677</v>
      </c>
      <c r="CP172" s="487" t="n">
        <v>-0.1735167813138679</v>
      </c>
      <c r="CQ172" s="487" t="n">
        <v>0.02106812475410568</v>
      </c>
      <c r="CR172" s="487" t="n">
        <v>-0.01383752386985258</v>
      </c>
      <c r="CS172" s="487" t="n">
        <v>-0.005026457001440277</v>
      </c>
      <c r="CT172" s="487" t="n">
        <v>0.02650976691887375</v>
      </c>
      <c r="CU172" s="487" t="n">
        <v>-0.05799264526074614</v>
      </c>
      <c r="CV172" s="753" t="n">
        <v>0.01563449402355424</v>
      </c>
    </row>
    <row r="173">
      <c r="A173" s="476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>
        <f>M173</f>
        <v/>
      </c>
      <c r="AI173" s="845" t="n">
        <v>19</v>
      </c>
      <c r="AJ173" s="543" t="n">
        <v>0.04948655233166155</v>
      </c>
      <c r="AK173" s="845" t="n">
        <v>0.05562179797405704</v>
      </c>
      <c r="AL173" s="845" t="n">
        <v>0.1758855451078051</v>
      </c>
      <c r="AM173" s="845" t="n">
        <v>0.01050748804631615</v>
      </c>
      <c r="AN173" s="845" t="n">
        <v>0.1195778297030721</v>
      </c>
      <c r="AO173" s="845" t="n">
        <v>-0.003620916405079833</v>
      </c>
      <c r="AP173" s="845" t="n">
        <v>-0.02537039698778683</v>
      </c>
      <c r="AQ173" s="845" t="n">
        <v>0.01050747431789525</v>
      </c>
      <c r="AR173" s="845" t="n">
        <v>0.1595715360825058</v>
      </c>
      <c r="AS173" s="845" t="n">
        <v>-0.02985310598476083</v>
      </c>
      <c r="AT173" s="845" t="n">
        <v>-0.04737364913042352</v>
      </c>
      <c r="AU173" s="845" t="n">
        <v>0.04948647839610242</v>
      </c>
      <c r="AV173" s="845" t="n">
        <v>0.0744820891901833</v>
      </c>
      <c r="AW173" s="845" t="n">
        <v>-0.04149602164619862</v>
      </c>
      <c r="AX173" s="845" t="n">
        <v>0.04404810914419165</v>
      </c>
      <c r="AY173" s="845" t="n">
        <v>0.04543820376855383</v>
      </c>
      <c r="AZ173" s="845" t="n">
        <v>0.05785075581306316</v>
      </c>
      <c r="BA173" s="845" t="n">
        <v>0.06354892916736754</v>
      </c>
      <c r="BB173" s="845" t="n">
        <v>0.2918674994107393</v>
      </c>
      <c r="BC173" s="845" t="n">
        <v>0.2290225769444584</v>
      </c>
      <c r="BD173" s="845" t="n">
        <v>0.09587026389028774</v>
      </c>
      <c r="BE173" s="845" t="n">
        <v>0.02734402568393159</v>
      </c>
      <c r="BF173" s="845" t="n">
        <v>-0.04422360979248464</v>
      </c>
      <c r="BG173" s="845" t="n">
        <v>-0.06680749727941569</v>
      </c>
      <c r="BH173" s="845" t="n">
        <v>-0.06074999179841675</v>
      </c>
      <c r="BI173" s="845" t="n">
        <v>0.04856680929609776</v>
      </c>
      <c r="BJ173" s="845" t="n">
        <v>-0.008272791714942856</v>
      </c>
      <c r="BK173" s="845" t="n">
        <v>-0.1228320024587244</v>
      </c>
      <c r="BL173" s="845" t="n">
        <v>-0.07885982578756551</v>
      </c>
      <c r="BM173" s="845" t="n">
        <v>0.02538744358524181</v>
      </c>
      <c r="BN173" s="845" t="n">
        <v>0.02097463043649259</v>
      </c>
      <c r="BO173" s="544" t="n">
        <v>-0.08944894431948354</v>
      </c>
      <c r="BP173" s="845" t="n"/>
      <c r="BQ173" s="705" t="n">
        <v>0.2655149284812723</v>
      </c>
      <c r="BR173" s="487" t="n">
        <v>-0.004586649376136141</v>
      </c>
      <c r="BS173" s="487" t="n">
        <v>-0.0251451863930835</v>
      </c>
      <c r="BT173" s="487" t="n">
        <v>0.05571094585628207</v>
      </c>
      <c r="BU173" s="487" t="n">
        <v>0.0725988461201528</v>
      </c>
      <c r="BV173" s="487" t="n">
        <v>0.1286046937846972</v>
      </c>
      <c r="BW173" s="487" t="n">
        <v>-0.05720910419985543</v>
      </c>
      <c r="BX173" s="487" t="n">
        <v>0.05571087306787557</v>
      </c>
      <c r="BY173" s="487" t="n">
        <v>0.04537552445536262</v>
      </c>
      <c r="BZ173" s="487" t="n">
        <v>0.09283584049648072</v>
      </c>
      <c r="CA173" s="487" t="n">
        <v>0.2083668920079433</v>
      </c>
      <c r="CB173" s="487" t="n">
        <v>0.2655145317877512</v>
      </c>
      <c r="CC173" s="487" t="n">
        <v>-0.007816098064625833</v>
      </c>
      <c r="CD173" s="487" t="n">
        <v>-0.06153288093843572</v>
      </c>
      <c r="CE173" s="487" t="n">
        <v>-0.003422553211566891</v>
      </c>
      <c r="CF173" s="487" t="n">
        <v>0.01111420068252535</v>
      </c>
      <c r="CG173" s="487" t="n">
        <v>0.01140147776028272</v>
      </c>
      <c r="CH173" s="487" t="n">
        <v>0.03346613823562995</v>
      </c>
      <c r="CI173" s="487" t="n">
        <v>0.04948647839610242</v>
      </c>
      <c r="CJ173" s="487" t="n">
        <v>-0.003678989670068609</v>
      </c>
      <c r="CK173" s="487" t="n">
        <v>-0.04618923594822784</v>
      </c>
      <c r="CL173" s="487" t="n">
        <v>-0.006365561602356233</v>
      </c>
      <c r="CM173" s="487" t="n">
        <v>-0.03246762315016998</v>
      </c>
      <c r="CN173" s="487" t="n">
        <v>-0.07430500724277689</v>
      </c>
      <c r="CO173" s="487" t="n">
        <v>0.06777490799358639</v>
      </c>
      <c r="CP173" s="487" t="n">
        <v>0.09155251994994455</v>
      </c>
      <c r="CQ173" s="487" t="n">
        <v>-0.0662688289664788</v>
      </c>
      <c r="CR173" s="487" t="n">
        <v>-0.0004156634573492177</v>
      </c>
      <c r="CS173" s="487" t="n">
        <v>0.01658683156848972</v>
      </c>
      <c r="CT173" s="487" t="n">
        <v>-0.03875551745833946</v>
      </c>
      <c r="CU173" s="487" t="n">
        <v>0.04715045581876776</v>
      </c>
      <c r="CV173" s="753" t="n">
        <v>-0.02586732265360819</v>
      </c>
    </row>
    <row r="174">
      <c r="A174" s="476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>
        <f>N174</f>
        <v/>
      </c>
      <c r="AI174" s="845" t="n">
        <v>20</v>
      </c>
      <c r="AJ174" s="543" t="n">
        <v>-0.003678995166684337</v>
      </c>
      <c r="AK174" s="845" t="n">
        <v>0.04271701676241851</v>
      </c>
      <c r="AL174" s="845" t="n">
        <v>0.1696800932772771</v>
      </c>
      <c r="AM174" s="845" t="n">
        <v>-0.03607725099688394</v>
      </c>
      <c r="AN174" s="845" t="n">
        <v>0.007906112256961896</v>
      </c>
      <c r="AO174" s="845" t="n">
        <v>-0.02965808645611059</v>
      </c>
      <c r="AP174" s="845" t="n">
        <v>-0.05511244729893827</v>
      </c>
      <c r="AQ174" s="845" t="n">
        <v>-0.03607720386062423</v>
      </c>
      <c r="AR174" s="845" t="n">
        <v>0.08269274562676246</v>
      </c>
      <c r="AS174" s="845" t="n">
        <v>0.009419494735110265</v>
      </c>
      <c r="AT174" s="845" t="n">
        <v>0.01220056068787047</v>
      </c>
      <c r="AU174" s="845" t="n">
        <v>-0.003678989670068605</v>
      </c>
      <c r="AV174" s="845" t="n">
        <v>-0.03295303453910083</v>
      </c>
      <c r="AW174" s="845" t="n">
        <v>0.02219952352797653</v>
      </c>
      <c r="AX174" s="845" t="n">
        <v>-0.02251917707373205</v>
      </c>
      <c r="AY174" s="845" t="n">
        <v>-0.03668327546413585</v>
      </c>
      <c r="AZ174" s="845" t="n">
        <v>0.03174481940607911</v>
      </c>
      <c r="BA174" s="845" t="n">
        <v>-0.03491106352929277</v>
      </c>
      <c r="BB174" s="845" t="n">
        <v>0.2290225769444584</v>
      </c>
      <c r="BC174" s="845" t="n">
        <v>0.4457262820437831</v>
      </c>
      <c r="BD174" s="845" t="n">
        <v>-0.04262813097134696</v>
      </c>
      <c r="BE174" s="845" t="n">
        <v>-0.01188929758152088</v>
      </c>
      <c r="BF174" s="845" t="n">
        <v>-0.003960769164166378</v>
      </c>
      <c r="BG174" s="845" t="n">
        <v>0.1056285050798346</v>
      </c>
      <c r="BH174" s="845" t="n">
        <v>-0.02906235103127444</v>
      </c>
      <c r="BI174" s="845" t="n">
        <v>-0.01808795633152591</v>
      </c>
      <c r="BJ174" s="845" t="n">
        <v>0.1098995379002177</v>
      </c>
      <c r="BK174" s="845" t="n">
        <v>-0.2337293776340936</v>
      </c>
      <c r="BL174" s="845" t="n">
        <v>-0.1181164011853632</v>
      </c>
      <c r="BM174" s="845" t="n">
        <v>-0.2120809696439619</v>
      </c>
      <c r="BN174" s="845" t="n">
        <v>0.0646292073297115</v>
      </c>
      <c r="BO174" s="544" t="n">
        <v>0.02293698108650909</v>
      </c>
      <c r="BP174" s="845" t="n"/>
      <c r="BQ174" s="705" t="n">
        <v>-0.007816109742312324</v>
      </c>
      <c r="BR174" s="487" t="n">
        <v>0.03258754239121292</v>
      </c>
      <c r="BS174" s="487" t="n">
        <v>0.003913498334988011</v>
      </c>
      <c r="BT174" s="487" t="n">
        <v>0.01223279021728466</v>
      </c>
      <c r="BU174" s="487" t="n">
        <v>0.07097970637445625</v>
      </c>
      <c r="BV174" s="487" t="n">
        <v>-0.02619398089257946</v>
      </c>
      <c r="BW174" s="487" t="n">
        <v>0.005168871660555531</v>
      </c>
      <c r="BX174" s="487" t="n">
        <v>0.01223277423469285</v>
      </c>
      <c r="BY174" s="487" t="n">
        <v>0.01613331073098658</v>
      </c>
      <c r="BZ174" s="487" t="n">
        <v>0.1174931957929714</v>
      </c>
      <c r="CA174" s="487" t="n">
        <v>-0.06381591362357614</v>
      </c>
      <c r="CB174" s="487" t="n">
        <v>-0.007816098064625826</v>
      </c>
      <c r="CC174" s="487" t="n">
        <v>0.3514132404643115</v>
      </c>
      <c r="CD174" s="487" t="n">
        <v>0.2583520025551019</v>
      </c>
      <c r="CE174" s="487" t="n">
        <v>0.1994885778385147</v>
      </c>
      <c r="CF174" s="487" t="n">
        <v>0.1253872581092395</v>
      </c>
      <c r="CG174" s="487" t="n">
        <v>0.05921722539199703</v>
      </c>
      <c r="CH174" s="487" t="n">
        <v>0.04556895124779129</v>
      </c>
      <c r="CI174" s="487" t="n">
        <v>0.07448208919018325</v>
      </c>
      <c r="CJ174" s="487" t="n">
        <v>-0.03295303453910082</v>
      </c>
      <c r="CK174" s="487" t="n">
        <v>-0.06345350516973378</v>
      </c>
      <c r="CL174" s="487" t="n">
        <v>0.1283477221895417</v>
      </c>
      <c r="CM174" s="487" t="n">
        <v>0.06183677241421383</v>
      </c>
      <c r="CN174" s="487" t="n">
        <v>-0.08990763032377172</v>
      </c>
      <c r="CO174" s="487" t="n">
        <v>-0.03918665275137191</v>
      </c>
      <c r="CP174" s="487" t="n">
        <v>0.002363293641121908</v>
      </c>
      <c r="CQ174" s="487" t="n">
        <v>-0.007594618201771874</v>
      </c>
      <c r="CR174" s="487" t="n">
        <v>-0.01283784643323213</v>
      </c>
      <c r="CS174" s="487" t="n">
        <v>0.08230582581544682</v>
      </c>
      <c r="CT174" s="487" t="n">
        <v>0.01259869202729617</v>
      </c>
      <c r="CU174" s="487" t="n">
        <v>-0.05191075862749177</v>
      </c>
      <c r="CV174" s="753" t="n">
        <v>-0.1557457832470089</v>
      </c>
    </row>
    <row r="175">
      <c r="A175" s="476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>
        <f>O175</f>
        <v/>
      </c>
      <c r="AI175" s="845" t="n">
        <v>21</v>
      </c>
      <c r="AJ175" s="543" t="n">
        <v>-0.04618930495752267</v>
      </c>
      <c r="AK175" s="845" t="n">
        <v>-0.004791714670850641</v>
      </c>
      <c r="AL175" s="845" t="n">
        <v>-0.01562749707860341</v>
      </c>
      <c r="AM175" s="845" t="n">
        <v>-0.01566287115855243</v>
      </c>
      <c r="AN175" s="845" t="n">
        <v>0.1117360709895802</v>
      </c>
      <c r="AO175" s="845" t="n">
        <v>-0.07788604210536973</v>
      </c>
      <c r="AP175" s="845" t="n">
        <v>0.03990293944046666</v>
      </c>
      <c r="AQ175" s="845" t="n">
        <v>-0.01566285069443329</v>
      </c>
      <c r="AR175" s="845" t="n">
        <v>-0.03100721610365363</v>
      </c>
      <c r="AS175" s="845" t="n">
        <v>0.1863606877085181</v>
      </c>
      <c r="AT175" s="845" t="n">
        <v>-0.03551891782925916</v>
      </c>
      <c r="AU175" s="845" t="n">
        <v>-0.04618923594822773</v>
      </c>
      <c r="AV175" s="845" t="n">
        <v>-0.06345350516973378</v>
      </c>
      <c r="AW175" s="845" t="n">
        <v>-0.07457033706959285</v>
      </c>
      <c r="AX175" s="845" t="n">
        <v>-0.05870167242473659</v>
      </c>
      <c r="AY175" s="845" t="n">
        <v>-0.03268928485419136</v>
      </c>
      <c r="AZ175" s="845" t="n">
        <v>-0.02696207302751902</v>
      </c>
      <c r="BA175" s="845" t="n">
        <v>0.08809452019912541</v>
      </c>
      <c r="BB175" s="845" t="n">
        <v>0.09587026389028783</v>
      </c>
      <c r="BC175" s="845" t="n">
        <v>-0.04262813097134685</v>
      </c>
      <c r="BD175" s="845" t="n">
        <v>0.7185172668708368</v>
      </c>
      <c r="BE175" s="845" t="n">
        <v>-0.1504787194025884</v>
      </c>
      <c r="BF175" s="845" t="n">
        <v>-0.1504319527584962</v>
      </c>
      <c r="BG175" s="845" t="n">
        <v>-0.1519003309274855</v>
      </c>
      <c r="BH175" s="845" t="n">
        <v>-0.1371310684829286</v>
      </c>
      <c r="BI175" s="845" t="n">
        <v>-0.1285751952993381</v>
      </c>
      <c r="BJ175" s="845" t="n">
        <v>0.01525532251474493</v>
      </c>
      <c r="BK175" s="845" t="n">
        <v>-0.00726910129951901</v>
      </c>
      <c r="BL175" s="845" t="n">
        <v>0.03927807286410887</v>
      </c>
      <c r="BM175" s="845" t="n">
        <v>0.02207929385206006</v>
      </c>
      <c r="BN175" s="845" t="n">
        <v>0.01921305850106633</v>
      </c>
      <c r="BO175" s="544" t="n">
        <v>-0.01274645415589956</v>
      </c>
      <c r="BP175" s="845" t="n"/>
      <c r="BQ175" s="705" t="n">
        <v>-0.06153297287199222</v>
      </c>
      <c r="BR175" s="487" t="n">
        <v>-0.01653066811839085</v>
      </c>
      <c r="BS175" s="487" t="n">
        <v>-0.007004161082915586</v>
      </c>
      <c r="BT175" s="487" t="n">
        <v>0.01709493745837203</v>
      </c>
      <c r="BU175" s="487" t="n">
        <v>-0.03263177808440804</v>
      </c>
      <c r="BV175" s="487" t="n">
        <v>-0.008467851828202221</v>
      </c>
      <c r="BW175" s="487" t="n">
        <v>-0.005421778186445675</v>
      </c>
      <c r="BX175" s="487" t="n">
        <v>0.01709491512320543</v>
      </c>
      <c r="BY175" s="487" t="n">
        <v>0.01137510268009121</v>
      </c>
      <c r="BZ175" s="487" t="n">
        <v>0.3004534277452517</v>
      </c>
      <c r="CA175" s="487" t="n">
        <v>-0.1307950111959129</v>
      </c>
      <c r="CB175" s="487" t="n">
        <v>-0.06153288093843568</v>
      </c>
      <c r="CC175" s="487" t="n">
        <v>0.2583520025551019</v>
      </c>
      <c r="CD175" s="487" t="n">
        <v>0.5829683763514705</v>
      </c>
      <c r="CE175" s="487" t="n">
        <v>0.09157367074533476</v>
      </c>
      <c r="CF175" s="487" t="n">
        <v>-0.05385572838046876</v>
      </c>
      <c r="CG175" s="487" t="n">
        <v>-0.03414001111333383</v>
      </c>
      <c r="CH175" s="487" t="n">
        <v>-0.0599113105436424</v>
      </c>
      <c r="CI175" s="487" t="n">
        <v>-0.04149602164619864</v>
      </c>
      <c r="CJ175" s="487" t="n">
        <v>0.02219952352797648</v>
      </c>
      <c r="CK175" s="487" t="n">
        <v>-0.07457033706959279</v>
      </c>
      <c r="CL175" s="487" t="n">
        <v>-0.1250819568265714</v>
      </c>
      <c r="CM175" s="487" t="n">
        <v>-0.0007153124683282825</v>
      </c>
      <c r="CN175" s="487" t="n">
        <v>0.05417976808380479</v>
      </c>
      <c r="CO175" s="487" t="n">
        <v>0.05606611936833775</v>
      </c>
      <c r="CP175" s="487" t="n">
        <v>0.09012171891234994</v>
      </c>
      <c r="CQ175" s="487" t="n">
        <v>-0.007993687502164538</v>
      </c>
      <c r="CR175" s="487" t="n">
        <v>0.01416924235416482</v>
      </c>
      <c r="CS175" s="487" t="n">
        <v>-0.04857595097119307</v>
      </c>
      <c r="CT175" s="487" t="n">
        <v>-0.02182712898411355</v>
      </c>
      <c r="CU175" s="487" t="n">
        <v>0.04370085478721302</v>
      </c>
      <c r="CV175" s="753" t="n">
        <v>0.02328838774057602</v>
      </c>
    </row>
    <row r="176">
      <c r="A176" s="4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>
        <f>P176</f>
        <v/>
      </c>
      <c r="AI176" s="845" t="n">
        <v>22</v>
      </c>
      <c r="AJ176" s="543" t="n">
        <v>-0.006365571112860284</v>
      </c>
      <c r="AK176" s="845" t="n">
        <v>-0.02644557448560205</v>
      </c>
      <c r="AL176" s="845" t="n">
        <v>-0.01353653600865347</v>
      </c>
      <c r="AM176" s="845" t="n">
        <v>-0.03287872522799241</v>
      </c>
      <c r="AN176" s="845" t="n">
        <v>0.04166792116478209</v>
      </c>
      <c r="AO176" s="845" t="n">
        <v>-0.03780499477134409</v>
      </c>
      <c r="AP176" s="845" t="n">
        <v>0.03337786592893571</v>
      </c>
      <c r="AQ176" s="845" t="n">
        <v>-0.03287868227072464</v>
      </c>
      <c r="AR176" s="845" t="n">
        <v>-0.04619324006139337</v>
      </c>
      <c r="AS176" s="845" t="n">
        <v>-0.08194612476359521</v>
      </c>
      <c r="AT176" s="845" t="n">
        <v>0.0878174763830063</v>
      </c>
      <c r="AU176" s="845" t="n">
        <v>-0.006365561602356233</v>
      </c>
      <c r="AV176" s="845" t="n">
        <v>0.1283477221895416</v>
      </c>
      <c r="AW176" s="845" t="n">
        <v>-0.1250819568265713</v>
      </c>
      <c r="AX176" s="845" t="n">
        <v>0.2895526943706746</v>
      </c>
      <c r="AY176" s="845" t="n">
        <v>-0.09890488962345124</v>
      </c>
      <c r="AZ176" s="845" t="n">
        <v>-0.09311240140686429</v>
      </c>
      <c r="BA176" s="845" t="n">
        <v>-0.03437698075048222</v>
      </c>
      <c r="BB176" s="845" t="n">
        <v>0.0273440256839315</v>
      </c>
      <c r="BC176" s="845" t="n">
        <v>-0.01188929758152093</v>
      </c>
      <c r="BD176" s="845" t="n">
        <v>-0.1504787194025883</v>
      </c>
      <c r="BE176" s="845" t="n">
        <v>0.591131189008284</v>
      </c>
      <c r="BF176" s="845" t="n">
        <v>-0.1212135804756928</v>
      </c>
      <c r="BG176" s="845" t="n">
        <v>-0.06087080469370741</v>
      </c>
      <c r="BH176" s="845" t="n">
        <v>-0.1057346150533296</v>
      </c>
      <c r="BI176" s="845" t="n">
        <v>-0.152833469382966</v>
      </c>
      <c r="BJ176" s="845" t="n">
        <v>0.02154816308114074</v>
      </c>
      <c r="BK176" s="845" t="n">
        <v>0.003900488205720485</v>
      </c>
      <c r="BL176" s="845" t="n">
        <v>-0.02751114949087952</v>
      </c>
      <c r="BM176" s="845" t="n">
        <v>0.01279057688751156</v>
      </c>
      <c r="BN176" s="845" t="n">
        <v>0.05196813728580264</v>
      </c>
      <c r="BO176" s="544" t="n">
        <v>-0.03957671137127591</v>
      </c>
      <c r="BP176" s="845" t="n"/>
      <c r="BQ176" s="705" t="n">
        <v>-0.003422558325052269</v>
      </c>
      <c r="BR176" s="487" t="n">
        <v>0.007601043431728093</v>
      </c>
      <c r="BS176" s="487" t="n">
        <v>-0.001807323661064279</v>
      </c>
      <c r="BT176" s="487" t="n">
        <v>-0.0006975147267584206</v>
      </c>
      <c r="BU176" s="487" t="n">
        <v>0.04355955306684371</v>
      </c>
      <c r="BV176" s="487" t="n">
        <v>-0.02088352800120585</v>
      </c>
      <c r="BW176" s="487" t="n">
        <v>0.006963641220783634</v>
      </c>
      <c r="BX176" s="487" t="n">
        <v>-0.0006975138154296928</v>
      </c>
      <c r="BY176" s="487" t="n">
        <v>-0.003248901266539324</v>
      </c>
      <c r="BZ176" s="487" t="n">
        <v>0.03602766232087042</v>
      </c>
      <c r="CA176" s="487" t="n">
        <v>-0.01206533178943227</v>
      </c>
      <c r="CB176" s="487" t="n">
        <v>-0.003422553211566863</v>
      </c>
      <c r="CC176" s="487" t="n">
        <v>0.1994885778385147</v>
      </c>
      <c r="CD176" s="487" t="n">
        <v>0.09157367074533478</v>
      </c>
      <c r="CE176" s="487" t="n">
        <v>0.30842411295149</v>
      </c>
      <c r="CF176" s="487" t="n">
        <v>0.001113707274313074</v>
      </c>
      <c r="CG176" s="487" t="n">
        <v>0.05064030198678702</v>
      </c>
      <c r="CH176" s="487" t="n">
        <v>0.1520470986176838</v>
      </c>
      <c r="CI176" s="487" t="n">
        <v>0.04404810914419164</v>
      </c>
      <c r="CJ176" s="487" t="n">
        <v>-0.02251917707373202</v>
      </c>
      <c r="CK176" s="487" t="n">
        <v>-0.05870167242473667</v>
      </c>
      <c r="CL176" s="487" t="n">
        <v>0.2895526943706747</v>
      </c>
      <c r="CM176" s="487" t="n">
        <v>-0.0951089713772459</v>
      </c>
      <c r="CN176" s="487" t="n">
        <v>-0.06642153965916117</v>
      </c>
      <c r="CO176" s="487" t="n">
        <v>-0.03947538424309636</v>
      </c>
      <c r="CP176" s="487" t="n">
        <v>-0.02984512666643453</v>
      </c>
      <c r="CQ176" s="487" t="n">
        <v>0.004334476048433298</v>
      </c>
      <c r="CR176" s="487" t="n">
        <v>-0.01133203471735223</v>
      </c>
      <c r="CS176" s="487" t="n">
        <v>0.03905277602905032</v>
      </c>
      <c r="CT176" s="487" t="n">
        <v>0.01413420150545493</v>
      </c>
      <c r="CU176" s="487" t="n">
        <v>-0.0211731930047311</v>
      </c>
      <c r="CV176" s="753" t="n">
        <v>0.1659839207927141</v>
      </c>
    </row>
    <row r="177">
      <c r="A177" s="476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>
        <f>Q177</f>
        <v/>
      </c>
      <c r="AI177" s="845" t="n">
        <v>23</v>
      </c>
      <c r="AJ177" s="543" t="n">
        <v>-0.03246767165860998</v>
      </c>
      <c r="AK177" s="845" t="n">
        <v>-0.09567225102247297</v>
      </c>
      <c r="AL177" s="845" t="n">
        <v>-0.0324785019241367</v>
      </c>
      <c r="AM177" s="845" t="n">
        <v>-0.03499108891714744</v>
      </c>
      <c r="AN177" s="845" t="n">
        <v>-0.03283210071394851</v>
      </c>
      <c r="AO177" s="845" t="n">
        <v>-0.03122375210513588</v>
      </c>
      <c r="AP177" s="845" t="n">
        <v>0.009485125717440139</v>
      </c>
      <c r="AQ177" s="845" t="n">
        <v>-0.03499104319999855</v>
      </c>
      <c r="AR177" s="845" t="n">
        <v>-0.07302695765798053</v>
      </c>
      <c r="AS177" s="845" t="n">
        <v>-0.006964539032938616</v>
      </c>
      <c r="AT177" s="845" t="n">
        <v>0.06657484502976667</v>
      </c>
      <c r="AU177" s="845" t="n">
        <v>-0.03246762315016997</v>
      </c>
      <c r="AV177" s="845" t="n">
        <v>0.06183677241421374</v>
      </c>
      <c r="AW177" s="845" t="n">
        <v>-0.0007153124683282885</v>
      </c>
      <c r="AX177" s="845" t="n">
        <v>-0.09510897137724605</v>
      </c>
      <c r="AY177" s="845" t="n">
        <v>0.3137786900277658</v>
      </c>
      <c r="AZ177" s="845" t="n">
        <v>0.1703231568967538</v>
      </c>
      <c r="BA177" s="845" t="n">
        <v>-0.03260459656905967</v>
      </c>
      <c r="BB177" s="845" t="n">
        <v>-0.0442236097924846</v>
      </c>
      <c r="BC177" s="845" t="n">
        <v>-0.003960769164166343</v>
      </c>
      <c r="BD177" s="845" t="n">
        <v>-0.1504319527584961</v>
      </c>
      <c r="BE177" s="845" t="n">
        <v>-0.1212135804756929</v>
      </c>
      <c r="BF177" s="845" t="n">
        <v>0.4575874222386948</v>
      </c>
      <c r="BG177" s="845" t="n">
        <v>-0.04129345205988336</v>
      </c>
      <c r="BH177" s="845" t="n">
        <v>-0.03597583007097774</v>
      </c>
      <c r="BI177" s="845" t="n">
        <v>-0.1086726068736448</v>
      </c>
      <c r="BJ177" s="845" t="n">
        <v>0.05684217220027907</v>
      </c>
      <c r="BK177" s="845" t="n">
        <v>-0.02484323566691861</v>
      </c>
      <c r="BL177" s="845" t="n">
        <v>-0.09877912440770659</v>
      </c>
      <c r="BM177" s="845" t="n">
        <v>0.03429563068177691</v>
      </c>
      <c r="BN177" s="845" t="n">
        <v>0.0807885758429733</v>
      </c>
      <c r="BO177" s="544" t="n">
        <v>-0.06832206522341794</v>
      </c>
      <c r="BP177" s="845" t="n"/>
      <c r="BQ177" s="705" t="n">
        <v>0.01111421728776117</v>
      </c>
      <c r="BR177" s="487" t="n">
        <v>-0.009675547400277051</v>
      </c>
      <c r="BS177" s="487" t="n">
        <v>-0.006325386809883343</v>
      </c>
      <c r="BT177" s="487" t="n">
        <v>-0.005437583779363028</v>
      </c>
      <c r="BU177" s="487" t="n">
        <v>0.03785042139376722</v>
      </c>
      <c r="BV177" s="487" t="n">
        <v>-0.01847167442388975</v>
      </c>
      <c r="BW177" s="487" t="n">
        <v>-0.002409925277886664</v>
      </c>
      <c r="BX177" s="487" t="n">
        <v>-0.005437576674959178</v>
      </c>
      <c r="BY177" s="487" t="n">
        <v>-0.01598158917279594</v>
      </c>
      <c r="BZ177" s="487" t="n">
        <v>-0.03665632226493638</v>
      </c>
      <c r="CA177" s="487" t="n">
        <v>0.01990799016749882</v>
      </c>
      <c r="CB177" s="487" t="n">
        <v>0.01111420068252536</v>
      </c>
      <c r="CC177" s="487" t="n">
        <v>0.1253872581092395</v>
      </c>
      <c r="CD177" s="487" t="n">
        <v>-0.05385572838046876</v>
      </c>
      <c r="CE177" s="487" t="n">
        <v>0.001113707274313043</v>
      </c>
      <c r="CF177" s="487" t="n">
        <v>0.3272401493431891</v>
      </c>
      <c r="CG177" s="487" t="n">
        <v>0.2153580034902634</v>
      </c>
      <c r="CH177" s="487" t="n">
        <v>0.1201631261101893</v>
      </c>
      <c r="CI177" s="487" t="n">
        <v>0.0454382037685539</v>
      </c>
      <c r="CJ177" s="487" t="n">
        <v>-0.03668327546413581</v>
      </c>
      <c r="CK177" s="487" t="n">
        <v>-0.03268928485419134</v>
      </c>
      <c r="CL177" s="487" t="n">
        <v>-0.09890488962345133</v>
      </c>
      <c r="CM177" s="487" t="n">
        <v>0.313778690027766</v>
      </c>
      <c r="CN177" s="487" t="n">
        <v>-0.1018678600586363</v>
      </c>
      <c r="CO177" s="487" t="n">
        <v>-0.03669071898313041</v>
      </c>
      <c r="CP177" s="487" t="n">
        <v>-0.04362593650835665</v>
      </c>
      <c r="CQ177" s="487" t="n">
        <v>0.02277902896546133</v>
      </c>
      <c r="CR177" s="487" t="n">
        <v>-0.03554301492559193</v>
      </c>
      <c r="CS177" s="487" t="n">
        <v>0.04816081969468817</v>
      </c>
      <c r="CT177" s="487" t="n">
        <v>0.03762901456087528</v>
      </c>
      <c r="CU177" s="487" t="n">
        <v>-0.04251325230208897</v>
      </c>
      <c r="CV177" s="753" t="n">
        <v>-0.05317563762107436</v>
      </c>
    </row>
    <row r="178">
      <c r="A178" s="476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>
        <f>R178</f>
        <v/>
      </c>
      <c r="AI178" s="845" t="n">
        <v>24</v>
      </c>
      <c r="AJ178" s="543" t="n">
        <v>-0.07430511825860253</v>
      </c>
      <c r="AK178" s="845" t="n">
        <v>0.2087087474256643</v>
      </c>
      <c r="AL178" s="845" t="n">
        <v>0.1109114935839731</v>
      </c>
      <c r="AM178" s="845" t="n">
        <v>-0.05139395023865054</v>
      </c>
      <c r="AN178" s="845" t="n">
        <v>-0.09102861953227662</v>
      </c>
      <c r="AO178" s="845" t="n">
        <v>0.01534767162686525</v>
      </c>
      <c r="AP178" s="845" t="n">
        <v>0.08285559949075194</v>
      </c>
      <c r="AQ178" s="845" t="n">
        <v>-0.05139388309055809</v>
      </c>
      <c r="AR178" s="845" t="n">
        <v>0.06761972736340237</v>
      </c>
      <c r="AS178" s="845" t="n">
        <v>0.03687680048761063</v>
      </c>
      <c r="AT178" s="845" t="n">
        <v>0.07239511269040072</v>
      </c>
      <c r="AU178" s="845" t="n">
        <v>-0.07430500724277687</v>
      </c>
      <c r="AV178" s="845" t="n">
        <v>-0.08990763032377172</v>
      </c>
      <c r="AW178" s="845" t="n">
        <v>0.05417976808380477</v>
      </c>
      <c r="AX178" s="845" t="n">
        <v>-0.0664215396591612</v>
      </c>
      <c r="AY178" s="845" t="n">
        <v>-0.1018678600586362</v>
      </c>
      <c r="AZ178" s="845" t="n">
        <v>0.08144026721284309</v>
      </c>
      <c r="BA178" s="845" t="n">
        <v>-0.07352833247441165</v>
      </c>
      <c r="BB178" s="845" t="n">
        <v>-0.06680749727941573</v>
      </c>
      <c r="BC178" s="845" t="n">
        <v>0.1056285050798345</v>
      </c>
      <c r="BD178" s="845" t="n">
        <v>-0.1519003309274856</v>
      </c>
      <c r="BE178" s="845" t="n">
        <v>-0.06087080469370747</v>
      </c>
      <c r="BF178" s="845" t="n">
        <v>-0.04129345205988327</v>
      </c>
      <c r="BG178" s="845" t="n">
        <v>0.406545516366924</v>
      </c>
      <c r="BH178" s="845" t="n">
        <v>-0.06257659285514766</v>
      </c>
      <c r="BI178" s="845" t="n">
        <v>-0.08990433583069997</v>
      </c>
      <c r="BJ178" s="845" t="n">
        <v>-0.07853046098665953</v>
      </c>
      <c r="BK178" s="845" t="n">
        <v>0.1526523574723338</v>
      </c>
      <c r="BL178" s="845" t="n">
        <v>0.02290237169988946</v>
      </c>
      <c r="BM178" s="845" t="n">
        <v>-0.106252708319374</v>
      </c>
      <c r="BN178" s="845" t="n">
        <v>-0.06620731978193883</v>
      </c>
      <c r="BO178" s="544" t="n">
        <v>0.05387831944011232</v>
      </c>
      <c r="BP178" s="845" t="n"/>
      <c r="BQ178" s="705" t="n">
        <v>0.01140149479472645</v>
      </c>
      <c r="BR178" s="487" t="n">
        <v>0.1072162623763002</v>
      </c>
      <c r="BS178" s="487" t="n">
        <v>0.03104727735210993</v>
      </c>
      <c r="BT178" s="487" t="n">
        <v>0.003286706841081316</v>
      </c>
      <c r="BU178" s="487" t="n">
        <v>0.07785093727603094</v>
      </c>
      <c r="BV178" s="487" t="n">
        <v>-0.002696044899369438</v>
      </c>
      <c r="BW178" s="487" t="n">
        <v>0.04937570180935098</v>
      </c>
      <c r="BX178" s="487" t="n">
        <v>0.003286702546877564</v>
      </c>
      <c r="BY178" s="487" t="n">
        <v>0.04864292500816358</v>
      </c>
      <c r="BZ178" s="487" t="n">
        <v>-0.02975849850209906</v>
      </c>
      <c r="CA178" s="487" t="n">
        <v>0.00696931824071546</v>
      </c>
      <c r="CB178" s="487" t="n">
        <v>0.01140147776028271</v>
      </c>
      <c r="CC178" s="487" t="n">
        <v>0.05921722539199705</v>
      </c>
      <c r="CD178" s="487" t="n">
        <v>-0.03414001111333381</v>
      </c>
      <c r="CE178" s="487" t="n">
        <v>0.05064030198678698</v>
      </c>
      <c r="CF178" s="487" t="n">
        <v>0.2153580034902635</v>
      </c>
      <c r="CG178" s="487" t="n">
        <v>0.3005427669966977</v>
      </c>
      <c r="CH178" s="487" t="n">
        <v>0.1788412043141767</v>
      </c>
      <c r="CI178" s="487" t="n">
        <v>0.05785075581306318</v>
      </c>
      <c r="CJ178" s="487" t="n">
        <v>0.03174481940607909</v>
      </c>
      <c r="CK178" s="487" t="n">
        <v>-0.02696207302751912</v>
      </c>
      <c r="CL178" s="487" t="n">
        <v>-0.09311240140686443</v>
      </c>
      <c r="CM178" s="487" t="n">
        <v>0.1703231568967542</v>
      </c>
      <c r="CN178" s="487" t="n">
        <v>0.08144026721284302</v>
      </c>
      <c r="CO178" s="487" t="n">
        <v>-0.08646139446019067</v>
      </c>
      <c r="CP178" s="487" t="n">
        <v>-0.04522755521502299</v>
      </c>
      <c r="CQ178" s="487" t="n">
        <v>-0.07673547688908983</v>
      </c>
      <c r="CR178" s="487" t="n">
        <v>0.09080955442687542</v>
      </c>
      <c r="CS178" s="487" t="n">
        <v>0.03527790109846729</v>
      </c>
      <c r="CT178" s="487" t="n">
        <v>-0.0784669897160469</v>
      </c>
      <c r="CU178" s="487" t="n">
        <v>0.03104007110158979</v>
      </c>
      <c r="CV178" s="753" t="n">
        <v>0.1365835755461868</v>
      </c>
    </row>
    <row r="179">
      <c r="A179" s="476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>
        <f>S179</f>
        <v/>
      </c>
      <c r="AI179" s="845" t="n">
        <v>25</v>
      </c>
      <c r="AJ179" s="543" t="n">
        <v>0.06777500925307943</v>
      </c>
      <c r="AK179" s="845" t="n">
        <v>-0.06646206398367063</v>
      </c>
      <c r="AL179" s="845" t="n">
        <v>-0.04688843886181539</v>
      </c>
      <c r="AM179" s="845" t="n">
        <v>0.2055359767863475</v>
      </c>
      <c r="AN179" s="845" t="n">
        <v>-0.07037518779677716</v>
      </c>
      <c r="AO179" s="845" t="n">
        <v>-0.1334009801392274</v>
      </c>
      <c r="AP179" s="845" t="n">
        <v>-0.121570843551103</v>
      </c>
      <c r="AQ179" s="845" t="n">
        <v>0.2055357082460095</v>
      </c>
      <c r="AR179" s="845" t="n">
        <v>0.1450629735432079</v>
      </c>
      <c r="AS179" s="845" t="n">
        <v>-0.02327657823785616</v>
      </c>
      <c r="AT179" s="845" t="n">
        <v>-0.01775173496004678</v>
      </c>
      <c r="AU179" s="845" t="n">
        <v>0.06777490799358638</v>
      </c>
      <c r="AV179" s="845" t="n">
        <v>-0.03918665275137186</v>
      </c>
      <c r="AW179" s="845" t="n">
        <v>0.05606611936833764</v>
      </c>
      <c r="AX179" s="845" t="n">
        <v>-0.03947538424309631</v>
      </c>
      <c r="AY179" s="845" t="n">
        <v>-0.03669071898313032</v>
      </c>
      <c r="AZ179" s="845" t="n">
        <v>-0.0864613944601907</v>
      </c>
      <c r="BA179" s="845" t="n">
        <v>0.006685514975389708</v>
      </c>
      <c r="BB179" s="845" t="n">
        <v>-0.06074999179841665</v>
      </c>
      <c r="BC179" s="845" t="n">
        <v>-0.02906235103127433</v>
      </c>
      <c r="BD179" s="845" t="n">
        <v>-0.1371310684829285</v>
      </c>
      <c r="BE179" s="845" t="n">
        <v>-0.1057346150533295</v>
      </c>
      <c r="BF179" s="845" t="n">
        <v>-0.03597583007097774</v>
      </c>
      <c r="BG179" s="845" t="n">
        <v>-0.06257659285514784</v>
      </c>
      <c r="BH179" s="845" t="n">
        <v>0.4580485651040136</v>
      </c>
      <c r="BI179" s="845" t="n">
        <v>-0.11663045864163</v>
      </c>
      <c r="BJ179" s="845" t="n">
        <v>-0.005425317575540885</v>
      </c>
      <c r="BK179" s="845" t="n">
        <v>-0.09505686460995764</v>
      </c>
      <c r="BL179" s="845" t="n">
        <v>0.04608406642576592</v>
      </c>
      <c r="BM179" s="845" t="n">
        <v>0.0071146535446936</v>
      </c>
      <c r="BN179" s="845" t="n">
        <v>-0.0758397392821604</v>
      </c>
      <c r="BO179" s="544" t="n">
        <v>0.05560227767270125</v>
      </c>
      <c r="BP179" s="845" t="n"/>
      <c r="BQ179" s="705" t="n">
        <v>0.03346618823590725</v>
      </c>
      <c r="BR179" s="487" t="n">
        <v>0.04424580522307386</v>
      </c>
      <c r="BS179" s="487" t="n">
        <v>0.01330415663633983</v>
      </c>
      <c r="BT179" s="487" t="n">
        <v>0.01966480534370848</v>
      </c>
      <c r="BU179" s="487" t="n">
        <v>0.04508624021858289</v>
      </c>
      <c r="BV179" s="487" t="n">
        <v>0.007429510648082335</v>
      </c>
      <c r="BW179" s="487" t="n">
        <v>-0.01692665638065236</v>
      </c>
      <c r="BX179" s="487" t="n">
        <v>0.01966477965091467</v>
      </c>
      <c r="BY179" s="487" t="n">
        <v>0.03096357602493117</v>
      </c>
      <c r="BZ179" s="487" t="n">
        <v>-0.03180404754121949</v>
      </c>
      <c r="CA179" s="487" t="n">
        <v>-0.02803309435398218</v>
      </c>
      <c r="CB179" s="487" t="n">
        <v>0.03346613823562995</v>
      </c>
      <c r="CC179" s="487" t="n">
        <v>0.04556895124779128</v>
      </c>
      <c r="CD179" s="487" t="n">
        <v>-0.0599113105436424</v>
      </c>
      <c r="CE179" s="487" t="n">
        <v>0.1520470986176838</v>
      </c>
      <c r="CF179" s="487" t="n">
        <v>0.1201631261101894</v>
      </c>
      <c r="CG179" s="487" t="n">
        <v>0.1788412043141767</v>
      </c>
      <c r="CH179" s="487" t="n">
        <v>0.2917425975819046</v>
      </c>
      <c r="CI179" s="487" t="n">
        <v>0.06354892916736762</v>
      </c>
      <c r="CJ179" s="487" t="n">
        <v>-0.03491106352929288</v>
      </c>
      <c r="CK179" s="487" t="n">
        <v>0.08809452019912548</v>
      </c>
      <c r="CL179" s="487" t="n">
        <v>-0.03437698075048218</v>
      </c>
      <c r="CM179" s="487" t="n">
        <v>-0.03260459656905977</v>
      </c>
      <c r="CN179" s="487" t="n">
        <v>-0.07352833247441179</v>
      </c>
      <c r="CO179" s="487" t="n">
        <v>0.006685514975389703</v>
      </c>
      <c r="CP179" s="487" t="n">
        <v>0.04572987461943855</v>
      </c>
      <c r="CQ179" s="487" t="n">
        <v>-0.008771981749374306</v>
      </c>
      <c r="CR179" s="487" t="n">
        <v>-0.02813626685743254</v>
      </c>
      <c r="CS179" s="487" t="n">
        <v>0.1095951633761858</v>
      </c>
      <c r="CT179" s="487" t="n">
        <v>0.02128905914088104</v>
      </c>
      <c r="CU179" s="487" t="n">
        <v>-0.102308034136753</v>
      </c>
      <c r="CV179" s="753" t="n">
        <v>0.2730159833621024</v>
      </c>
    </row>
    <row r="180">
      <c r="A180" s="476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>
        <f>T180</f>
        <v/>
      </c>
      <c r="AI180" s="845" t="n">
        <v>26</v>
      </c>
      <c r="AJ180" s="543" t="n">
        <v>0.09155265673451607</v>
      </c>
      <c r="AK180" s="845" t="n">
        <v>-0.015337143263068</v>
      </c>
      <c r="AL180" s="845" t="n">
        <v>-0.002380519710764223</v>
      </c>
      <c r="AM180" s="845" t="n">
        <v>-0.07060934124400471</v>
      </c>
      <c r="AN180" s="845" t="n">
        <v>0.04083191588864</v>
      </c>
      <c r="AO180" s="845" t="n">
        <v>0.2649680974942119</v>
      </c>
      <c r="AP180" s="845" t="n">
        <v>-0.04405068702649145</v>
      </c>
      <c r="AQ180" s="845" t="n">
        <v>-0.07060924899029489</v>
      </c>
      <c r="AR180" s="845" t="n">
        <v>-0.06245528708358278</v>
      </c>
      <c r="AS180" s="845" t="n">
        <v>-0.1110502461617388</v>
      </c>
      <c r="AT180" s="845" t="n">
        <v>-0.1735167813138678</v>
      </c>
      <c r="AU180" s="845" t="n">
        <v>0.09155251994994448</v>
      </c>
      <c r="AV180" s="845" t="n">
        <v>0.002363293641121873</v>
      </c>
      <c r="AW180" s="845" t="n">
        <v>0.09012171891234998</v>
      </c>
      <c r="AX180" s="845" t="n">
        <v>-0.02984512666643455</v>
      </c>
      <c r="AY180" s="845" t="n">
        <v>-0.04362593650835675</v>
      </c>
      <c r="AZ180" s="845" t="n">
        <v>-0.04522755521502296</v>
      </c>
      <c r="BA180" s="845" t="n">
        <v>0.04572987461943841</v>
      </c>
      <c r="BB180" s="845" t="n">
        <v>0.04856680929609765</v>
      </c>
      <c r="BC180" s="845" t="n">
        <v>-0.01808795633152603</v>
      </c>
      <c r="BD180" s="845" t="n">
        <v>-0.1285751952993384</v>
      </c>
      <c r="BE180" s="845" t="n">
        <v>-0.1528334693829658</v>
      </c>
      <c r="BF180" s="845" t="n">
        <v>-0.1086726068736449</v>
      </c>
      <c r="BG180" s="845" t="n">
        <v>-0.08990433583069987</v>
      </c>
      <c r="BH180" s="845" t="n">
        <v>-0.1166304586416301</v>
      </c>
      <c r="BI180" s="845" t="n">
        <v>0.5966160660282791</v>
      </c>
      <c r="BJ180" s="845" t="n">
        <v>-0.0096898792339643</v>
      </c>
      <c r="BK180" s="845" t="n">
        <v>-0.02938364410165906</v>
      </c>
      <c r="BL180" s="845" t="n">
        <v>0.01802576290882186</v>
      </c>
      <c r="BM180" s="845" t="n">
        <v>0.02997255335333181</v>
      </c>
      <c r="BN180" s="845" t="n">
        <v>-0.00992271256574305</v>
      </c>
      <c r="BO180" s="544" t="n">
        <v>0.01116463363777984</v>
      </c>
      <c r="BP180" s="845" t="n"/>
      <c r="BQ180" s="705" t="n">
        <v>0.0494865523316616</v>
      </c>
      <c r="BR180" s="487" t="n">
        <v>0.055621797974057</v>
      </c>
      <c r="BS180" s="487" t="n">
        <v>0.1758855451078052</v>
      </c>
      <c r="BT180" s="487" t="n">
        <v>0.0105074880463161</v>
      </c>
      <c r="BU180" s="487" t="n">
        <v>0.1195778297030721</v>
      </c>
      <c r="BV180" s="487" t="n">
        <v>-0.00362091640507986</v>
      </c>
      <c r="BW180" s="487" t="n">
        <v>-0.02537039698778691</v>
      </c>
      <c r="BX180" s="487" t="n">
        <v>0.01050747431789527</v>
      </c>
      <c r="BY180" s="487" t="n">
        <v>0.1595715360825059</v>
      </c>
      <c r="BZ180" s="487" t="n">
        <v>-0.0298531059847608</v>
      </c>
      <c r="CA180" s="487" t="n">
        <v>-0.04737364913042348</v>
      </c>
      <c r="CB180" s="487" t="n">
        <v>0.04948647839610247</v>
      </c>
      <c r="CC180" s="487" t="n">
        <v>0.07448208919018329</v>
      </c>
      <c r="CD180" s="487" t="n">
        <v>-0.04149602164619864</v>
      </c>
      <c r="CE180" s="487" t="n">
        <v>0.04404810914419164</v>
      </c>
      <c r="CF180" s="487" t="n">
        <v>0.0454382037685539</v>
      </c>
      <c r="CG180" s="487" t="n">
        <v>0.05785075581306322</v>
      </c>
      <c r="CH180" s="487" t="n">
        <v>0.06354892916736764</v>
      </c>
      <c r="CI180" s="487" t="n">
        <v>0.2918674994107394</v>
      </c>
      <c r="CJ180" s="487" t="n">
        <v>0.2290225769444585</v>
      </c>
      <c r="CK180" s="487" t="n">
        <v>0.09587026389028784</v>
      </c>
      <c r="CL180" s="487" t="n">
        <v>0.02734402568393149</v>
      </c>
      <c r="CM180" s="487" t="n">
        <v>-0.0442236097924846</v>
      </c>
      <c r="CN180" s="487" t="n">
        <v>-0.06680749727941578</v>
      </c>
      <c r="CO180" s="487" t="n">
        <v>-0.06074999179841674</v>
      </c>
      <c r="CP180" s="487" t="n">
        <v>0.0485668092960978</v>
      </c>
      <c r="CQ180" s="487" t="n">
        <v>-0.008272791714942796</v>
      </c>
      <c r="CR180" s="487" t="n">
        <v>-0.1228320024587245</v>
      </c>
      <c r="CS180" s="487" t="n">
        <v>-0.07885982578756545</v>
      </c>
      <c r="CT180" s="487" t="n">
        <v>0.02538744358524164</v>
      </c>
      <c r="CU180" s="487" t="n">
        <v>0.02097463043649256</v>
      </c>
      <c r="CV180" s="753" t="n">
        <v>-0.08944894431948351</v>
      </c>
    </row>
    <row r="181">
      <c r="A181" s="476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>
        <f>U181</f>
        <v/>
      </c>
      <c r="AI181" s="845" t="n">
        <v>27</v>
      </c>
      <c r="AJ181" s="543" t="n">
        <v>-0.06626892797580576</v>
      </c>
      <c r="AK181" s="845" t="n">
        <v>-0.09684040367116298</v>
      </c>
      <c r="AL181" s="845" t="n">
        <v>-0.01637625994308683</v>
      </c>
      <c r="AM181" s="845" t="n">
        <v>0.06254774777559627</v>
      </c>
      <c r="AN181" s="845" t="n">
        <v>-0.1023080305955953</v>
      </c>
      <c r="AO181" s="845" t="n">
        <v>0.1340283371572584</v>
      </c>
      <c r="AP181" s="845" t="n">
        <v>0.2951647663323545</v>
      </c>
      <c r="AQ181" s="845" t="n">
        <v>0.06254766605465603</v>
      </c>
      <c r="AR181" s="845" t="n">
        <v>-0.08218801654488617</v>
      </c>
      <c r="AS181" s="845" t="n">
        <v>0.01550300383010841</v>
      </c>
      <c r="AT181" s="845" t="n">
        <v>0.0210681247541056</v>
      </c>
      <c r="AU181" s="845" t="n">
        <v>-0.06626882896647884</v>
      </c>
      <c r="AV181" s="845" t="n">
        <v>-0.007594618201771878</v>
      </c>
      <c r="AW181" s="845" t="n">
        <v>-0.007993687502164466</v>
      </c>
      <c r="AX181" s="845" t="n">
        <v>0.004334476048433275</v>
      </c>
      <c r="AY181" s="845" t="n">
        <v>0.02277902896546127</v>
      </c>
      <c r="AZ181" s="845" t="n">
        <v>-0.07673547688908991</v>
      </c>
      <c r="BA181" s="845" t="n">
        <v>-0.0087719817493742</v>
      </c>
      <c r="BB181" s="845" t="n">
        <v>-0.008272791714942784</v>
      </c>
      <c r="BC181" s="845" t="n">
        <v>0.1098995379002179</v>
      </c>
      <c r="BD181" s="845" t="n">
        <v>0.01525532251474496</v>
      </c>
      <c r="BE181" s="845" t="n">
        <v>0.02154816308114066</v>
      </c>
      <c r="BF181" s="845" t="n">
        <v>0.05684217220027899</v>
      </c>
      <c r="BG181" s="845" t="n">
        <v>-0.07853046098665953</v>
      </c>
      <c r="BH181" s="845" t="n">
        <v>-0.00542531757554085</v>
      </c>
      <c r="BI181" s="845" t="n">
        <v>-0.009689879233964208</v>
      </c>
      <c r="BJ181" s="845" t="n">
        <v>0.4867069670113753</v>
      </c>
      <c r="BK181" s="845" t="n">
        <v>-0.2394130917736971</v>
      </c>
      <c r="BL181" s="845" t="n">
        <v>0.02954371465829613</v>
      </c>
      <c r="BM181" s="845" t="n">
        <v>-0.05949470735118383</v>
      </c>
      <c r="BN181" s="845" t="n">
        <v>-0.09365151032446328</v>
      </c>
      <c r="BO181" s="544" t="n">
        <v>0.03296419912139553</v>
      </c>
      <c r="BP181" s="845" t="n"/>
      <c r="BQ181" s="705" t="n">
        <v>-0.003678995166684296</v>
      </c>
      <c r="BR181" s="487" t="n">
        <v>0.04271701676241851</v>
      </c>
      <c r="BS181" s="487" t="n">
        <v>0.1696800932772771</v>
      </c>
      <c r="BT181" s="487" t="n">
        <v>-0.03607725099688386</v>
      </c>
      <c r="BU181" s="487" t="n">
        <v>0.007906112256961986</v>
      </c>
      <c r="BV181" s="487" t="n">
        <v>-0.02965808645611064</v>
      </c>
      <c r="BW181" s="487" t="n">
        <v>-0.05511244729893833</v>
      </c>
      <c r="BX181" s="487" t="n">
        <v>-0.03607720386062421</v>
      </c>
      <c r="BY181" s="487" t="n">
        <v>0.08269274562676247</v>
      </c>
      <c r="BZ181" s="487" t="n">
        <v>0.009419494735110306</v>
      </c>
      <c r="CA181" s="487" t="n">
        <v>0.0122005606878705</v>
      </c>
      <c r="CB181" s="487" t="n">
        <v>-0.00367898967006855</v>
      </c>
      <c r="CC181" s="487" t="n">
        <v>-0.03295303453910076</v>
      </c>
      <c r="CD181" s="487" t="n">
        <v>0.02219952352797649</v>
      </c>
      <c r="CE181" s="487" t="n">
        <v>-0.02251917707373202</v>
      </c>
      <c r="CF181" s="487" t="n">
        <v>-0.03668327546413573</v>
      </c>
      <c r="CG181" s="487" t="n">
        <v>0.03174481940607918</v>
      </c>
      <c r="CH181" s="487" t="n">
        <v>-0.03491106352929285</v>
      </c>
      <c r="CI181" s="487" t="n">
        <v>0.2290225769444586</v>
      </c>
      <c r="CJ181" s="487" t="n">
        <v>0.4457262820437831</v>
      </c>
      <c r="CK181" s="487" t="n">
        <v>-0.04262813097134677</v>
      </c>
      <c r="CL181" s="487" t="n">
        <v>-0.01188929758152095</v>
      </c>
      <c r="CM181" s="487" t="n">
        <v>-0.003960769164166343</v>
      </c>
      <c r="CN181" s="487" t="n">
        <v>0.1056285050798344</v>
      </c>
      <c r="CO181" s="487" t="n">
        <v>-0.02906235103127444</v>
      </c>
      <c r="CP181" s="487" t="n">
        <v>-0.01808795633152591</v>
      </c>
      <c r="CQ181" s="487" t="n">
        <v>0.1098995379002178</v>
      </c>
      <c r="CR181" s="487" t="n">
        <v>-0.2337293776340937</v>
      </c>
      <c r="CS181" s="487" t="n">
        <v>-0.1181164011853632</v>
      </c>
      <c r="CT181" s="487" t="n">
        <v>-0.212080969643962</v>
      </c>
      <c r="CU181" s="487" t="n">
        <v>0.06462920732971142</v>
      </c>
      <c r="CV181" s="753" t="n">
        <v>0.02293698108650913</v>
      </c>
    </row>
    <row r="182">
      <c r="A182" s="476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>
        <f>V182</f>
        <v/>
      </c>
      <c r="AI182" s="845" t="n">
        <v>28</v>
      </c>
      <c r="AJ182" s="543" t="n">
        <v>-0.0004156640783737203</v>
      </c>
      <c r="AK182" s="845" t="n">
        <v>0.1070939128231064</v>
      </c>
      <c r="AL182" s="845" t="n">
        <v>-0.05509432112963784</v>
      </c>
      <c r="AM182" s="845" t="n">
        <v>0.03180898697656534</v>
      </c>
      <c r="AN182" s="845" t="n">
        <v>0.0783262671504152</v>
      </c>
      <c r="AO182" s="845" t="n">
        <v>0.0349931437349994</v>
      </c>
      <c r="AP182" s="845" t="n">
        <v>0.1349867666746573</v>
      </c>
      <c r="AQ182" s="845" t="n">
        <v>0.03180894541694998</v>
      </c>
      <c r="AR182" s="845" t="n">
        <v>0.04301955347106687</v>
      </c>
      <c r="AS182" s="845" t="n">
        <v>-0.00265082146344528</v>
      </c>
      <c r="AT182" s="845" t="n">
        <v>-0.01383752386985249</v>
      </c>
      <c r="AU182" s="845" t="n">
        <v>-0.0004156634573492385</v>
      </c>
      <c r="AV182" s="845" t="n">
        <v>-0.0128378464332321</v>
      </c>
      <c r="AW182" s="845" t="n">
        <v>0.01416924235416479</v>
      </c>
      <c r="AX182" s="845" t="n">
        <v>-0.01133203471735222</v>
      </c>
      <c r="AY182" s="845" t="n">
        <v>-0.03554301492559181</v>
      </c>
      <c r="AZ182" s="845" t="n">
        <v>0.09080955442687548</v>
      </c>
      <c r="BA182" s="845" t="n">
        <v>-0.02813626685743262</v>
      </c>
      <c r="BB182" s="845" t="n">
        <v>-0.1228320024587244</v>
      </c>
      <c r="BC182" s="845" t="n">
        <v>-0.2337293776340936</v>
      </c>
      <c r="BD182" s="845" t="n">
        <v>-0.007269101299518965</v>
      </c>
      <c r="BE182" s="845" t="n">
        <v>0.003900488205720441</v>
      </c>
      <c r="BF182" s="845" t="n">
        <v>-0.02484323566691852</v>
      </c>
      <c r="BG182" s="845" t="n">
        <v>0.1526523574723338</v>
      </c>
      <c r="BH182" s="845" t="n">
        <v>-0.09505686460995749</v>
      </c>
      <c r="BI182" s="845" t="n">
        <v>-0.02938364410165922</v>
      </c>
      <c r="BJ182" s="845" t="n">
        <v>-0.2394130917736969</v>
      </c>
      <c r="BK182" s="845" t="n">
        <v>0.3748810088719999</v>
      </c>
      <c r="BL182" s="845" t="n">
        <v>-0.01120928679596146</v>
      </c>
      <c r="BM182" s="845" t="n">
        <v>0.05178283252055285</v>
      </c>
      <c r="BN182" s="845" t="n">
        <v>0.1246143608932704</v>
      </c>
      <c r="BO182" s="544" t="n">
        <v>-0.01151227219989608</v>
      </c>
      <c r="BP182" s="845" t="n"/>
      <c r="BQ182" s="705" t="n">
        <v>-0.04618930495752278</v>
      </c>
      <c r="BR182" s="487" t="n">
        <v>-0.004791714670850683</v>
      </c>
      <c r="BS182" s="487" t="n">
        <v>-0.01562749707860334</v>
      </c>
      <c r="BT182" s="487" t="n">
        <v>-0.01566287115855247</v>
      </c>
      <c r="BU182" s="487" t="n">
        <v>0.1117360709895802</v>
      </c>
      <c r="BV182" s="487" t="n">
        <v>-0.0778860421053699</v>
      </c>
      <c r="BW182" s="487" t="n">
        <v>0.03990293944046658</v>
      </c>
      <c r="BX182" s="487" t="n">
        <v>-0.01566285069443334</v>
      </c>
      <c r="BY182" s="487" t="n">
        <v>-0.03100721610365366</v>
      </c>
      <c r="BZ182" s="487" t="n">
        <v>0.1863606877085182</v>
      </c>
      <c r="CA182" s="487" t="n">
        <v>-0.03551891782925902</v>
      </c>
      <c r="CB182" s="487" t="n">
        <v>-0.04618923594822782</v>
      </c>
      <c r="CC182" s="487" t="n">
        <v>-0.06345350516973383</v>
      </c>
      <c r="CD182" s="487" t="n">
        <v>-0.0745703370695929</v>
      </c>
      <c r="CE182" s="487" t="n">
        <v>-0.05870167242473667</v>
      </c>
      <c r="CF182" s="487" t="n">
        <v>-0.03268928485419138</v>
      </c>
      <c r="CG182" s="487" t="n">
        <v>-0.02696207302751909</v>
      </c>
      <c r="CH182" s="487" t="n">
        <v>0.08809452019912556</v>
      </c>
      <c r="CI182" s="487" t="n">
        <v>0.0958702638902879</v>
      </c>
      <c r="CJ182" s="487" t="n">
        <v>-0.04262813097134666</v>
      </c>
      <c r="CK182" s="487" t="n">
        <v>0.7185172668708371</v>
      </c>
      <c r="CL182" s="487" t="n">
        <v>-0.1504787194025884</v>
      </c>
      <c r="CM182" s="487" t="n">
        <v>-0.1504319527584962</v>
      </c>
      <c r="CN182" s="487" t="n">
        <v>-0.1519003309274856</v>
      </c>
      <c r="CO182" s="487" t="n">
        <v>-0.1371310684829286</v>
      </c>
      <c r="CP182" s="487" t="n">
        <v>-0.1285751952993383</v>
      </c>
      <c r="CQ182" s="487" t="n">
        <v>0.01525532251474504</v>
      </c>
      <c r="CR182" s="487" t="n">
        <v>-0.007269101299519191</v>
      </c>
      <c r="CS182" s="487" t="n">
        <v>0.03927807286410884</v>
      </c>
      <c r="CT182" s="487" t="n">
        <v>0.02207929385205995</v>
      </c>
      <c r="CU182" s="487" t="n">
        <v>0.01921305850106635</v>
      </c>
      <c r="CV182" s="753" t="n">
        <v>-0.01274645415589959</v>
      </c>
    </row>
    <row r="183">
      <c r="A183" s="476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>
        <f>W183</f>
        <v/>
      </c>
      <c r="AI183" s="845" t="n">
        <v>29</v>
      </c>
      <c r="AJ183" s="543" t="n">
        <v>0.0165868563501413</v>
      </c>
      <c r="AK183" s="845" t="n">
        <v>0.1494705080220718</v>
      </c>
      <c r="AL183" s="845" t="n">
        <v>-0.1055787818347154</v>
      </c>
      <c r="AM183" s="845" t="n">
        <v>0.01697808419975638</v>
      </c>
      <c r="AN183" s="845" t="n">
        <v>-0.006338058699457496</v>
      </c>
      <c r="AO183" s="845" t="n">
        <v>-0.001249842069812533</v>
      </c>
      <c r="AP183" s="845" t="n">
        <v>-0.02256056501529452</v>
      </c>
      <c r="AQ183" s="845" t="n">
        <v>0.01697806201726289</v>
      </c>
      <c r="AR183" s="845" t="n">
        <v>-0.08130428330392886</v>
      </c>
      <c r="AS183" s="845" t="n">
        <v>-0.02457988166297406</v>
      </c>
      <c r="AT183" s="845" t="n">
        <v>-0.005026457001440272</v>
      </c>
      <c r="AU183" s="845" t="n">
        <v>0.0165868315684897</v>
      </c>
      <c r="AV183" s="845" t="n">
        <v>0.08230582581544676</v>
      </c>
      <c r="AW183" s="845" t="n">
        <v>-0.04857595097119304</v>
      </c>
      <c r="AX183" s="845" t="n">
        <v>0.03905277602905034</v>
      </c>
      <c r="AY183" s="845" t="n">
        <v>0.04816081969468814</v>
      </c>
      <c r="AZ183" s="845" t="n">
        <v>0.03527790109846728</v>
      </c>
      <c r="BA183" s="845" t="n">
        <v>0.1095951633761858</v>
      </c>
      <c r="BB183" s="845" t="n">
        <v>-0.07885982578756552</v>
      </c>
      <c r="BC183" s="845" t="n">
        <v>-0.1181164011853631</v>
      </c>
      <c r="BD183" s="845" t="n">
        <v>0.03927807286410881</v>
      </c>
      <c r="BE183" s="845" t="n">
        <v>-0.02751114949087953</v>
      </c>
      <c r="BF183" s="845" t="n">
        <v>-0.09877912440770653</v>
      </c>
      <c r="BG183" s="845" t="n">
        <v>0.02290237169988953</v>
      </c>
      <c r="BH183" s="845" t="n">
        <v>0.04608406642576588</v>
      </c>
      <c r="BI183" s="845" t="n">
        <v>0.01802576290882186</v>
      </c>
      <c r="BJ183" s="845" t="n">
        <v>0.0295437146582961</v>
      </c>
      <c r="BK183" s="845" t="n">
        <v>-0.01120928679596145</v>
      </c>
      <c r="BL183" s="845" t="n">
        <v>0.4136785261823309</v>
      </c>
      <c r="BM183" s="845" t="n">
        <v>-0.2101475185558615</v>
      </c>
      <c r="BN183" s="845" t="n">
        <v>-0.2868156609632486</v>
      </c>
      <c r="BO183" s="544" t="n">
        <v>-0.1062296654018854</v>
      </c>
      <c r="BP183" s="845" t="n"/>
      <c r="BQ183" s="705" t="n">
        <v>-0.006365571112860235</v>
      </c>
      <c r="BR183" s="487" t="n">
        <v>-0.02644557448560204</v>
      </c>
      <c r="BS183" s="487" t="n">
        <v>-0.01353653600865351</v>
      </c>
      <c r="BT183" s="487" t="n">
        <v>-0.03287872522799241</v>
      </c>
      <c r="BU183" s="487" t="n">
        <v>0.04166792116478214</v>
      </c>
      <c r="BV183" s="487" t="n">
        <v>-0.037804994771344</v>
      </c>
      <c r="BW183" s="487" t="n">
        <v>0.03337786592893568</v>
      </c>
      <c r="BX183" s="487" t="n">
        <v>-0.03287868227072466</v>
      </c>
      <c r="BY183" s="487" t="n">
        <v>-0.04619324006139341</v>
      </c>
      <c r="BZ183" s="487" t="n">
        <v>-0.08194612476359538</v>
      </c>
      <c r="CA183" s="487" t="n">
        <v>0.08781747638300628</v>
      </c>
      <c r="CB183" s="487" t="n">
        <v>-0.006365561602356185</v>
      </c>
      <c r="CC183" s="487" t="n">
        <v>0.1283477221895416</v>
      </c>
      <c r="CD183" s="487" t="n">
        <v>-0.1250819568265714</v>
      </c>
      <c r="CE183" s="487" t="n">
        <v>0.2895526943706747</v>
      </c>
      <c r="CF183" s="487" t="n">
        <v>-0.09890488962345131</v>
      </c>
      <c r="CG183" s="487" t="n">
        <v>-0.09311240140686432</v>
      </c>
      <c r="CH183" s="487" t="n">
        <v>-0.03437698075048212</v>
      </c>
      <c r="CI183" s="487" t="n">
        <v>0.02734402568393151</v>
      </c>
      <c r="CJ183" s="487" t="n">
        <v>-0.01188929758152093</v>
      </c>
      <c r="CK183" s="487" t="n">
        <v>-0.1504787194025884</v>
      </c>
      <c r="CL183" s="487" t="n">
        <v>0.5911311890082841</v>
      </c>
      <c r="CM183" s="487" t="n">
        <v>-0.1212135804756928</v>
      </c>
      <c r="CN183" s="487" t="n">
        <v>-0.06087080469370743</v>
      </c>
      <c r="CO183" s="487" t="n">
        <v>-0.1057346150533297</v>
      </c>
      <c r="CP183" s="487" t="n">
        <v>-0.1528334693829658</v>
      </c>
      <c r="CQ183" s="487" t="n">
        <v>0.02154816308114066</v>
      </c>
      <c r="CR183" s="487" t="n">
        <v>0.003900488205720542</v>
      </c>
      <c r="CS183" s="487" t="n">
        <v>-0.02751114949087953</v>
      </c>
      <c r="CT183" s="487" t="n">
        <v>0.01279057688751148</v>
      </c>
      <c r="CU183" s="487" t="n">
        <v>0.05196813728580275</v>
      </c>
      <c r="CV183" s="753" t="n">
        <v>-0.03957671137127593</v>
      </c>
    </row>
    <row r="184">
      <c r="A184" s="476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>
        <f>X184</f>
        <v/>
      </c>
      <c r="AI184" s="845" t="n">
        <v>30</v>
      </c>
      <c r="AJ184" s="543" t="n">
        <v>-0.03875557536124442</v>
      </c>
      <c r="AK184" s="845" t="n">
        <v>-0.08182785595138417</v>
      </c>
      <c r="AL184" s="845" t="n">
        <v>0.1880398472951751</v>
      </c>
      <c r="AM184" s="845" t="n">
        <v>-0.03219662036820983</v>
      </c>
      <c r="AN184" s="845" t="n">
        <v>-0.09780032435873331</v>
      </c>
      <c r="AO184" s="845" t="n">
        <v>0.04348320464685221</v>
      </c>
      <c r="AP184" s="845" t="n">
        <v>0.02876985099432656</v>
      </c>
      <c r="AQ184" s="845" t="n">
        <v>-0.03219657830213729</v>
      </c>
      <c r="AR184" s="845" t="n">
        <v>0.144815015043261</v>
      </c>
      <c r="AS184" s="845" t="n">
        <v>0.01199121594826974</v>
      </c>
      <c r="AT184" s="845" t="n">
        <v>0.02650976691887382</v>
      </c>
      <c r="AU184" s="845" t="n">
        <v>-0.03875551745833945</v>
      </c>
      <c r="AV184" s="845" t="n">
        <v>0.01259869202729626</v>
      </c>
      <c r="AW184" s="845" t="n">
        <v>-0.02182712898411361</v>
      </c>
      <c r="AX184" s="845" t="n">
        <v>0.01413420150545497</v>
      </c>
      <c r="AY184" s="845" t="n">
        <v>0.03762901456087531</v>
      </c>
      <c r="AZ184" s="845" t="n">
        <v>-0.07846698971604694</v>
      </c>
      <c r="BA184" s="845" t="n">
        <v>0.02128905914088092</v>
      </c>
      <c r="BB184" s="845" t="n">
        <v>0.0253874435852419</v>
      </c>
      <c r="BC184" s="845" t="n">
        <v>-0.2120809696439619</v>
      </c>
      <c r="BD184" s="845" t="n">
        <v>0.02207929385206017</v>
      </c>
      <c r="BE184" s="845" t="n">
        <v>0.01279057688751155</v>
      </c>
      <c r="BF184" s="845" t="n">
        <v>0.03429563068177684</v>
      </c>
      <c r="BG184" s="845" t="n">
        <v>-0.1062527083193741</v>
      </c>
      <c r="BH184" s="845" t="n">
        <v>0.007114653544693678</v>
      </c>
      <c r="BI184" s="845" t="n">
        <v>0.02997255335333185</v>
      </c>
      <c r="BJ184" s="845" t="n">
        <v>-0.05949470735118382</v>
      </c>
      <c r="BK184" s="845" t="n">
        <v>0.05178283252055274</v>
      </c>
      <c r="BL184" s="845" t="n">
        <v>-0.2101475185558615</v>
      </c>
      <c r="BM184" s="845" t="n">
        <v>0.66332651115826</v>
      </c>
      <c r="BN184" s="845" t="n">
        <v>-0.1519198731597197</v>
      </c>
      <c r="BO184" s="544" t="n">
        <v>0.008858548559261357</v>
      </c>
      <c r="BP184" s="845" t="n"/>
      <c r="BQ184" s="705" t="n">
        <v>-0.03246767165860998</v>
      </c>
      <c r="BR184" s="487" t="n">
        <v>-0.09567225102247293</v>
      </c>
      <c r="BS184" s="487" t="n">
        <v>-0.03247850192413674</v>
      </c>
      <c r="BT184" s="487" t="n">
        <v>-0.03499108891714739</v>
      </c>
      <c r="BU184" s="487" t="n">
        <v>-0.03283210071394844</v>
      </c>
      <c r="BV184" s="487" t="n">
        <v>-0.03122375210513588</v>
      </c>
      <c r="BW184" s="487" t="n">
        <v>0.009485125717440141</v>
      </c>
      <c r="BX184" s="487" t="n">
        <v>-0.03499104319999855</v>
      </c>
      <c r="BY184" s="487" t="n">
        <v>-0.07302695765798053</v>
      </c>
      <c r="BZ184" s="487" t="n">
        <v>-0.006964539032938671</v>
      </c>
      <c r="CA184" s="487" t="n">
        <v>0.06657484502976668</v>
      </c>
      <c r="CB184" s="487" t="n">
        <v>-0.03246762315016997</v>
      </c>
      <c r="CC184" s="487" t="n">
        <v>0.0618367724142139</v>
      </c>
      <c r="CD184" s="487" t="n">
        <v>-0.0007153124683282955</v>
      </c>
      <c r="CE184" s="487" t="n">
        <v>-0.09510897137724594</v>
      </c>
      <c r="CF184" s="487" t="n">
        <v>0.313778690027766</v>
      </c>
      <c r="CG184" s="487" t="n">
        <v>0.1703231568967541</v>
      </c>
      <c r="CH184" s="487" t="n">
        <v>-0.03260459656905984</v>
      </c>
      <c r="CI184" s="487" t="n">
        <v>-0.04422360979248457</v>
      </c>
      <c r="CJ184" s="487" t="n">
        <v>-0.003960769164166437</v>
      </c>
      <c r="CK184" s="487" t="n">
        <v>-0.1504319527584961</v>
      </c>
      <c r="CL184" s="487" t="n">
        <v>-0.1212135804756929</v>
      </c>
      <c r="CM184" s="487" t="n">
        <v>0.457587422238695</v>
      </c>
      <c r="CN184" s="487" t="n">
        <v>-0.04129345205988342</v>
      </c>
      <c r="CO184" s="487" t="n">
        <v>-0.03597583007097781</v>
      </c>
      <c r="CP184" s="487" t="n">
        <v>-0.1086726068736448</v>
      </c>
      <c r="CQ184" s="487" t="n">
        <v>0.05684217220027901</v>
      </c>
      <c r="CR184" s="487" t="n">
        <v>-0.02484323566691855</v>
      </c>
      <c r="CS184" s="487" t="n">
        <v>-0.0987791244077065</v>
      </c>
      <c r="CT184" s="487" t="n">
        <v>0.03429563068177695</v>
      </c>
      <c r="CU184" s="487" t="n">
        <v>0.08078857584297326</v>
      </c>
      <c r="CV184" s="753" t="n">
        <v>-0.06832206522341788</v>
      </c>
    </row>
    <row r="185">
      <c r="A185" s="476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>
        <f>Y185</f>
        <v/>
      </c>
      <c r="AI185" s="845" t="n">
        <v>31</v>
      </c>
      <c r="AJ185" s="543" t="n">
        <v>0.04715052626417884</v>
      </c>
      <c r="AK185" s="845" t="n">
        <v>-0.1346699799852333</v>
      </c>
      <c r="AL185" s="845" t="n">
        <v>-0.1113432564738989</v>
      </c>
      <c r="AM185" s="845" t="n">
        <v>0.05012593539400633</v>
      </c>
      <c r="AN185" s="845" t="n">
        <v>0.1654366184525417</v>
      </c>
      <c r="AO185" s="845" t="n">
        <v>-0.01466495361784906</v>
      </c>
      <c r="AP185" s="845" t="n">
        <v>0.04222102692932656</v>
      </c>
      <c r="AQ185" s="845" t="n">
        <v>0.05012586990262203</v>
      </c>
      <c r="AR185" s="845" t="n">
        <v>-0.02519726536434155</v>
      </c>
      <c r="AS185" s="845" t="n">
        <v>-0.004080556445699424</v>
      </c>
      <c r="AT185" s="845" t="n">
        <v>-0.05799264526074622</v>
      </c>
      <c r="AU185" s="845" t="n">
        <v>0.04715045581876778</v>
      </c>
      <c r="AV185" s="845" t="n">
        <v>-0.05191075862749173</v>
      </c>
      <c r="AW185" s="845" t="n">
        <v>0.04370085478721301</v>
      </c>
      <c r="AX185" s="845" t="n">
        <v>-0.02117319300473108</v>
      </c>
      <c r="AY185" s="845" t="n">
        <v>-0.04251325230208892</v>
      </c>
      <c r="AZ185" s="845" t="n">
        <v>0.03104007110158985</v>
      </c>
      <c r="BA185" s="845" t="n">
        <v>-0.102308034136753</v>
      </c>
      <c r="BB185" s="845" t="n">
        <v>0.02097463043649261</v>
      </c>
      <c r="BC185" s="845" t="n">
        <v>0.06462920732971147</v>
      </c>
      <c r="BD185" s="845" t="n">
        <v>0.0192130585010663</v>
      </c>
      <c r="BE185" s="845" t="n">
        <v>0.05196813728580273</v>
      </c>
      <c r="BF185" s="845" t="n">
        <v>0.08078857584297335</v>
      </c>
      <c r="BG185" s="845" t="n">
        <v>-0.06620731978193885</v>
      </c>
      <c r="BH185" s="845" t="n">
        <v>-0.07583973928216046</v>
      </c>
      <c r="BI185" s="845" t="n">
        <v>-0.009922712565743064</v>
      </c>
      <c r="BJ185" s="845" t="n">
        <v>-0.09365151032446316</v>
      </c>
      <c r="BK185" s="845" t="n">
        <v>0.1246143608932705</v>
      </c>
      <c r="BL185" s="845" t="n">
        <v>-0.2868156609632486</v>
      </c>
      <c r="BM185" s="845" t="n">
        <v>-0.1519198731597196</v>
      </c>
      <c r="BN185" s="845" t="n">
        <v>0.4946363678775944</v>
      </c>
      <c r="BO185" s="544" t="n">
        <v>0.06484497632967451</v>
      </c>
      <c r="BP185" s="845" t="n"/>
      <c r="BQ185" s="705" t="n">
        <v>-0.07430511825860259</v>
      </c>
      <c r="BR185" s="487" t="n">
        <v>0.2087087474256643</v>
      </c>
      <c r="BS185" s="487" t="n">
        <v>0.1109114935839731</v>
      </c>
      <c r="BT185" s="487" t="n">
        <v>-0.05139395023865045</v>
      </c>
      <c r="BU185" s="487" t="n">
        <v>-0.09102861953227662</v>
      </c>
      <c r="BV185" s="487" t="n">
        <v>0.01534767162686521</v>
      </c>
      <c r="BW185" s="487" t="n">
        <v>0.08285559949075202</v>
      </c>
      <c r="BX185" s="487" t="n">
        <v>-0.05139388309055801</v>
      </c>
      <c r="BY185" s="487" t="n">
        <v>0.06761972736340237</v>
      </c>
      <c r="BZ185" s="487" t="n">
        <v>0.03687680048761058</v>
      </c>
      <c r="CA185" s="487" t="n">
        <v>0.07239511269040065</v>
      </c>
      <c r="CB185" s="487" t="n">
        <v>-0.07430500724277693</v>
      </c>
      <c r="CC185" s="487" t="n">
        <v>-0.08990763032377171</v>
      </c>
      <c r="CD185" s="487" t="n">
        <v>0.05417976808380481</v>
      </c>
      <c r="CE185" s="487" t="n">
        <v>-0.06642153965916117</v>
      </c>
      <c r="CF185" s="487" t="n">
        <v>-0.1018678600586363</v>
      </c>
      <c r="CG185" s="487" t="n">
        <v>0.08144026721284303</v>
      </c>
      <c r="CH185" s="487" t="n">
        <v>-0.07352833247441183</v>
      </c>
      <c r="CI185" s="487" t="n">
        <v>-0.06680749727941582</v>
      </c>
      <c r="CJ185" s="487" t="n">
        <v>0.1056285050798344</v>
      </c>
      <c r="CK185" s="487" t="n">
        <v>-0.1519003309274856</v>
      </c>
      <c r="CL185" s="487" t="n">
        <v>-0.06087080469370738</v>
      </c>
      <c r="CM185" s="487" t="n">
        <v>-0.04129345205988332</v>
      </c>
      <c r="CN185" s="487" t="n">
        <v>0.406545516366924</v>
      </c>
      <c r="CO185" s="487" t="n">
        <v>-0.06257659285514758</v>
      </c>
      <c r="CP185" s="487" t="n">
        <v>-0.08990433583070009</v>
      </c>
      <c r="CQ185" s="487" t="n">
        <v>-0.07853046098665951</v>
      </c>
      <c r="CR185" s="487" t="n">
        <v>0.1526523574723339</v>
      </c>
      <c r="CS185" s="487" t="n">
        <v>0.02290237169988947</v>
      </c>
      <c r="CT185" s="487" t="n">
        <v>-0.106252708319374</v>
      </c>
      <c r="CU185" s="487" t="n">
        <v>-0.06620731978193881</v>
      </c>
      <c r="CV185" s="753" t="n">
        <v>0.05387831944011226</v>
      </c>
    </row>
    <row r="186">
      <c r="A186" s="47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>
        <f>Z186</f>
        <v/>
      </c>
      <c r="AI186" s="845" t="n">
        <v>32</v>
      </c>
      <c r="AJ186" s="543" t="n">
        <v>-0.02586736130083109</v>
      </c>
      <c r="AK186" s="845" t="n">
        <v>-0.07489480674787354</v>
      </c>
      <c r="AL186" s="845" t="n">
        <v>-0.01976294139946749</v>
      </c>
      <c r="AM186" s="845" t="n">
        <v>-0.01222924161768139</v>
      </c>
      <c r="AN186" s="845" t="n">
        <v>-0.0853492494454533</v>
      </c>
      <c r="AO186" s="845" t="n">
        <v>0.008241548579331112</v>
      </c>
      <c r="AP186" s="845" t="n">
        <v>-0.01346156718990858</v>
      </c>
      <c r="AQ186" s="845" t="n">
        <v>-0.01222922563972593</v>
      </c>
      <c r="AR186" s="845" t="n">
        <v>-0.03594624271045087</v>
      </c>
      <c r="AS186" s="845" t="n">
        <v>0.02387889373112669</v>
      </c>
      <c r="AT186" s="845" t="n">
        <v>0.01563449402355416</v>
      </c>
      <c r="AU186" s="845" t="n">
        <v>-0.02586732265360814</v>
      </c>
      <c r="AV186" s="845" t="n">
        <v>-0.1557457832470088</v>
      </c>
      <c r="AW186" s="845" t="n">
        <v>0.023288387740576</v>
      </c>
      <c r="AX186" s="845" t="n">
        <v>0.1659839207927143</v>
      </c>
      <c r="AY186" s="845" t="n">
        <v>-0.05317563762107446</v>
      </c>
      <c r="AZ186" s="845" t="n">
        <v>0.1365835755461867</v>
      </c>
      <c r="BA186" s="845" t="n">
        <v>0.2730159833621025</v>
      </c>
      <c r="BB186" s="845" t="n">
        <v>-0.08944894431948344</v>
      </c>
      <c r="BC186" s="845" t="n">
        <v>0.02293698108650911</v>
      </c>
      <c r="BD186" s="845" t="n">
        <v>-0.01274645415589966</v>
      </c>
      <c r="BE186" s="845" t="n">
        <v>-0.03957671137127577</v>
      </c>
      <c r="BF186" s="845" t="n">
        <v>-0.06832206522341797</v>
      </c>
      <c r="BG186" s="845" t="n">
        <v>0.05387831944011229</v>
      </c>
      <c r="BH186" s="845" t="n">
        <v>0.05560227767270128</v>
      </c>
      <c r="BI186" s="845" t="n">
        <v>0.01116463363777982</v>
      </c>
      <c r="BJ186" s="845" t="n">
        <v>0.03296419912139546</v>
      </c>
      <c r="BK186" s="845" t="n">
        <v>-0.01151227219989604</v>
      </c>
      <c r="BL186" s="845" t="n">
        <v>-0.1062296654018853</v>
      </c>
      <c r="BM186" s="845" t="n">
        <v>0.008858548559261201</v>
      </c>
      <c r="BN186" s="845" t="n">
        <v>0.06484497632967447</v>
      </c>
      <c r="BO186" s="544" t="n">
        <v>0.7156894319531724</v>
      </c>
      <c r="BP186" s="845" t="n"/>
      <c r="BQ186" s="705" t="n">
        <v>0.06777500925307946</v>
      </c>
      <c r="BR186" s="487" t="n">
        <v>-0.06646206398367055</v>
      </c>
      <c r="BS186" s="487" t="n">
        <v>-0.04688843886181531</v>
      </c>
      <c r="BT186" s="487" t="n">
        <v>0.2055359767863475</v>
      </c>
      <c r="BU186" s="487" t="n">
        <v>-0.07037518779677723</v>
      </c>
      <c r="BV186" s="487" t="n">
        <v>-0.1334009801392274</v>
      </c>
      <c r="BW186" s="487" t="n">
        <v>-0.121570843551103</v>
      </c>
      <c r="BX186" s="487" t="n">
        <v>0.2055357082460095</v>
      </c>
      <c r="BY186" s="487" t="n">
        <v>0.1450629735432081</v>
      </c>
      <c r="BZ186" s="487" t="n">
        <v>-0.0232765782378561</v>
      </c>
      <c r="CA186" s="487" t="n">
        <v>-0.01775173496004677</v>
      </c>
      <c r="CB186" s="487" t="n">
        <v>0.06777490799358639</v>
      </c>
      <c r="CC186" s="487" t="n">
        <v>-0.03918665275137193</v>
      </c>
      <c r="CD186" s="487" t="n">
        <v>0.05606611936833768</v>
      </c>
      <c r="CE186" s="487" t="n">
        <v>-0.03947538424309636</v>
      </c>
      <c r="CF186" s="487" t="n">
        <v>-0.03669071898313035</v>
      </c>
      <c r="CG186" s="487" t="n">
        <v>-0.08646139446019066</v>
      </c>
      <c r="CH186" s="487" t="n">
        <v>0.006685514975389743</v>
      </c>
      <c r="CI186" s="487" t="n">
        <v>-0.0607499917984167</v>
      </c>
      <c r="CJ186" s="487" t="n">
        <v>-0.02906235103127442</v>
      </c>
      <c r="CK186" s="487" t="n">
        <v>-0.1371310684829286</v>
      </c>
      <c r="CL186" s="487" t="n">
        <v>-0.1057346150533297</v>
      </c>
      <c r="CM186" s="487" t="n">
        <v>-0.03597583007097777</v>
      </c>
      <c r="CN186" s="487" t="n">
        <v>-0.0625765928551477</v>
      </c>
      <c r="CO186" s="487" t="n">
        <v>0.4580485651040138</v>
      </c>
      <c r="CP186" s="487" t="n">
        <v>-0.1166304586416301</v>
      </c>
      <c r="CQ186" s="487" t="n">
        <v>-0.005425317575540994</v>
      </c>
      <c r="CR186" s="487" t="n">
        <v>-0.09505686460995753</v>
      </c>
      <c r="CS186" s="487" t="n">
        <v>0.04608406642576589</v>
      </c>
      <c r="CT186" s="487" t="n">
        <v>0.00711465354469379</v>
      </c>
      <c r="CU186" s="487" t="n">
        <v>-0.07583973928216049</v>
      </c>
      <c r="CV186" s="753" t="n">
        <v>0.05560227767270132</v>
      </c>
    </row>
    <row r="187">
      <c r="A187" s="476" t="n"/>
      <c r="B187" s="701">
        <f>AJ187-BQ187</f>
        <v/>
      </c>
      <c r="C187" s="702">
        <f>AK187-BR187</f>
        <v/>
      </c>
      <c r="D187" s="702">
        <f>AL187-BS187</f>
        <v/>
      </c>
      <c r="E187" s="702">
        <f>AM187-BT187</f>
        <v/>
      </c>
      <c r="F187" s="702">
        <f>AN187-BU187</f>
        <v/>
      </c>
      <c r="G187" s="702">
        <f>AO187-BV187</f>
        <v/>
      </c>
      <c r="H187" s="702">
        <f>AP187-BW187</f>
        <v/>
      </c>
      <c r="I187" s="702">
        <f>AQ187-BX187</f>
        <v/>
      </c>
      <c r="J187" s="702">
        <f>AR187-BY187</f>
        <v/>
      </c>
      <c r="K187" s="702">
        <f>AS187-BZ187</f>
        <v/>
      </c>
      <c r="L187" s="702">
        <f>AT187-CA187</f>
        <v/>
      </c>
      <c r="M187" s="702">
        <f>AU187-CB187</f>
        <v/>
      </c>
      <c r="N187" s="702">
        <f>AV187-CC187</f>
        <v/>
      </c>
      <c r="O187" s="702">
        <f>AW187-CD187</f>
        <v/>
      </c>
      <c r="P187" s="702">
        <f>AX187-CE187</f>
        <v/>
      </c>
      <c r="Q187" s="702">
        <f>AY187-CF187</f>
        <v/>
      </c>
      <c r="R187" s="702">
        <f>AZ187-CG187</f>
        <v/>
      </c>
      <c r="S187" s="702">
        <f>BA187-CH187</f>
        <v/>
      </c>
      <c r="T187" s="702">
        <f>BB187-CI187</f>
        <v/>
      </c>
      <c r="U187" s="702">
        <f>BC187-CJ187</f>
        <v/>
      </c>
      <c r="V187" s="702">
        <f>BD187-CK187</f>
        <v/>
      </c>
      <c r="W187" s="702">
        <f>BE187-CL187</f>
        <v/>
      </c>
      <c r="X187" s="702">
        <f>BF187-CM187</f>
        <v/>
      </c>
      <c r="Y187" s="702">
        <f>BG187-CN187</f>
        <v/>
      </c>
      <c r="Z187" s="702">
        <f>BH187-CO187</f>
        <v/>
      </c>
      <c r="AA187" s="702">
        <f>BI187-CP187</f>
        <v/>
      </c>
      <c r="AB187" s="702">
        <f>BJ187-CQ187</f>
        <v/>
      </c>
      <c r="AC187" s="702">
        <f>BK187-CR187</f>
        <v/>
      </c>
      <c r="AD187" s="702">
        <f>BL187-CS187</f>
        <v/>
      </c>
      <c r="AE187" s="702">
        <f>BM187-CT187</f>
        <v/>
      </c>
      <c r="AF187" s="702">
        <f>BN187-CU187</f>
        <v/>
      </c>
      <c r="AG187" s="703">
        <f>BO187-CV187</f>
        <v/>
      </c>
      <c r="AH187" s="704">
        <f>AA187</f>
        <v/>
      </c>
      <c r="AI187" s="845" t="n"/>
      <c r="AJ187" s="543" t="n">
        <v>0</v>
      </c>
      <c r="AK187" s="845" t="n">
        <v>0</v>
      </c>
      <c r="AL187" s="845" t="n">
        <v>0</v>
      </c>
      <c r="AM187" s="845" t="n">
        <v>0</v>
      </c>
      <c r="AN187" s="845" t="n">
        <v>0</v>
      </c>
      <c r="AO187" s="845" t="n">
        <v>0</v>
      </c>
      <c r="AP187" s="845" t="n">
        <v>0</v>
      </c>
      <c r="AQ187" s="845" t="n">
        <v>0</v>
      </c>
      <c r="AR187" s="845" t="n">
        <v>0</v>
      </c>
      <c r="AS187" s="845" t="n">
        <v>0</v>
      </c>
      <c r="AT187" s="845" t="n">
        <v>0</v>
      </c>
      <c r="AU187" s="845" t="n">
        <v>0</v>
      </c>
      <c r="AV187" s="845" t="n">
        <v>0</v>
      </c>
      <c r="AW187" s="845" t="n">
        <v>0</v>
      </c>
      <c r="AX187" s="845" t="n">
        <v>0</v>
      </c>
      <c r="AY187" s="845" t="n">
        <v>0</v>
      </c>
      <c r="AZ187" s="845" t="n">
        <v>0</v>
      </c>
      <c r="BA187" s="845" t="n">
        <v>0</v>
      </c>
      <c r="BB187" s="845" t="n">
        <v>0</v>
      </c>
      <c r="BC187" s="845" t="n">
        <v>0</v>
      </c>
      <c r="BD187" s="845" t="n">
        <v>0</v>
      </c>
      <c r="BE187" s="845" t="n">
        <v>0</v>
      </c>
      <c r="BF187" s="845" t="n">
        <v>0</v>
      </c>
      <c r="BG187" s="845" t="n">
        <v>0</v>
      </c>
      <c r="BH187" s="845" t="n">
        <v>0</v>
      </c>
      <c r="BI187" s="845" t="n">
        <v>1</v>
      </c>
      <c r="BJ187" s="845" t="n">
        <v>0</v>
      </c>
      <c r="BK187" s="845" t="n">
        <v>0</v>
      </c>
      <c r="BL187" s="845" t="n">
        <v>0</v>
      </c>
      <c r="BM187" s="845" t="n">
        <v>0</v>
      </c>
      <c r="BN187" s="845" t="n">
        <v>0</v>
      </c>
      <c r="BO187" s="544" t="n">
        <v>0</v>
      </c>
      <c r="BP187" s="845" t="n"/>
      <c r="BQ187" s="705" t="n">
        <v>0.0915526567345161</v>
      </c>
      <c r="BR187" s="487" t="n">
        <v>-0.01533714326306805</v>
      </c>
      <c r="BS187" s="487" t="n">
        <v>-0.00238051971076416</v>
      </c>
      <c r="BT187" s="487" t="n">
        <v>-0.07060934124400478</v>
      </c>
      <c r="BU187" s="487" t="n">
        <v>0.04083191588863994</v>
      </c>
      <c r="BV187" s="487" t="n">
        <v>0.2649680974942121</v>
      </c>
      <c r="BW187" s="487" t="n">
        <v>-0.04405068702649145</v>
      </c>
      <c r="BX187" s="487" t="n">
        <v>-0.07060924899029494</v>
      </c>
      <c r="BY187" s="487" t="n">
        <v>-0.0624552870835828</v>
      </c>
      <c r="BZ187" s="487" t="n">
        <v>-0.1110502461617387</v>
      </c>
      <c r="CA187" s="487" t="n">
        <v>-0.1735167813138678</v>
      </c>
      <c r="CB187" s="487" t="n">
        <v>0.09155251994994451</v>
      </c>
      <c r="CC187" s="487" t="n">
        <v>0.002363293641121908</v>
      </c>
      <c r="CD187" s="487" t="n">
        <v>0.09012171891235005</v>
      </c>
      <c r="CE187" s="487" t="n">
        <v>-0.02984512666643462</v>
      </c>
      <c r="CF187" s="487" t="n">
        <v>-0.04362593650835674</v>
      </c>
      <c r="CG187" s="487" t="n">
        <v>-0.04522755521502304</v>
      </c>
      <c r="CH187" s="487" t="n">
        <v>0.04572987461943845</v>
      </c>
      <c r="CI187" s="487" t="n">
        <v>0.0485668092960977</v>
      </c>
      <c r="CJ187" s="487" t="n">
        <v>-0.01808795633152599</v>
      </c>
      <c r="CK187" s="487" t="n">
        <v>-0.1285751952993384</v>
      </c>
      <c r="CL187" s="487" t="n">
        <v>-0.152833469382966</v>
      </c>
      <c r="CM187" s="487" t="n">
        <v>-0.1086726068736448</v>
      </c>
      <c r="CN187" s="487" t="n">
        <v>-0.08990433583069993</v>
      </c>
      <c r="CO187" s="487" t="n">
        <v>-0.1166304586416301</v>
      </c>
      <c r="CP187" s="487" t="n">
        <v>0.5966160660282792</v>
      </c>
      <c r="CQ187" s="487" t="n">
        <v>-0.009689879233964202</v>
      </c>
      <c r="CR187" s="487" t="n">
        <v>-0.02938364410165916</v>
      </c>
      <c r="CS187" s="487" t="n">
        <v>0.0180257629088218</v>
      </c>
      <c r="CT187" s="487" t="n">
        <v>0.02997255335333192</v>
      </c>
      <c r="CU187" s="487" t="n">
        <v>-0.009922712565743119</v>
      </c>
      <c r="CV187" s="753" t="n">
        <v>0.01116463363777971</v>
      </c>
    </row>
    <row r="188">
      <c r="A188" s="476" t="n"/>
      <c r="B188" s="701">
        <f>AJ188-BQ188</f>
        <v/>
      </c>
      <c r="C188" s="702">
        <f>AK188-BR188</f>
        <v/>
      </c>
      <c r="D188" s="702">
        <f>AL188-BS188</f>
        <v/>
      </c>
      <c r="E188" s="702">
        <f>AM188-BT188</f>
        <v/>
      </c>
      <c r="F188" s="702">
        <f>AN188-BU188</f>
        <v/>
      </c>
      <c r="G188" s="702">
        <f>AO188-BV188</f>
        <v/>
      </c>
      <c r="H188" s="702">
        <f>AP188-BW188</f>
        <v/>
      </c>
      <c r="I188" s="702">
        <f>AQ188-BX188</f>
        <v/>
      </c>
      <c r="J188" s="702">
        <f>AR188-BY188</f>
        <v/>
      </c>
      <c r="K188" s="702">
        <f>AS188-BZ188</f>
        <v/>
      </c>
      <c r="L188" s="702">
        <f>AT188-CA188</f>
        <v/>
      </c>
      <c r="M188" s="702">
        <f>AU188-CB188</f>
        <v/>
      </c>
      <c r="N188" s="702">
        <f>AV188-CC188</f>
        <v/>
      </c>
      <c r="O188" s="702">
        <f>AW188-CD188</f>
        <v/>
      </c>
      <c r="P188" s="702">
        <f>AX188-CE188</f>
        <v/>
      </c>
      <c r="Q188" s="702">
        <f>AY188-CF188</f>
        <v/>
      </c>
      <c r="R188" s="702">
        <f>AZ188-CG188</f>
        <v/>
      </c>
      <c r="S188" s="702">
        <f>BA188-CH188</f>
        <v/>
      </c>
      <c r="T188" s="702">
        <f>BB188-CI188</f>
        <v/>
      </c>
      <c r="U188" s="702">
        <f>BC188-CJ188</f>
        <v/>
      </c>
      <c r="V188" s="702">
        <f>BD188-CK188</f>
        <v/>
      </c>
      <c r="W188" s="702">
        <f>BE188-CL188</f>
        <v/>
      </c>
      <c r="X188" s="702">
        <f>BF188-CM188</f>
        <v/>
      </c>
      <c r="Y188" s="702">
        <f>BG188-CN188</f>
        <v/>
      </c>
      <c r="Z188" s="702">
        <f>BH188-CO188</f>
        <v/>
      </c>
      <c r="AA188" s="702">
        <f>BI188-CP188</f>
        <v/>
      </c>
      <c r="AB188" s="702">
        <f>BJ188-CQ188</f>
        <v/>
      </c>
      <c r="AC188" s="702">
        <f>BK188-CR188</f>
        <v/>
      </c>
      <c r="AD188" s="702">
        <f>BL188-CS188</f>
        <v/>
      </c>
      <c r="AE188" s="702">
        <f>BM188-CT188</f>
        <v/>
      </c>
      <c r="AF188" s="702">
        <f>BN188-CU188</f>
        <v/>
      </c>
      <c r="AG188" s="703">
        <f>BO188-CV188</f>
        <v/>
      </c>
      <c r="AH188" s="704">
        <f>AB188</f>
        <v/>
      </c>
      <c r="AI188" s="845" t="n"/>
      <c r="AJ188" s="543" t="n">
        <v>0</v>
      </c>
      <c r="AK188" s="845" t="inlineStr">
        <is>
          <t>Test lokalny</t>
        </is>
      </c>
      <c r="AL188" s="476" t="n">
        <v>0</v>
      </c>
      <c r="AM188" s="476" t="n">
        <v>0</v>
      </c>
      <c r="AN188" s="845" t="n">
        <v>0</v>
      </c>
      <c r="AO188" s="845" t="n">
        <v>0</v>
      </c>
      <c r="AP188" s="845" t="n">
        <v>0</v>
      </c>
      <c r="AQ188" s="845" t="n">
        <v>0</v>
      </c>
      <c r="AR188" s="845" t="n">
        <v>0</v>
      </c>
      <c r="AS188" s="845" t="n">
        <v>0</v>
      </c>
      <c r="AT188" s="476" t="n">
        <v>0</v>
      </c>
      <c r="AU188" s="476" t="n">
        <v>0</v>
      </c>
      <c r="AV188" s="845" t="n">
        <v>0</v>
      </c>
      <c r="AW188" s="845" t="n">
        <v>0</v>
      </c>
      <c r="AX188" s="845" t="n">
        <v>0</v>
      </c>
      <c r="AY188" s="845" t="n">
        <v>0</v>
      </c>
      <c r="AZ188" s="845" t="n">
        <v>0</v>
      </c>
      <c r="BA188" s="845" t="n">
        <v>0</v>
      </c>
      <c r="BB188" s="845" t="n">
        <v>0</v>
      </c>
      <c r="BC188" s="845" t="n">
        <v>0</v>
      </c>
      <c r="BD188" s="845" t="n">
        <v>0</v>
      </c>
      <c r="BE188" s="845" t="n">
        <v>0</v>
      </c>
      <c r="BF188" s="845" t="n">
        <v>0</v>
      </c>
      <c r="BG188" s="845" t="n">
        <v>0</v>
      </c>
      <c r="BH188" s="845" t="n">
        <v>0</v>
      </c>
      <c r="BI188" s="845" t="n">
        <v>0</v>
      </c>
      <c r="BJ188" s="845" t="n">
        <v>1</v>
      </c>
      <c r="BK188" s="845" t="n">
        <v>0</v>
      </c>
      <c r="BL188" s="845" t="n">
        <v>0</v>
      </c>
      <c r="BM188" s="845" t="n">
        <v>0</v>
      </c>
      <c r="BN188" s="845" t="n">
        <v>0</v>
      </c>
      <c r="BO188" s="544" t="n">
        <v>0</v>
      </c>
      <c r="BP188" s="845" t="n"/>
      <c r="BQ188" s="705" t="n">
        <v>-0.06626892797580572</v>
      </c>
      <c r="BR188" s="487" t="n">
        <v>-0.09684040367116291</v>
      </c>
      <c r="BS188" s="487" t="n">
        <v>-0.01637625994308695</v>
      </c>
      <c r="BT188" s="487" t="n">
        <v>0.06254774777559652</v>
      </c>
      <c r="BU188" s="487" t="n">
        <v>-0.1023080305955952</v>
      </c>
      <c r="BV188" s="487" t="n">
        <v>0.1340283371572583</v>
      </c>
      <c r="BW188" s="487" t="n">
        <v>0.2951647663323543</v>
      </c>
      <c r="BX188" s="487" t="n">
        <v>0.06254766605465586</v>
      </c>
      <c r="BY188" s="487" t="n">
        <v>-0.08218801654488628</v>
      </c>
      <c r="BZ188" s="487" t="n">
        <v>0.01550300383010844</v>
      </c>
      <c r="CA188" s="487" t="n">
        <v>0.02106812475410568</v>
      </c>
      <c r="CB188" s="487" t="n">
        <v>-0.06626882896647879</v>
      </c>
      <c r="CC188" s="487" t="n">
        <v>-0.007594618201771795</v>
      </c>
      <c r="CD188" s="487" t="n">
        <v>-0.007993687502164504</v>
      </c>
      <c r="CE188" s="487" t="n">
        <v>0.004334476048433317</v>
      </c>
      <c r="CF188" s="487" t="n">
        <v>0.02277902896546133</v>
      </c>
      <c r="CG188" s="487" t="n">
        <v>-0.07673547688908981</v>
      </c>
      <c r="CH188" s="487" t="n">
        <v>-0.008771981749374366</v>
      </c>
      <c r="CI188" s="487" t="n">
        <v>-0.008272791714942777</v>
      </c>
      <c r="CJ188" s="487" t="n">
        <v>0.1098995379002178</v>
      </c>
      <c r="CK188" s="487" t="n">
        <v>0.01525532251474501</v>
      </c>
      <c r="CL188" s="487" t="n">
        <v>0.02154816308114076</v>
      </c>
      <c r="CM188" s="487" t="n">
        <v>0.05684217220027906</v>
      </c>
      <c r="CN188" s="487" t="n">
        <v>-0.07853046098665953</v>
      </c>
      <c r="CO188" s="487" t="n">
        <v>-0.005425317575541141</v>
      </c>
      <c r="CP188" s="487" t="n">
        <v>-0.009689879233964194</v>
      </c>
      <c r="CQ188" s="487" t="n">
        <v>0.486706967011375</v>
      </c>
      <c r="CR188" s="487" t="n">
        <v>-0.2394130917736969</v>
      </c>
      <c r="CS188" s="487" t="n">
        <v>0.02954371465829611</v>
      </c>
      <c r="CT188" s="487" t="n">
        <v>-0.05949470735118394</v>
      </c>
      <c r="CU188" s="487" t="n">
        <v>-0.0936515103244631</v>
      </c>
      <c r="CV188" s="753" t="n">
        <v>0.03296419912139546</v>
      </c>
    </row>
    <row r="189">
      <c r="A189" s="476" t="n"/>
      <c r="B189" s="701" t="inlineStr">
        <is>
          <t>Cv</t>
        </is>
      </c>
      <c r="C189" s="702">
        <f>AK189-BR189</f>
        <v/>
      </c>
      <c r="D189" s="702">
        <f>AL189-BS189</f>
        <v/>
      </c>
      <c r="E189" s="702">
        <f>AM189-BT189</f>
        <v/>
      </c>
      <c r="F189" s="702">
        <f>AN189-BU189</f>
        <v/>
      </c>
      <c r="G189" s="702">
        <f>AO189-BV189</f>
        <v/>
      </c>
      <c r="H189" s="702">
        <f>AP189-BW189</f>
        <v/>
      </c>
      <c r="I189" s="702">
        <f>AQ189-BX189</f>
        <v/>
      </c>
      <c r="J189" s="702">
        <f>AR189-BY189</f>
        <v/>
      </c>
      <c r="K189" s="702">
        <f>AS189-BZ189</f>
        <v/>
      </c>
      <c r="L189" s="702">
        <f>AT189-CA189</f>
        <v/>
      </c>
      <c r="M189" s="702">
        <f>AU189-CB189</f>
        <v/>
      </c>
      <c r="N189" s="702">
        <f>AV189-CC189</f>
        <v/>
      </c>
      <c r="O189" s="702">
        <f>AW189-CD189</f>
        <v/>
      </c>
      <c r="P189" s="702">
        <f>AX189-CE189</f>
        <v/>
      </c>
      <c r="Q189" s="702">
        <f>AY189-CF189</f>
        <v/>
      </c>
      <c r="R189" s="702">
        <f>AZ189-CG189</f>
        <v/>
      </c>
      <c r="S189" s="702">
        <f>BA189-CH189</f>
        <v/>
      </c>
      <c r="T189" s="702">
        <f>BB189-CI189</f>
        <v/>
      </c>
      <c r="U189" s="702">
        <f>BC189-CJ189</f>
        <v/>
      </c>
      <c r="V189" s="702">
        <f>BD189-CK189</f>
        <v/>
      </c>
      <c r="W189" s="702">
        <f>BE189-CL189</f>
        <v/>
      </c>
      <c r="X189" s="702">
        <f>BF189-CM189</f>
        <v/>
      </c>
      <c r="Y189" s="702">
        <f>BG189-CN189</f>
        <v/>
      </c>
      <c r="Z189" s="702">
        <f>BH189-CO189</f>
        <v/>
      </c>
      <c r="AA189" s="702">
        <f>BI189-CP189</f>
        <v/>
      </c>
      <c r="AB189" s="702">
        <f>BJ189-CQ189</f>
        <v/>
      </c>
      <c r="AC189" s="702">
        <f>BK189-CR189</f>
        <v/>
      </c>
      <c r="AD189" s="702">
        <f>BL189-CS189</f>
        <v/>
      </c>
      <c r="AE189" s="702">
        <f>BM189-CT189</f>
        <v/>
      </c>
      <c r="AF189" s="702">
        <f>BN189-CU189</f>
        <v/>
      </c>
      <c r="AG189" s="703">
        <f>BO189-CV189</f>
        <v/>
      </c>
      <c r="AH189" s="704">
        <f>AC189</f>
        <v/>
      </c>
      <c r="AI189" s="845" t="inlineStr">
        <is>
          <t>s</t>
        </is>
      </c>
      <c r="AJ189" s="543" t="n">
        <v>0</v>
      </c>
      <c r="AK189" s="845" t="inlineStr">
        <is>
          <t>Qvi</t>
        </is>
      </c>
      <c r="AL189" s="845" t="inlineStr">
        <is>
          <t>ui</t>
        </is>
      </c>
      <c r="AM189" s="845" t="inlineStr">
        <is>
          <t>Warunek</t>
        </is>
      </c>
      <c r="AN189" s="845" t="n">
        <v>0</v>
      </c>
      <c r="AO189" s="849" t="inlineStr">
        <is>
          <t>Test globalny</t>
        </is>
      </c>
      <c r="AP189" s="476" t="n">
        <v>0</v>
      </c>
      <c r="AQ189" s="845" t="n">
        <v>0</v>
      </c>
      <c r="AR189" s="845" t="n">
        <v>0</v>
      </c>
      <c r="AS189" s="476" t="n">
        <v>0</v>
      </c>
      <c r="AT189" s="476" t="n">
        <v>0</v>
      </c>
      <c r="AU189" s="476" t="n">
        <v>0</v>
      </c>
      <c r="AV189" s="845" t="n">
        <v>0</v>
      </c>
      <c r="AW189" s="845" t="n">
        <v>0</v>
      </c>
      <c r="AX189" s="845" t="n">
        <v>0</v>
      </c>
      <c r="AY189" s="845" t="n">
        <v>0</v>
      </c>
      <c r="AZ189" s="845" t="n">
        <v>0</v>
      </c>
      <c r="BA189" s="845" t="n">
        <v>0</v>
      </c>
      <c r="BB189" s="845" t="n">
        <v>0</v>
      </c>
      <c r="BC189" s="845" t="n">
        <v>0</v>
      </c>
      <c r="BD189" s="845" t="n">
        <v>0</v>
      </c>
      <c r="BE189" s="845" t="n">
        <v>0</v>
      </c>
      <c r="BF189" s="845" t="n">
        <v>0</v>
      </c>
      <c r="BG189" s="845" t="n">
        <v>0</v>
      </c>
      <c r="BH189" s="845" t="n">
        <v>0</v>
      </c>
      <c r="BI189" s="845" t="n">
        <v>0</v>
      </c>
      <c r="BJ189" s="845" t="n">
        <v>0</v>
      </c>
      <c r="BK189" s="845" t="n">
        <v>1</v>
      </c>
      <c r="BL189" s="845" t="n">
        <v>0</v>
      </c>
      <c r="BM189" s="845" t="n">
        <v>0</v>
      </c>
      <c r="BN189" s="845" t="n">
        <v>0</v>
      </c>
      <c r="BO189" s="544" t="n">
        <v>0</v>
      </c>
      <c r="BP189" s="845" t="n"/>
      <c r="BQ189" s="705" t="n">
        <v>-0.0004156640783737342</v>
      </c>
      <c r="BR189" s="487" t="n">
        <v>0.1070939128231064</v>
      </c>
      <c r="BS189" s="487" t="n">
        <v>-0.05509432112963784</v>
      </c>
      <c r="BT189" s="487" t="n">
        <v>0.03180898697656534</v>
      </c>
      <c r="BU189" s="487" t="n">
        <v>0.07832626715041514</v>
      </c>
      <c r="BV189" s="487" t="n">
        <v>0.03499314373499937</v>
      </c>
      <c r="BW189" s="487" t="n">
        <v>0.1349867666746573</v>
      </c>
      <c r="BX189" s="487" t="n">
        <v>0.03180894541695012</v>
      </c>
      <c r="BY189" s="487" t="n">
        <v>0.0430195534710669</v>
      </c>
      <c r="BZ189" s="487" t="n">
        <v>-0.002650821463445301</v>
      </c>
      <c r="CA189" s="487" t="n">
        <v>-0.01383752386985253</v>
      </c>
      <c r="CB189" s="487" t="n">
        <v>-0.0004156634573492524</v>
      </c>
      <c r="CC189" s="487" t="n">
        <v>-0.01283784643323215</v>
      </c>
      <c r="CD189" s="487" t="n">
        <v>0.01416924235416483</v>
      </c>
      <c r="CE189" s="487" t="n">
        <v>-0.01133203471735222</v>
      </c>
      <c r="CF189" s="487" t="n">
        <v>-0.03554301492559196</v>
      </c>
      <c r="CG189" s="487" t="n">
        <v>0.09080955442687534</v>
      </c>
      <c r="CH189" s="487" t="n">
        <v>-0.0281362668574326</v>
      </c>
      <c r="CI189" s="487" t="n">
        <v>-0.1228320024587245</v>
      </c>
      <c r="CJ189" s="487" t="n">
        <v>-0.2337293776340938</v>
      </c>
      <c r="CK189" s="487" t="n">
        <v>-0.00726910129951916</v>
      </c>
      <c r="CL189" s="487" t="n">
        <v>0.003900488205720566</v>
      </c>
      <c r="CM189" s="487" t="n">
        <v>-0.02484323566691857</v>
      </c>
      <c r="CN189" s="487" t="n">
        <v>0.1526523574723339</v>
      </c>
      <c r="CO189" s="487" t="n">
        <v>-0.09505686460995738</v>
      </c>
      <c r="CP189" s="487" t="n">
        <v>-0.02938364410165939</v>
      </c>
      <c r="CQ189" s="487" t="n">
        <v>-0.2394130917736969</v>
      </c>
      <c r="CR189" s="487" t="n">
        <v>0.374881008872</v>
      </c>
      <c r="CS189" s="487" t="n">
        <v>-0.01120928679596146</v>
      </c>
      <c r="CT189" s="487" t="n">
        <v>0.05178283252055296</v>
      </c>
      <c r="CU189" s="487" t="n">
        <v>0.1246143608932705</v>
      </c>
      <c r="CV189" s="753" t="n">
        <v>-0.01151227219989615</v>
      </c>
    </row>
    <row r="190">
      <c r="A190" s="476" t="n">
        <v>1</v>
      </c>
      <c r="B190" s="701">
        <f t="array" ref="B190:AG221">_xlfn.ANCHORARRAY(B155)-_xlfn.ANCHORARRAY(AJ155)</f>
        <v/>
      </c>
      <c r="C190" s="702" t="n">
        <v>0.00458665622884618</v>
      </c>
      <c r="D190" s="702" t="n">
        <v>0.02514522396139462</v>
      </c>
      <c r="E190" s="702" t="n">
        <v>-0.0557110290915428</v>
      </c>
      <c r="F190" s="702" t="n">
        <v>-0.07259895458687853</v>
      </c>
      <c r="G190" s="702" t="n">
        <v>-0.1286048859272834</v>
      </c>
      <c r="H190" s="702" t="n">
        <v>0.05720918967344831</v>
      </c>
      <c r="I190" s="702" t="n">
        <v>-0.05571095630302748</v>
      </c>
      <c r="J190" s="702" t="n">
        <v>-0.04537559224892714</v>
      </c>
      <c r="K190" s="702" t="n">
        <v>-0.09283597919840504</v>
      </c>
      <c r="L190" s="702" t="n">
        <v>-0.2083672033197031</v>
      </c>
      <c r="M190" s="702" t="n">
        <v>-0.2655149284812723</v>
      </c>
      <c r="N190" s="702" t="n">
        <v>0.007816109742312283</v>
      </c>
      <c r="O190" s="702" t="n">
        <v>0.06153297287199222</v>
      </c>
      <c r="P190" s="702" t="n">
        <v>0.003422558325052262</v>
      </c>
      <c r="Q190" s="702" t="n">
        <v>-0.01111421728776117</v>
      </c>
      <c r="R190" s="702" t="n">
        <v>-0.01140149479472648</v>
      </c>
      <c r="S190" s="702" t="n">
        <v>-0.03346618823590719</v>
      </c>
      <c r="T190" s="702" t="n">
        <v>-0.04948655233166156</v>
      </c>
      <c r="U190" s="702" t="n">
        <v>0.003678995166684344</v>
      </c>
      <c r="V190" s="702" t="n">
        <v>0.04618930495752269</v>
      </c>
      <c r="W190" s="702" t="n">
        <v>0.006365571112860235</v>
      </c>
      <c r="X190" s="702" t="n">
        <v>0.03246767165860998</v>
      </c>
      <c r="Y190" s="702" t="n">
        <v>0.07430511825860255</v>
      </c>
      <c r="Z190" s="702" t="n">
        <v>-0.06777500925307936</v>
      </c>
      <c r="AA190" s="702" t="n">
        <v>-0.0915526567345161</v>
      </c>
      <c r="AB190" s="702" t="n">
        <v>0.06626892797580575</v>
      </c>
      <c r="AC190" s="702" t="n">
        <v>0.0004156640783736822</v>
      </c>
      <c r="AD190" s="702" t="n">
        <v>-0.01658685635014134</v>
      </c>
      <c r="AE190" s="702" t="n">
        <v>0.03875557536124445</v>
      </c>
      <c r="AF190" s="702" t="n">
        <v>-0.04715052626417889</v>
      </c>
      <c r="AG190" s="703" t="n">
        <v>0.02586736130083116</v>
      </c>
      <c r="AH190" s="704">
        <f>AD190</f>
        <v/>
      </c>
      <c r="AI190" s="845">
        <f t="array" ref="AI190">SQRT(INDEX(_xlfn.ANCHORARRAY($B$190),A190,A190))</f>
        <v/>
      </c>
      <c r="AJ190" s="543" t="n">
        <v>0</v>
      </c>
      <c r="AK190" s="845">
        <f>$AP$191*AI190</f>
        <v/>
      </c>
      <c r="AL190" s="845">
        <f>ABS(Y119/AK190)</f>
        <v/>
      </c>
      <c r="AM190" s="845">
        <f>IF(AL190&lt;2.5,"Spełniony","Nie spełniony")</f>
        <v/>
      </c>
      <c r="AN190" s="845" t="n">
        <v>0</v>
      </c>
      <c r="AO190" s="845" t="inlineStr">
        <is>
          <t>m0krytyczne</t>
        </is>
      </c>
      <c r="AP190" s="845">
        <f>CHIINV(0.05,19)/19</f>
        <v/>
      </c>
      <c r="AQ190" s="845" t="n">
        <v>0</v>
      </c>
      <c r="AR190" s="845" t="n">
        <v>0</v>
      </c>
      <c r="AS190" s="476" t="n">
        <v>0</v>
      </c>
      <c r="AT190" s="476" t="n">
        <v>0</v>
      </c>
      <c r="AU190" s="476" t="n">
        <v>0</v>
      </c>
      <c r="AV190" s="845" t="n">
        <v>0</v>
      </c>
      <c r="AW190" s="845" t="n">
        <v>0</v>
      </c>
      <c r="AX190" s="845" t="n">
        <v>0</v>
      </c>
      <c r="AY190" s="845" t="n">
        <v>0</v>
      </c>
      <c r="AZ190" s="845" t="n">
        <v>0</v>
      </c>
      <c r="BA190" s="845" t="n">
        <v>0</v>
      </c>
      <c r="BB190" s="845" t="n">
        <v>0</v>
      </c>
      <c r="BC190" s="845" t="n">
        <v>0</v>
      </c>
      <c r="BD190" s="845" t="n">
        <v>0</v>
      </c>
      <c r="BE190" s="845" t="n">
        <v>0</v>
      </c>
      <c r="BF190" s="845" t="n">
        <v>0</v>
      </c>
      <c r="BG190" s="845" t="n">
        <v>0</v>
      </c>
      <c r="BH190" s="845" t="n">
        <v>0</v>
      </c>
      <c r="BI190" s="845" t="n">
        <v>0</v>
      </c>
      <c r="BJ190" s="845" t="n">
        <v>0</v>
      </c>
      <c r="BK190" s="845" t="n">
        <v>0</v>
      </c>
      <c r="BL190" s="845" t="n">
        <v>1</v>
      </c>
      <c r="BM190" s="845" t="n">
        <v>0</v>
      </c>
      <c r="BN190" s="845" t="n">
        <v>0</v>
      </c>
      <c r="BO190" s="544" t="n">
        <v>0</v>
      </c>
      <c r="BP190" s="845" t="n"/>
      <c r="BQ190" s="705" t="n">
        <v>0.01658685635014127</v>
      </c>
      <c r="BR190" s="487" t="n">
        <v>0.1494705080220718</v>
      </c>
      <c r="BS190" s="487" t="n">
        <v>-0.1055787818347154</v>
      </c>
      <c r="BT190" s="487" t="n">
        <v>0.01697808419975638</v>
      </c>
      <c r="BU190" s="487" t="n">
        <v>-0.006338058699457527</v>
      </c>
      <c r="BV190" s="487" t="n">
        <v>-0.001249842069812546</v>
      </c>
      <c r="BW190" s="487" t="n">
        <v>-0.02256056501529451</v>
      </c>
      <c r="BX190" s="487" t="n">
        <v>0.01697806201726288</v>
      </c>
      <c r="BY190" s="487" t="n">
        <v>-0.08130428330392885</v>
      </c>
      <c r="BZ190" s="487" t="n">
        <v>-0.02457988166297405</v>
      </c>
      <c r="CA190" s="487" t="n">
        <v>-0.00502645700144026</v>
      </c>
      <c r="CB190" s="487" t="n">
        <v>0.01658683156848967</v>
      </c>
      <c r="CC190" s="487" t="n">
        <v>0.08230582581544672</v>
      </c>
      <c r="CD190" s="487" t="n">
        <v>-0.04857595097119304</v>
      </c>
      <c r="CE190" s="487" t="n">
        <v>0.03905277602905029</v>
      </c>
      <c r="CF190" s="487" t="n">
        <v>0.04816081969468816</v>
      </c>
      <c r="CG190" s="487" t="n">
        <v>0.03527790109846732</v>
      </c>
      <c r="CH190" s="487" t="n">
        <v>0.1095951633761857</v>
      </c>
      <c r="CI190" s="487" t="n">
        <v>-0.07885982578756552</v>
      </c>
      <c r="CJ190" s="487" t="n">
        <v>-0.1181164011853631</v>
      </c>
      <c r="CK190" s="487" t="n">
        <v>0.03927807286410877</v>
      </c>
      <c r="CL190" s="487" t="n">
        <v>-0.02751114949087959</v>
      </c>
      <c r="CM190" s="487" t="n">
        <v>-0.09877912440770646</v>
      </c>
      <c r="CN190" s="487" t="n">
        <v>0.02290237169988958</v>
      </c>
      <c r="CO190" s="487" t="n">
        <v>0.04608406642576587</v>
      </c>
      <c r="CP190" s="487" t="n">
        <v>0.01802576290882182</v>
      </c>
      <c r="CQ190" s="487" t="n">
        <v>0.02954371465829612</v>
      </c>
      <c r="CR190" s="487" t="n">
        <v>-0.01120928679596146</v>
      </c>
      <c r="CS190" s="487" t="n">
        <v>0.4136785261823308</v>
      </c>
      <c r="CT190" s="487" t="n">
        <v>-0.2101475185558615</v>
      </c>
      <c r="CU190" s="487" t="n">
        <v>-0.2868156609632486</v>
      </c>
      <c r="CV190" s="753" t="n">
        <v>-0.1062296654018853</v>
      </c>
    </row>
    <row r="191">
      <c r="A191" s="476" t="n">
        <v>2</v>
      </c>
      <c r="B191" s="701" t="n">
        <v>0.0045866562288462</v>
      </c>
      <c r="C191" s="702" t="n">
        <v>0.7727918728747157</v>
      </c>
      <c r="D191" s="702" t="n">
        <v>-0.09644525657834678</v>
      </c>
      <c r="E191" s="702" t="n">
        <v>0.005098949264373653</v>
      </c>
      <c r="F191" s="702" t="n">
        <v>-0.03122870223129613</v>
      </c>
      <c r="G191" s="702" t="n">
        <v>-0.0171815112334583</v>
      </c>
      <c r="H191" s="702" t="n">
        <v>-0.05425731394011916</v>
      </c>
      <c r="I191" s="702" t="n">
        <v>0.00509894260240832</v>
      </c>
      <c r="J191" s="702" t="n">
        <v>-0.1013640240773068</v>
      </c>
      <c r="K191" s="702" t="n">
        <v>0.009611030275552466</v>
      </c>
      <c r="L191" s="702" t="n">
        <v>-0.00569513792898527</v>
      </c>
      <c r="M191" s="702" t="n">
        <v>0.004586649376136148</v>
      </c>
      <c r="N191" s="702" t="n">
        <v>-0.03258754239121291</v>
      </c>
      <c r="O191" s="702" t="n">
        <v>0.01653066811839084</v>
      </c>
      <c r="P191" s="702" t="n">
        <v>-0.00760104343172812</v>
      </c>
      <c r="Q191" s="702" t="n">
        <v>0.009675547400277054</v>
      </c>
      <c r="R191" s="702" t="n">
        <v>-0.1072162623763003</v>
      </c>
      <c r="S191" s="702" t="n">
        <v>-0.04424580522307387</v>
      </c>
      <c r="T191" s="702" t="n">
        <v>-0.05562179797405698</v>
      </c>
      <c r="U191" s="702" t="n">
        <v>-0.04271701676241851</v>
      </c>
      <c r="V191" s="702" t="n">
        <v>0.004791714670850718</v>
      </c>
      <c r="W191" s="702" t="n">
        <v>0.02644557448560203</v>
      </c>
      <c r="X191" s="702" t="n">
        <v>0.09567225102247293</v>
      </c>
      <c r="Y191" s="702" t="n">
        <v>-0.2087087474256643</v>
      </c>
      <c r="Z191" s="702" t="n">
        <v>0.06646206398367062</v>
      </c>
      <c r="AA191" s="702" t="n">
        <v>0.01533714326306802</v>
      </c>
      <c r="AB191" s="702" t="n">
        <v>0.09684040367116298</v>
      </c>
      <c r="AC191" s="702" t="n">
        <v>-0.1070939128231065</v>
      </c>
      <c r="AD191" s="702" t="n">
        <v>-0.1494705080220718</v>
      </c>
      <c r="AE191" s="702" t="n">
        <v>0.08182785595138421</v>
      </c>
      <c r="AF191" s="702" t="n">
        <v>0.1346699799852333</v>
      </c>
      <c r="AG191" s="703" t="n">
        <v>0.07489480674787359</v>
      </c>
      <c r="AH191" s="704">
        <f>AE191</f>
        <v/>
      </c>
      <c r="AI191" s="845">
        <f t="array" ref="AI191">SQRT(INDEX(_xlfn.ANCHORARRAY($B$190),A191,A191))</f>
        <v/>
      </c>
      <c r="AJ191" s="543" t="n">
        <v>0</v>
      </c>
      <c r="AK191" s="845">
        <f>$AP$191*AI191</f>
        <v/>
      </c>
      <c r="AL191" s="845">
        <f>ABS(Y120/AK191)</f>
        <v/>
      </c>
      <c r="AM191" s="845">
        <f>IF(AL191&lt;2.5,"Spełniony","Nie spełniony")</f>
        <v/>
      </c>
      <c r="AN191" s="845" t="n">
        <v>0</v>
      </c>
      <c r="AO191" s="845" t="inlineStr">
        <is>
          <t>m0'</t>
        </is>
      </c>
      <c r="AP191" s="845">
        <f>AB131</f>
        <v/>
      </c>
      <c r="AQ191" s="845" t="n">
        <v>0</v>
      </c>
      <c r="AR191" s="845" t="n">
        <v>0</v>
      </c>
      <c r="AS191" s="476" t="n">
        <v>0</v>
      </c>
      <c r="AT191" s="476" t="n">
        <v>0</v>
      </c>
      <c r="AU191" s="476" t="n">
        <v>0</v>
      </c>
      <c r="AV191" s="845" t="n">
        <v>0</v>
      </c>
      <c r="AW191" s="845" t="n">
        <v>0</v>
      </c>
      <c r="AX191" s="845" t="n">
        <v>0</v>
      </c>
      <c r="AY191" s="845" t="n">
        <v>0</v>
      </c>
      <c r="AZ191" s="845" t="n">
        <v>0</v>
      </c>
      <c r="BA191" s="845" t="n">
        <v>0</v>
      </c>
      <c r="BB191" s="845" t="n">
        <v>0</v>
      </c>
      <c r="BC191" s="845" t="n">
        <v>0</v>
      </c>
      <c r="BD191" s="845" t="n">
        <v>0</v>
      </c>
      <c r="BE191" s="845" t="n">
        <v>0</v>
      </c>
      <c r="BF191" s="845" t="n">
        <v>0</v>
      </c>
      <c r="BG191" s="845" t="n">
        <v>0</v>
      </c>
      <c r="BH191" s="845" t="n">
        <v>0</v>
      </c>
      <c r="BI191" s="845" t="n">
        <v>0</v>
      </c>
      <c r="BJ191" s="845" t="n">
        <v>0</v>
      </c>
      <c r="BK191" s="845" t="n">
        <v>0</v>
      </c>
      <c r="BL191" s="845" t="n">
        <v>0</v>
      </c>
      <c r="BM191" s="845" t="n">
        <v>1</v>
      </c>
      <c r="BN191" s="845" t="n">
        <v>0</v>
      </c>
      <c r="BO191" s="544" t="n">
        <v>0</v>
      </c>
      <c r="BP191" s="845" t="n"/>
      <c r="BQ191" s="705" t="n">
        <v>-0.0387555753612444</v>
      </c>
      <c r="BR191" s="487" t="n">
        <v>-0.0818278559513842</v>
      </c>
      <c r="BS191" s="487" t="n">
        <v>0.188039847295175</v>
      </c>
      <c r="BT191" s="487" t="n">
        <v>-0.03219662036820981</v>
      </c>
      <c r="BU191" s="487" t="n">
        <v>-0.09780032435873334</v>
      </c>
      <c r="BV191" s="487" t="n">
        <v>0.04348320464685221</v>
      </c>
      <c r="BW191" s="487" t="n">
        <v>0.02876985099432658</v>
      </c>
      <c r="BX191" s="487" t="n">
        <v>-0.03219657830213724</v>
      </c>
      <c r="BY191" s="487" t="n">
        <v>0.1448150150432609</v>
      </c>
      <c r="BZ191" s="487" t="n">
        <v>0.01199121594826975</v>
      </c>
      <c r="CA191" s="487" t="n">
        <v>0.02650976691887379</v>
      </c>
      <c r="CB191" s="487" t="n">
        <v>-0.03875551745833943</v>
      </c>
      <c r="CC191" s="487" t="n">
        <v>0.01259869202729623</v>
      </c>
      <c r="CD191" s="487" t="n">
        <v>-0.02182712898411359</v>
      </c>
      <c r="CE191" s="487" t="n">
        <v>0.01413420150545494</v>
      </c>
      <c r="CF191" s="487" t="n">
        <v>0.03762901456087524</v>
      </c>
      <c r="CG191" s="487" t="n">
        <v>-0.07846698971604701</v>
      </c>
      <c r="CH191" s="487" t="n">
        <v>0.02128905914088103</v>
      </c>
      <c r="CI191" s="487" t="n">
        <v>0.02538744358524171</v>
      </c>
      <c r="CJ191" s="487" t="n">
        <v>-0.2120809696439621</v>
      </c>
      <c r="CK191" s="487" t="n">
        <v>0.02207929385206006</v>
      </c>
      <c r="CL191" s="487" t="n">
        <v>0.01279057688751156</v>
      </c>
      <c r="CM191" s="487" t="n">
        <v>0.03429563068177684</v>
      </c>
      <c r="CN191" s="487" t="n">
        <v>-0.106252708319374</v>
      </c>
      <c r="CO191" s="487" t="n">
        <v>0.007114653544693789</v>
      </c>
      <c r="CP191" s="487" t="n">
        <v>0.02997255335333179</v>
      </c>
      <c r="CQ191" s="487" t="n">
        <v>-0.05949470735118385</v>
      </c>
      <c r="CR191" s="487" t="n">
        <v>0.05178283252055287</v>
      </c>
      <c r="CS191" s="487" t="n">
        <v>-0.2101475185558614</v>
      </c>
      <c r="CT191" s="487" t="n">
        <v>0.6633265111582599</v>
      </c>
      <c r="CU191" s="487" t="n">
        <v>-0.1519198731597196</v>
      </c>
      <c r="CV191" s="753" t="n">
        <v>0.008858548559261274</v>
      </c>
    </row>
    <row r="192">
      <c r="A192" s="476" t="n">
        <v>3</v>
      </c>
      <c r="B192" s="701" t="n">
        <v>0.02514522396139462</v>
      </c>
      <c r="C192" s="702" t="n">
        <v>-0.09644525657834681</v>
      </c>
      <c r="D192" s="702" t="n">
        <v>0.7514726700137544</v>
      </c>
      <c r="E192" s="702" t="n">
        <v>0.0408886642161857</v>
      </c>
      <c r="F192" s="702" t="n">
        <v>0.03170813279447196</v>
      </c>
      <c r="G192" s="702" t="n">
        <v>-0.01451237683416374</v>
      </c>
      <c r="H192" s="702" t="n">
        <v>-0.01052735735653213</v>
      </c>
      <c r="I192" s="702" t="n">
        <v>0.04088861079363709</v>
      </c>
      <c r="J192" s="702" t="n">
        <v>-0.1770029013297575</v>
      </c>
      <c r="K192" s="702" t="n">
        <v>-0.007046446053629131</v>
      </c>
      <c r="L192" s="702" t="n">
        <v>-0.02416890235081338</v>
      </c>
      <c r="M192" s="702" t="n">
        <v>0.02514518639308352</v>
      </c>
      <c r="N192" s="702" t="n">
        <v>-0.003913498334988035</v>
      </c>
      <c r="O192" s="702" t="n">
        <v>0.007004161082915579</v>
      </c>
      <c r="P192" s="702" t="n">
        <v>0.001807323661064269</v>
      </c>
      <c r="Q192" s="702" t="n">
        <v>0.006325386809883368</v>
      </c>
      <c r="R192" s="702" t="n">
        <v>-0.0310472773521099</v>
      </c>
      <c r="S192" s="702" t="n">
        <v>-0.01330415663633981</v>
      </c>
      <c r="T192" s="702" t="n">
        <v>-0.1758855451078051</v>
      </c>
      <c r="U192" s="702" t="n">
        <v>-0.1696800932772771</v>
      </c>
      <c r="V192" s="702" t="n">
        <v>0.01562749707860341</v>
      </c>
      <c r="W192" s="702" t="n">
        <v>0.01353653600865345</v>
      </c>
      <c r="X192" s="702" t="n">
        <v>0.03247850192413676</v>
      </c>
      <c r="Y192" s="702" t="n">
        <v>-0.1109114935839732</v>
      </c>
      <c r="Z192" s="702" t="n">
        <v>0.04688843886181537</v>
      </c>
      <c r="AA192" s="702" t="n">
        <v>0.002380519710764188</v>
      </c>
      <c r="AB192" s="702" t="n">
        <v>0.01637625994308689</v>
      </c>
      <c r="AC192" s="702" t="n">
        <v>0.05509432112963787</v>
      </c>
      <c r="AD192" s="702" t="n">
        <v>0.1055787818347154</v>
      </c>
      <c r="AE192" s="702" t="n">
        <v>-0.1880398472951751</v>
      </c>
      <c r="AF192" s="702" t="n">
        <v>0.111343256473899</v>
      </c>
      <c r="AG192" s="703" t="n">
        <v>0.01976294139946748</v>
      </c>
      <c r="AH192" s="704">
        <f>AF192</f>
        <v/>
      </c>
      <c r="AI192" s="845">
        <f t="array" ref="AI192">SQRT(INDEX(_xlfn.ANCHORARRAY($B$190),A192,A192))</f>
        <v/>
      </c>
      <c r="AJ192" s="543" t="n">
        <v>0</v>
      </c>
      <c r="AK192" s="845">
        <f>$AP$191*AI192</f>
        <v/>
      </c>
      <c r="AL192" s="845">
        <f>ABS(Y121/AK192)</f>
        <v/>
      </c>
      <c r="AM192" s="845">
        <f>IF(AL192&lt;2.5,"Spełniony","Nie spełniony")</f>
        <v/>
      </c>
      <c r="AN192" s="845" t="n">
        <v>0</v>
      </c>
      <c r="AO192" s="845">
        <f>IF(AP190&gt;AP191,"Warunek spełniony","NIESPEŁNIONY!")</f>
        <v/>
      </c>
      <c r="AP192" s="476" t="n">
        <v>0</v>
      </c>
      <c r="AQ192" s="845" t="n">
        <v>0</v>
      </c>
      <c r="AR192" s="476" t="n">
        <v>0</v>
      </c>
      <c r="AS192" s="476" t="n">
        <v>0</v>
      </c>
      <c r="AT192" s="476" t="n">
        <v>0</v>
      </c>
      <c r="AU192" s="476" t="n">
        <v>0</v>
      </c>
      <c r="AV192" s="476" t="n">
        <v>0</v>
      </c>
      <c r="AW192" s="476" t="n">
        <v>0</v>
      </c>
      <c r="AX192" s="476" t="n">
        <v>0</v>
      </c>
      <c r="AY192" s="476" t="n">
        <v>0</v>
      </c>
      <c r="AZ192" s="476" t="n">
        <v>0</v>
      </c>
      <c r="BA192" s="476" t="n">
        <v>0</v>
      </c>
      <c r="BB192" s="476" t="n">
        <v>0</v>
      </c>
      <c r="BC192" s="476" t="n">
        <v>0</v>
      </c>
      <c r="BD192" s="476" t="n">
        <v>0</v>
      </c>
      <c r="BE192" s="476" t="n">
        <v>0</v>
      </c>
      <c r="BF192" s="476" t="n">
        <v>0</v>
      </c>
      <c r="BG192" s="476" t="n">
        <v>0</v>
      </c>
      <c r="BH192" s="476" t="n">
        <v>0</v>
      </c>
      <c r="BI192" s="476" t="n">
        <v>0</v>
      </c>
      <c r="BJ192" s="476" t="n">
        <v>0</v>
      </c>
      <c r="BK192" s="476" t="n">
        <v>0</v>
      </c>
      <c r="BL192" s="476" t="n">
        <v>0</v>
      </c>
      <c r="BM192" s="476" t="n">
        <v>0</v>
      </c>
      <c r="BN192" s="476" t="n">
        <v>1</v>
      </c>
      <c r="BO192" s="544" t="n">
        <v>0</v>
      </c>
      <c r="BP192" s="476" t="n"/>
      <c r="BQ192" s="705" t="n">
        <v>0.04715052626417886</v>
      </c>
      <c r="BR192" s="487" t="n">
        <v>-0.1346699799852333</v>
      </c>
      <c r="BS192" s="487" t="n">
        <v>-0.1113432564738989</v>
      </c>
      <c r="BT192" s="487" t="n">
        <v>0.05012593539400626</v>
      </c>
      <c r="BU192" s="487" t="n">
        <v>0.1654366184525416</v>
      </c>
      <c r="BV192" s="487" t="n">
        <v>-0.01466495361784904</v>
      </c>
      <c r="BW192" s="487" t="n">
        <v>0.04222102692932655</v>
      </c>
      <c r="BX192" s="487" t="n">
        <v>0.05012586990262202</v>
      </c>
      <c r="BY192" s="487" t="n">
        <v>-0.02519726536434152</v>
      </c>
      <c r="BZ192" s="487" t="n">
        <v>-0.0040805564456994</v>
      </c>
      <c r="CA192" s="487" t="n">
        <v>-0.05799264526074618</v>
      </c>
      <c r="CB192" s="487" t="n">
        <v>0.04715045581876778</v>
      </c>
      <c r="CC192" s="487" t="n">
        <v>-0.05191075862749173</v>
      </c>
      <c r="CD192" s="487" t="n">
        <v>0.04370085478721301</v>
      </c>
      <c r="CE192" s="487" t="n">
        <v>-0.02117319300473104</v>
      </c>
      <c r="CF192" s="487" t="n">
        <v>-0.04251325230208897</v>
      </c>
      <c r="CG192" s="487" t="n">
        <v>0.03104007110158981</v>
      </c>
      <c r="CH192" s="487" t="n">
        <v>-0.102308034136753</v>
      </c>
      <c r="CI192" s="487" t="n">
        <v>0.02097463043649259</v>
      </c>
      <c r="CJ192" s="487" t="n">
        <v>0.06462920732971136</v>
      </c>
      <c r="CK192" s="487" t="n">
        <v>0.01921305850106637</v>
      </c>
      <c r="CL192" s="487" t="n">
        <v>0.05196813728580278</v>
      </c>
      <c r="CM192" s="487" t="n">
        <v>0.08078857584297325</v>
      </c>
      <c r="CN192" s="487" t="n">
        <v>-0.06620731978193883</v>
      </c>
      <c r="CO192" s="487" t="n">
        <v>-0.07583973928216052</v>
      </c>
      <c r="CP192" s="487" t="n">
        <v>-0.009922712565743036</v>
      </c>
      <c r="CQ192" s="487" t="n">
        <v>-0.09365151032446326</v>
      </c>
      <c r="CR192" s="487" t="n">
        <v>0.1246143608932705</v>
      </c>
      <c r="CS192" s="487" t="n">
        <v>-0.2868156609632486</v>
      </c>
      <c r="CT192" s="487" t="n">
        <v>-0.1519198731597194</v>
      </c>
      <c r="CU192" s="487" t="n">
        <v>0.4946363678775942</v>
      </c>
      <c r="CV192" s="753" t="n">
        <v>0.06484497632967451</v>
      </c>
    </row>
    <row r="193">
      <c r="A193" s="476" t="n">
        <v>4</v>
      </c>
      <c r="B193" s="708" t="n">
        <v>-0.05571102909154283</v>
      </c>
      <c r="C193" s="709" t="n">
        <v>0.005098949264373674</v>
      </c>
      <c r="D193" s="709" t="n">
        <v>0.04088866421618569</v>
      </c>
      <c r="E193" s="709" t="n">
        <v>0.7824117579749791</v>
      </c>
      <c r="F193" s="709" t="n">
        <v>-0.05755977100452239</v>
      </c>
      <c r="G193" s="709" t="n">
        <v>0.001436560908543438</v>
      </c>
      <c r="H193" s="709" t="n">
        <v>-0.1528437741457812</v>
      </c>
      <c r="I193" s="709" t="n">
        <v>-0.2175879577379537</v>
      </c>
      <c r="J193" s="709" t="n">
        <v>-0.1435181211385836</v>
      </c>
      <c r="K193" s="709" t="n">
        <v>0.0338094283783501</v>
      </c>
      <c r="L193" s="709" t="n">
        <v>0.05442035435893673</v>
      </c>
      <c r="M193" s="709" t="n">
        <v>-0.05571094585628215</v>
      </c>
      <c r="N193" s="709" t="n">
        <v>-0.01223279021728475</v>
      </c>
      <c r="O193" s="709" t="n">
        <v>-0.01709493745837201</v>
      </c>
      <c r="P193" s="709" t="n">
        <v>0.0006975147267583859</v>
      </c>
      <c r="Q193" s="709" t="n">
        <v>0.005437583779362964</v>
      </c>
      <c r="R193" s="709" t="n">
        <v>-0.003286706841081352</v>
      </c>
      <c r="S193" s="709" t="n">
        <v>-0.01966480534370847</v>
      </c>
      <c r="T193" s="709" t="n">
        <v>-0.01050748804631623</v>
      </c>
      <c r="U193" s="709" t="n">
        <v>0.03607725099688384</v>
      </c>
      <c r="V193" s="709" t="n">
        <v>0.01566287115855239</v>
      </c>
      <c r="W193" s="709" t="n">
        <v>0.03287872522799241</v>
      </c>
      <c r="X193" s="709" t="n">
        <v>0.03499108891714739</v>
      </c>
      <c r="Y193" s="709" t="n">
        <v>0.05139395023865061</v>
      </c>
      <c r="Z193" s="709" t="n">
        <v>-0.2055359767863476</v>
      </c>
      <c r="AA193" s="709" t="n">
        <v>0.07060934124400475</v>
      </c>
      <c r="AB193" s="709" t="n">
        <v>-0.06254774777559635</v>
      </c>
      <c r="AC193" s="709" t="n">
        <v>-0.03180898697656522</v>
      </c>
      <c r="AD193" s="709" t="n">
        <v>-0.01697808419975642</v>
      </c>
      <c r="AE193" s="709" t="n">
        <v>0.0321966203682099</v>
      </c>
      <c r="AF193" s="709" t="n">
        <v>-0.05012593539400634</v>
      </c>
      <c r="AG193" s="710" t="n">
        <v>0.01222924161768148</v>
      </c>
      <c r="AH193" s="711">
        <f>AG193</f>
        <v/>
      </c>
      <c r="AI193" s="845">
        <f t="array" ref="AI193">SQRT(INDEX(_xlfn.ANCHORARRAY($B$190),A193,A193))</f>
        <v/>
      </c>
      <c r="AJ193" s="567" t="n">
        <v>0</v>
      </c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>
        <v>0</v>
      </c>
      <c r="AO193" s="590" t="n">
        <v>0</v>
      </c>
      <c r="AP193" s="590" t="n">
        <v>0</v>
      </c>
      <c r="AQ193" s="590" t="n">
        <v>0</v>
      </c>
      <c r="AR193" s="590" t="n">
        <v>0</v>
      </c>
      <c r="AS193" s="590" t="n">
        <v>0</v>
      </c>
      <c r="AT193" s="590" t="n">
        <v>0</v>
      </c>
      <c r="AU193" s="590" t="n">
        <v>0</v>
      </c>
      <c r="AV193" s="590" t="n">
        <v>0</v>
      </c>
      <c r="AW193" s="590" t="n">
        <v>0</v>
      </c>
      <c r="AX193" s="590" t="n">
        <v>0</v>
      </c>
      <c r="AY193" s="590" t="n">
        <v>0</v>
      </c>
      <c r="AZ193" s="590" t="n">
        <v>0</v>
      </c>
      <c r="BA193" s="590" t="n">
        <v>0</v>
      </c>
      <c r="BB193" s="590" t="n">
        <v>0</v>
      </c>
      <c r="BC193" s="590" t="n">
        <v>0</v>
      </c>
      <c r="BD193" s="590" t="n">
        <v>0</v>
      </c>
      <c r="BE193" s="590" t="n">
        <v>0</v>
      </c>
      <c r="BF193" s="590" t="n">
        <v>0</v>
      </c>
      <c r="BG193" s="590" t="n">
        <v>0</v>
      </c>
      <c r="BH193" s="590" t="n">
        <v>0</v>
      </c>
      <c r="BI193" s="590" t="n">
        <v>0</v>
      </c>
      <c r="BJ193" s="590" t="n">
        <v>0</v>
      </c>
      <c r="BK193" s="590" t="n">
        <v>0</v>
      </c>
      <c r="BL193" s="590" t="n">
        <v>0</v>
      </c>
      <c r="BM193" s="590" t="n">
        <v>0</v>
      </c>
      <c r="BN193" s="590" t="n">
        <v>0</v>
      </c>
      <c r="BO193" s="568" t="n">
        <v>1</v>
      </c>
      <c r="BP193" s="476" t="n"/>
      <c r="BQ193" s="712" t="n">
        <v>-0.02586736130083111</v>
      </c>
      <c r="BR193" s="668" t="n">
        <v>-0.07489480674787362</v>
      </c>
      <c r="BS193" s="668" t="n">
        <v>-0.01976294139946745</v>
      </c>
      <c r="BT193" s="668" t="n">
        <v>-0.01222924161768139</v>
      </c>
      <c r="BU193" s="668" t="n">
        <v>-0.08534924944545337</v>
      </c>
      <c r="BV193" s="668" t="n">
        <v>0.008241548579331119</v>
      </c>
      <c r="BW193" s="668" t="n">
        <v>-0.01346156718990856</v>
      </c>
      <c r="BX193" s="668" t="n">
        <v>-0.01222922563972597</v>
      </c>
      <c r="BY193" s="668" t="n">
        <v>-0.03594624271045085</v>
      </c>
      <c r="BZ193" s="668" t="n">
        <v>0.02387889373112672</v>
      </c>
      <c r="CA193" s="668" t="n">
        <v>0.01563449402355419</v>
      </c>
      <c r="CB193" s="668" t="n">
        <v>-0.02586732265360817</v>
      </c>
      <c r="CC193" s="668" t="n">
        <v>-0.1557457832470088</v>
      </c>
      <c r="CD193" s="668" t="n">
        <v>0.02328838774057601</v>
      </c>
      <c r="CE193" s="668" t="n">
        <v>0.1659839207927142</v>
      </c>
      <c r="CF193" s="668" t="n">
        <v>-0.05317563762107428</v>
      </c>
      <c r="CG193" s="668" t="n">
        <v>0.1365835755461869</v>
      </c>
      <c r="CH193" s="668" t="n">
        <v>0.2730159833621025</v>
      </c>
      <c r="CI193" s="668" t="n">
        <v>-0.08944894431948344</v>
      </c>
      <c r="CJ193" s="668" t="n">
        <v>0.02293698108650914</v>
      </c>
      <c r="CK193" s="668" t="n">
        <v>-0.01274645415589974</v>
      </c>
      <c r="CL193" s="668" t="n">
        <v>-0.03957671137127589</v>
      </c>
      <c r="CM193" s="668" t="n">
        <v>-0.06832206522341772</v>
      </c>
      <c r="CN193" s="668" t="n">
        <v>0.05387831944011227</v>
      </c>
      <c r="CO193" s="668" t="n">
        <v>0.05560227767270128</v>
      </c>
      <c r="CP193" s="668" t="n">
        <v>0.01116463363777978</v>
      </c>
      <c r="CQ193" s="668" t="n">
        <v>0.03296419912139556</v>
      </c>
      <c r="CR193" s="668" t="n">
        <v>-0.01151227219989612</v>
      </c>
      <c r="CS193" s="668" t="n">
        <v>-0.1062296654018854</v>
      </c>
      <c r="CT193" s="668" t="n">
        <v>0.008858548559261423</v>
      </c>
      <c r="CU193" s="668" t="n">
        <v>0.06484497632967447</v>
      </c>
      <c r="CV193" s="669" t="n">
        <v>0.7156894319531724</v>
      </c>
    </row>
    <row r="194">
      <c r="A194" s="476" t="n">
        <v>5</v>
      </c>
      <c r="B194" s="845" t="n">
        <v>-0.07259895458687848</v>
      </c>
      <c r="C194" s="845" t="n">
        <v>-0.03122870223129615</v>
      </c>
      <c r="D194" s="845" t="n">
        <v>0.03170813279447195</v>
      </c>
      <c r="E194" s="845" t="n">
        <v>-0.05755977100452236</v>
      </c>
      <c r="F194" s="845" t="n">
        <v>0.8122027051936287</v>
      </c>
      <c r="G194" s="845" t="n">
        <v>-0.0002436451632058245</v>
      </c>
      <c r="H194" s="845" t="n">
        <v>-0.02450152325752511</v>
      </c>
      <c r="I194" s="845" t="n">
        <v>-0.05755969580055752</v>
      </c>
      <c r="J194" s="845" t="n">
        <v>-0.05068898779691693</v>
      </c>
      <c r="K194" s="845" t="n">
        <v>0.03869211728956252</v>
      </c>
      <c r="L194" s="845" t="n">
        <v>0.0758985666609419</v>
      </c>
      <c r="M194" s="845" t="n">
        <v>-0.07259884612015277</v>
      </c>
      <c r="N194" s="845" t="n">
        <v>-0.07097970637445628</v>
      </c>
      <c r="O194" s="845" t="n">
        <v>0.03263177808440802</v>
      </c>
      <c r="P194" s="845" t="n">
        <v>-0.04355955306684373</v>
      </c>
      <c r="Q194" s="845" t="n">
        <v>-0.03785042139376721</v>
      </c>
      <c r="R194" s="845" t="n">
        <v>-0.07785093727603098</v>
      </c>
      <c r="S194" s="845" t="n">
        <v>-0.0450862402185828</v>
      </c>
      <c r="T194" s="845" t="n">
        <v>-0.1195778297030721</v>
      </c>
      <c r="U194" s="845" t="n">
        <v>-0.007906112256961882</v>
      </c>
      <c r="V194" s="845" t="n">
        <v>-0.1117360709895802</v>
      </c>
      <c r="W194" s="845" t="n">
        <v>-0.04166792116478216</v>
      </c>
      <c r="X194" s="845" t="n">
        <v>0.03283210071394847</v>
      </c>
      <c r="Y194" s="845" t="n">
        <v>0.09102861953227656</v>
      </c>
      <c r="Z194" s="845" t="n">
        <v>0.07037518779677729</v>
      </c>
      <c r="AA194" s="845" t="n">
        <v>-0.04083191588864</v>
      </c>
      <c r="AB194" s="845" t="n">
        <v>0.1023080305955952</v>
      </c>
      <c r="AC194" s="845" t="n">
        <v>-0.0783262671504153</v>
      </c>
      <c r="AD194" s="845" t="n">
        <v>0.006338058699457472</v>
      </c>
      <c r="AE194" s="845" t="n">
        <v>0.09780032435873334</v>
      </c>
      <c r="AF194" s="845" t="n">
        <v>-0.1654366184525417</v>
      </c>
      <c r="AG194" s="845" t="n">
        <v>0.08534924944545338</v>
      </c>
      <c r="AH194" s="476" t="n"/>
      <c r="AI194" s="845">
        <f t="array" ref="AI194">SQRT(INDEX(_xlfn.ANCHORARRAY($B$190),A194,A194))</f>
        <v/>
      </c>
      <c r="AJ194" s="845" t="n"/>
      <c r="AK194" s="845">
        <f>$AP$191*AI194</f>
        <v/>
      </c>
      <c r="AL194" s="845">
        <f>ABS(Y123/AK194)</f>
        <v/>
      </c>
      <c r="AM194" s="845">
        <f>IF(AL194&lt;2.5,"Spełniony","Nie spełniony")</f>
        <v/>
      </c>
      <c r="AN194" s="845" t="n"/>
      <c r="AO194" s="845" t="n"/>
      <c r="AP194" s="845" t="n"/>
      <c r="AQ194" s="845" t="n"/>
      <c r="AR194" s="476" t="n"/>
      <c r="AS194" s="476" t="n"/>
      <c r="AT194" s="476" t="n"/>
      <c r="AU194" s="476" t="n"/>
      <c r="AV194" s="476" t="n"/>
      <c r="AW194" s="476" t="n"/>
      <c r="AX194" s="476" t="n"/>
      <c r="AY194" s="476" t="n"/>
      <c r="AZ194" s="476" t="n"/>
      <c r="BA194" s="476" t="n"/>
      <c r="BB194" s="476" t="n"/>
      <c r="BC194" s="476" t="n"/>
      <c r="BD194" s="476" t="n"/>
      <c r="BE194" s="476" t="n"/>
      <c r="BF194" s="476" t="n"/>
      <c r="BG194" s="476" t="n"/>
      <c r="BH194" s="476" t="n"/>
      <c r="BI194" s="476" t="n"/>
      <c r="BJ194" s="476" t="n"/>
      <c r="BK194" s="476" t="n"/>
      <c r="BL194" s="476" t="n"/>
      <c r="BM194" s="476" t="n"/>
      <c r="BN194" s="476" t="n"/>
      <c r="BO194" s="476" t="n"/>
      <c r="BP194" s="476" t="n"/>
      <c r="BQ194" s="476" t="n"/>
      <c r="BR194" s="476" t="n"/>
      <c r="BS194" s="476" t="n"/>
      <c r="BT194" s="476" t="n"/>
      <c r="BU194" s="476" t="n"/>
      <c r="BV194" s="476" t="n"/>
      <c r="BW194" s="476" t="n"/>
      <c r="BX194" s="476" t="n"/>
      <c r="BY194" s="476" t="n"/>
      <c r="BZ194" s="476" t="n"/>
      <c r="CA194" s="476" t="n"/>
      <c r="CB194" s="476" t="n"/>
      <c r="CC194" s="476" t="n"/>
      <c r="CD194" s="476" t="n"/>
      <c r="CE194" s="476" t="n"/>
      <c r="CF194" s="476" t="n"/>
      <c r="CG194" s="476" t="n"/>
      <c r="CH194" s="476" t="n"/>
      <c r="CI194" s="476" t="n"/>
      <c r="CJ194" s="476" t="n"/>
      <c r="CK194" s="476" t="n"/>
      <c r="CL194" s="476" t="n"/>
      <c r="CM194" s="476" t="n"/>
      <c r="CN194" s="476" t="n"/>
      <c r="CO194" s="476" t="n"/>
      <c r="CP194" s="476" t="n"/>
      <c r="CQ194" s="476" t="n"/>
      <c r="CR194" s="476" t="n"/>
      <c r="CS194" s="476" t="n"/>
      <c r="CT194" s="476" t="n"/>
      <c r="CU194" s="476" t="n"/>
      <c r="CV194" s="476" t="n"/>
    </row>
    <row r="195">
      <c r="A195" s="476" t="n">
        <v>6</v>
      </c>
      <c r="B195" s="845" t="n">
        <v>-0.1286048859272834</v>
      </c>
      <c r="C195" s="845" t="n">
        <v>-0.01718151123345828</v>
      </c>
      <c r="D195" s="845" t="n">
        <v>-0.01451237683416377</v>
      </c>
      <c r="E195" s="845" t="n">
        <v>0.001436560908543452</v>
      </c>
      <c r="F195" s="845" t="n">
        <v>-0.0002436451632057551</v>
      </c>
      <c r="G195" s="845" t="n">
        <v>0.6950397377715966</v>
      </c>
      <c r="H195" s="845" t="n">
        <v>-0.2091117345229314</v>
      </c>
      <c r="I195" s="845" t="n">
        <v>0.001436559031623499</v>
      </c>
      <c r="J195" s="845" t="n">
        <v>0.02324523713362986</v>
      </c>
      <c r="K195" s="845" t="n">
        <v>-0.04472297037303963</v>
      </c>
      <c r="L195" s="845" t="n">
        <v>-0.107421084104207</v>
      </c>
      <c r="M195" s="845" t="n">
        <v>-0.1286046937846972</v>
      </c>
      <c r="N195" s="845" t="n">
        <v>0.0261939808925794</v>
      </c>
      <c r="O195" s="845" t="n">
        <v>0.008467851828202169</v>
      </c>
      <c r="P195" s="845" t="n">
        <v>0.02088352800120585</v>
      </c>
      <c r="Q195" s="845" t="n">
        <v>0.01847167442388974</v>
      </c>
      <c r="R195" s="845" t="n">
        <v>0.00269604489936943</v>
      </c>
      <c r="S195" s="845" t="n">
        <v>-0.00742951064808229</v>
      </c>
      <c r="T195" s="845" t="n">
        <v>0.003620916405079866</v>
      </c>
      <c r="U195" s="845" t="n">
        <v>0.02965808645611064</v>
      </c>
      <c r="V195" s="845" t="n">
        <v>0.07788604210536987</v>
      </c>
      <c r="W195" s="845" t="n">
        <v>0.03780499477134407</v>
      </c>
      <c r="X195" s="845" t="n">
        <v>0.03122375210513586</v>
      </c>
      <c r="Y195" s="845" t="n">
        <v>-0.01534767162686526</v>
      </c>
      <c r="Z195" s="845" t="n">
        <v>0.1334009801392274</v>
      </c>
      <c r="AA195" s="845" t="n">
        <v>-0.2649680974942119</v>
      </c>
      <c r="AB195" s="845" t="n">
        <v>-0.1340283371572584</v>
      </c>
      <c r="AC195" s="845" t="n">
        <v>-0.03499314373499937</v>
      </c>
      <c r="AD195" s="845" t="n">
        <v>0.001249842069812537</v>
      </c>
      <c r="AE195" s="845" t="n">
        <v>-0.0434832046468523</v>
      </c>
      <c r="AF195" s="845" t="n">
        <v>0.01466495361784915</v>
      </c>
      <c r="AG195" s="845" t="n">
        <v>-0.008241548579331102</v>
      </c>
      <c r="AH195" s="476" t="n"/>
      <c r="AI195" s="845">
        <f t="array" ref="AI195">SQRT(INDEX(_xlfn.ANCHORARRAY($B$190),A195,A195))</f>
        <v/>
      </c>
      <c r="AJ195" s="845" t="n"/>
      <c r="AK195" s="845">
        <f>$AP$191*AI195</f>
        <v/>
      </c>
      <c r="AL195" s="845">
        <f>ABS(Y124/AK195)</f>
        <v/>
      </c>
      <c r="AM195" s="845">
        <f>IF(AL195&lt;2.5,"Spełniony","Nie spełniony")</f>
        <v/>
      </c>
      <c r="AN195" s="845" t="n"/>
      <c r="AO195" s="845" t="n"/>
      <c r="AP195" s="845" t="n"/>
      <c r="AQ195" s="845" t="n"/>
      <c r="AR195" s="476" t="n"/>
      <c r="AS195" s="476" t="n"/>
      <c r="AT195" s="476" t="n"/>
      <c r="AU195" s="476" t="n"/>
      <c r="AV195" s="476" t="n"/>
      <c r="AW195" s="476" t="n"/>
      <c r="AX195" s="476" t="n"/>
      <c r="AY195" s="476" t="n"/>
      <c r="AZ195" s="476" t="n"/>
      <c r="BA195" s="476" t="n"/>
      <c r="BB195" s="476" t="n"/>
      <c r="BC195" s="476" t="n"/>
      <c r="BD195" s="476" t="n"/>
      <c r="BE195" s="476" t="n"/>
      <c r="BF195" s="476" t="n"/>
      <c r="BG195" s="476" t="n"/>
      <c r="BH195" s="476" t="n"/>
      <c r="BI195" s="476" t="n"/>
      <c r="BJ195" s="476" t="n"/>
      <c r="BK195" s="476" t="n"/>
      <c r="BL195" s="476" t="n"/>
      <c r="BM195" s="476" t="n"/>
      <c r="BN195" s="476" t="n"/>
      <c r="BO195" s="476" t="n"/>
      <c r="BP195" s="476" t="n"/>
      <c r="BQ195" s="476" t="n"/>
      <c r="BR195" s="476" t="n"/>
      <c r="BS195" s="476" t="n"/>
      <c r="BT195" s="476" t="n"/>
      <c r="BU195" s="476" t="n"/>
      <c r="BV195" s="476" t="n"/>
      <c r="BW195" s="476" t="n"/>
      <c r="BX195" s="476" t="n"/>
      <c r="BY195" s="476" t="n"/>
      <c r="BZ195" s="476" t="n"/>
      <c r="CA195" s="476" t="n"/>
      <c r="CB195" s="476" t="n"/>
      <c r="CC195" s="476" t="n"/>
      <c r="CD195" s="476" t="n"/>
      <c r="CE195" s="476" t="n"/>
      <c r="CF195" s="476" t="n"/>
      <c r="CG195" s="476" t="n"/>
      <c r="CH195" s="476" t="n"/>
      <c r="CI195" s="476" t="n"/>
      <c r="CJ195" s="476" t="n"/>
      <c r="CK195" s="476" t="n"/>
      <c r="CL195" s="476" t="n"/>
      <c r="CM195" s="476" t="n"/>
      <c r="CN195" s="476" t="n"/>
      <c r="CO195" s="476" t="n"/>
      <c r="CP195" s="476" t="n"/>
      <c r="CQ195" s="476" t="n"/>
      <c r="CR195" s="476" t="n"/>
      <c r="CS195" s="476" t="n"/>
      <c r="CT195" s="476" t="n"/>
      <c r="CU195" s="476" t="n"/>
      <c r="CV195" s="476" t="n"/>
    </row>
    <row r="196">
      <c r="A196" s="476" t="n">
        <v>7</v>
      </c>
      <c r="B196" s="713" t="n">
        <v>0.05720918967344836</v>
      </c>
      <c r="C196" s="851" t="n"/>
      <c r="D196" s="660" t="n">
        <v>-0.01052735735653226</v>
      </c>
      <c r="E196" s="713" t="n">
        <v>-0.1528437741457812</v>
      </c>
      <c r="F196" s="852" t="n"/>
      <c r="G196" s="851" t="n"/>
      <c r="H196" s="845" t="n">
        <v>0.4480029536162397</v>
      </c>
      <c r="I196" s="845" t="n">
        <v>-0.1528435744497505</v>
      </c>
      <c r="J196" s="845" t="n">
        <v>-0.06978487278544776</v>
      </c>
      <c r="K196" s="845" t="n">
        <v>0.0004885864956773902</v>
      </c>
      <c r="L196" s="845" t="n">
        <v>0.015293336827921</v>
      </c>
      <c r="M196" s="845" t="n">
        <v>0.05720910419985548</v>
      </c>
      <c r="N196" s="845" t="n">
        <v>-0.005168871660555623</v>
      </c>
      <c r="O196" s="845" t="n">
        <v>0.005421778186445618</v>
      </c>
      <c r="P196" s="845" t="n">
        <v>-0.00696364122078364</v>
      </c>
      <c r="Q196" s="845" t="n">
        <v>0.00240992527788656</v>
      </c>
      <c r="R196" s="845" t="n">
        <v>-0.04937570180935096</v>
      </c>
      <c r="S196" s="845" t="n">
        <v>0.01692665638065234</v>
      </c>
      <c r="T196" s="845" t="n">
        <v>0.02537039698778677</v>
      </c>
      <c r="U196" s="845" t="n">
        <v>0.05511244729893819</v>
      </c>
      <c r="V196" s="845" t="n">
        <v>-0.03990293944046663</v>
      </c>
      <c r="W196" s="845" t="n">
        <v>-0.03337786592893561</v>
      </c>
      <c r="X196" s="845" t="n">
        <v>-0.0094851257174402</v>
      </c>
      <c r="Y196" s="845" t="n">
        <v>-0.08285559949075189</v>
      </c>
      <c r="Z196" s="845" t="n">
        <v>0.1215708435511029</v>
      </c>
      <c r="AA196" s="845" t="n">
        <v>0.04405068702649143</v>
      </c>
      <c r="AB196" s="845" t="n">
        <v>-0.2951647663323547</v>
      </c>
      <c r="AC196" s="845" t="n">
        <v>-0.1349867666746571</v>
      </c>
      <c r="AD196" s="845" t="n">
        <v>0.02256056501529452</v>
      </c>
      <c r="AE196" s="845" t="n">
        <v>-0.0287698509943267</v>
      </c>
      <c r="AF196" s="845" t="n">
        <v>-0.04222102692932637</v>
      </c>
      <c r="AG196" s="845" t="n">
        <v>0.0134615671899086</v>
      </c>
      <c r="AH196" s="476" t="n"/>
      <c r="AI196" s="845">
        <f t="array" ref="AI196">SQRT(INDEX(_xlfn.ANCHORARRAY($B$190),A196,A196))</f>
        <v/>
      </c>
      <c r="AJ196" s="845" t="n"/>
      <c r="AK196" s="845">
        <f>$AP$191*AI196</f>
        <v/>
      </c>
      <c r="AL196" s="845">
        <f>ABS(Y125/AK196)</f>
        <v/>
      </c>
      <c r="AM196" s="845">
        <f>IF(AL196&lt;2.5,"Spełniony","Nie spełniony")</f>
        <v/>
      </c>
      <c r="AN196" s="845" t="n"/>
      <c r="AO196" s="845" t="n"/>
      <c r="AP196" s="845" t="n"/>
      <c r="AQ196" s="845" t="n"/>
      <c r="AR196" s="476" t="n"/>
      <c r="AS196" s="476" t="n"/>
      <c r="AT196" s="476" t="n"/>
      <c r="AU196" s="476" t="n"/>
      <c r="AV196" s="476" t="n"/>
      <c r="AW196" s="476" t="n"/>
      <c r="AX196" s="476" t="n"/>
      <c r="AY196" s="476" t="n"/>
      <c r="AZ196" s="476" t="n"/>
      <c r="BA196" s="476" t="n"/>
      <c r="BB196" s="476" t="n"/>
      <c r="BC196" s="476" t="n"/>
      <c r="BD196" s="476" t="n"/>
      <c r="BE196" s="476" t="n"/>
      <c r="BF196" s="476" t="n"/>
      <c r="BG196" s="476" t="n"/>
      <c r="BH196" s="476" t="n"/>
      <c r="BI196" s="476" t="n"/>
      <c r="BJ196" s="476" t="n"/>
      <c r="BK196" s="476" t="n"/>
      <c r="BL196" s="476" t="n"/>
      <c r="BM196" s="476" t="n"/>
      <c r="BN196" s="476" t="n"/>
      <c r="BO196" s="476" t="n"/>
      <c r="BP196" s="476" t="n"/>
      <c r="BQ196" s="476" t="n"/>
      <c r="BR196" s="476" t="n"/>
      <c r="BS196" s="476" t="n"/>
      <c r="BT196" s="476" t="n"/>
      <c r="BU196" s="476" t="n"/>
      <c r="BV196" s="476" t="n"/>
      <c r="BW196" s="476" t="n"/>
      <c r="BX196" s="476" t="n"/>
      <c r="BY196" s="476" t="n"/>
      <c r="BZ196" s="476" t="n"/>
      <c r="CA196" s="476" t="n"/>
      <c r="CB196" s="476" t="n"/>
      <c r="CC196" s="476" t="n"/>
      <c r="CD196" s="476" t="n"/>
      <c r="CE196" s="476" t="n"/>
      <c r="CF196" s="476" t="n"/>
      <c r="CG196" s="476" t="n"/>
      <c r="CH196" s="476" t="n"/>
      <c r="CI196" s="476" t="n"/>
      <c r="CJ196" s="476" t="n"/>
      <c r="CK196" s="476" t="n"/>
      <c r="CL196" s="476" t="n"/>
      <c r="CM196" s="476" t="n"/>
      <c r="CN196" s="476" t="n"/>
      <c r="CO196" s="476" t="n"/>
      <c r="CP196" s="476" t="n"/>
      <c r="CQ196" s="476" t="n"/>
      <c r="CR196" s="476" t="n"/>
      <c r="CS196" s="476" t="n"/>
      <c r="CT196" s="476" t="n"/>
      <c r="CU196" s="476" t="n"/>
      <c r="CV196" s="476" t="n"/>
    </row>
    <row r="197" ht="17.1" customHeight="1">
      <c r="A197" s="476" t="n">
        <v>8</v>
      </c>
      <c r="B197" s="716" t="n">
        <v>-0.0557109563030275</v>
      </c>
      <c r="C197" s="717" t="n">
        <v>0.005098942602408323</v>
      </c>
      <c r="D197" s="660" t="n">
        <v>0.04088861079363706</v>
      </c>
      <c r="E197" s="716" t="n">
        <v>-0.2175879577379537</v>
      </c>
      <c r="F197" s="716" t="n">
        <v>-0.05755969580055753</v>
      </c>
      <c r="G197" s="716" t="n">
        <v>0.001436559031623472</v>
      </c>
      <c r="H197" s="477" t="n">
        <v>-0.1528435744497505</v>
      </c>
      <c r="I197" s="845" t="n">
        <v>0.7824123265487422</v>
      </c>
      <c r="J197" s="845" t="n">
        <v>-0.1435179336268624</v>
      </c>
      <c r="K197" s="845" t="n">
        <v>0.03380938420508434</v>
      </c>
      <c r="L197" s="845" t="n">
        <v>0.05442028325673562</v>
      </c>
      <c r="M197" s="845" t="n">
        <v>-0.05571087306787557</v>
      </c>
      <c r="N197" s="845" t="n">
        <v>-0.01223277423469293</v>
      </c>
      <c r="O197" s="845" t="n">
        <v>-0.01709491512320541</v>
      </c>
      <c r="P197" s="845" t="n">
        <v>0.0006975138154296581</v>
      </c>
      <c r="Q197" s="845" t="n">
        <v>0.0054375766749591</v>
      </c>
      <c r="R197" s="845" t="n">
        <v>-0.003286702546877556</v>
      </c>
      <c r="S197" s="845" t="n">
        <v>-0.01966477965091463</v>
      </c>
      <c r="T197" s="845" t="n">
        <v>-0.01050747431789533</v>
      </c>
      <c r="U197" s="845" t="n">
        <v>0.03607720386062414</v>
      </c>
      <c r="V197" s="845" t="n">
        <v>0.01566285069443328</v>
      </c>
      <c r="W197" s="845" t="n">
        <v>0.03287868227072465</v>
      </c>
      <c r="X197" s="845" t="n">
        <v>0.03499104319999852</v>
      </c>
      <c r="Y197" s="845" t="n">
        <v>0.05139388309055815</v>
      </c>
      <c r="Z197" s="845" t="n">
        <v>-0.2055357082460095</v>
      </c>
      <c r="AA197" s="845" t="n">
        <v>0.07060924899029486</v>
      </c>
      <c r="AB197" s="845" t="n">
        <v>-0.06254766605465611</v>
      </c>
      <c r="AC197" s="845" t="n">
        <v>-0.03180894541694991</v>
      </c>
      <c r="AD197" s="845" t="n">
        <v>-0.01697806201726294</v>
      </c>
      <c r="AE197" s="845" t="n">
        <v>0.03219657830213731</v>
      </c>
      <c r="AF197" s="845" t="n">
        <v>-0.05012586990262202</v>
      </c>
      <c r="AG197" s="845" t="n">
        <v>0.01222922563972602</v>
      </c>
      <c r="AH197" s="476" t="n"/>
      <c r="AI197" s="845">
        <f t="array" ref="AI197">SQRT(INDEX(_xlfn.ANCHORARRAY($B$190),A197,A197))</f>
        <v/>
      </c>
      <c r="AJ197" s="845" t="n"/>
      <c r="AK197" s="845">
        <f>$AP$191*AI197</f>
        <v/>
      </c>
      <c r="AL197" s="845">
        <f>ABS(Y126/AK197)</f>
        <v/>
      </c>
      <c r="AM197" s="845">
        <f>IF(AL197&lt;2.5,"Spełniony","Nie spełniony")</f>
        <v/>
      </c>
      <c r="AN197" s="845" t="n"/>
      <c r="AO197" s="845" t="n"/>
      <c r="AP197" s="845" t="n"/>
      <c r="AQ197" s="845" t="n"/>
      <c r="AR197" s="476" t="n"/>
      <c r="AS197" s="476" t="n"/>
      <c r="AT197" s="476" t="n"/>
      <c r="AU197" s="476" t="n"/>
      <c r="AV197" s="476" t="n"/>
      <c r="AW197" s="476" t="n"/>
      <c r="AX197" s="476" t="n"/>
      <c r="AY197" s="476" t="n"/>
      <c r="AZ197" s="476" t="n"/>
      <c r="BA197" s="476" t="n"/>
      <c r="BB197" s="476" t="n"/>
      <c r="BC197" s="476" t="n"/>
      <c r="BD197" s="476" t="n"/>
      <c r="BE197" s="476" t="n"/>
      <c r="BF197" s="476" t="n"/>
      <c r="BG197" s="476" t="n"/>
      <c r="BH197" s="476" t="n"/>
      <c r="BI197" s="476" t="n"/>
      <c r="BJ197" s="476" t="n"/>
      <c r="BK197" s="476" t="n"/>
      <c r="BL197" s="476" t="n"/>
      <c r="BM197" s="476" t="n"/>
      <c r="BN197" s="476" t="n"/>
      <c r="BO197" s="476" t="n"/>
      <c r="BP197" s="476" t="n"/>
      <c r="BQ197" s="476" t="n"/>
      <c r="BR197" s="476" t="n"/>
      <c r="BS197" s="476" t="n"/>
      <c r="BT197" s="476" t="n"/>
      <c r="BU197" s="476" t="n"/>
      <c r="BV197" s="476" t="n"/>
      <c r="BW197" s="476" t="n"/>
      <c r="BX197" s="476" t="n"/>
      <c r="BY197" s="476" t="n"/>
      <c r="BZ197" s="476" t="n"/>
      <c r="CA197" s="476" t="n"/>
      <c r="CB197" s="476" t="n"/>
      <c r="CC197" s="476" t="n"/>
      <c r="CD197" s="476" t="n"/>
      <c r="CE197" s="476" t="n"/>
      <c r="CF197" s="476" t="n"/>
      <c r="CG197" s="476" t="n"/>
      <c r="CH197" s="476" t="n"/>
      <c r="CI197" s="476" t="n"/>
      <c r="CJ197" s="476" t="n"/>
      <c r="CK197" s="476" t="n"/>
      <c r="CL197" s="476" t="n"/>
      <c r="CM197" s="476" t="n"/>
      <c r="CN197" s="476" t="n"/>
      <c r="CO197" s="476" t="n"/>
      <c r="CP197" s="476" t="n"/>
      <c r="CQ197" s="476" t="n"/>
      <c r="CR197" s="476" t="n"/>
      <c r="CS197" s="476" t="n"/>
      <c r="CT197" s="476" t="n"/>
      <c r="CU197" s="476" t="n"/>
      <c r="CV197" s="476" t="n"/>
    </row>
    <row r="198" ht="17.1" customHeight="1">
      <c r="A198" s="476" t="n">
        <v>9</v>
      </c>
      <c r="B198" s="718" t="n">
        <v>-0.0453755922489272</v>
      </c>
      <c r="C198" s="719" t="n">
        <v>-0.1013640240773068</v>
      </c>
      <c r="D198" s="660" t="n">
        <v>-0.1770029013297575</v>
      </c>
      <c r="E198" s="720" t="n">
        <v>-0.1435181211385836</v>
      </c>
      <c r="F198" s="720" t="n">
        <v>-0.05068898779691697</v>
      </c>
      <c r="G198" s="721" t="n">
        <v>0.02324523713362989</v>
      </c>
      <c r="H198" s="722" t="n">
        <v>-0.0697848727854477</v>
      </c>
      <c r="I198" s="845" t="n">
        <v>-0.1435179336268625</v>
      </c>
      <c r="J198" s="845" t="n">
        <v>0.7021049717587629</v>
      </c>
      <c r="K198" s="845" t="n">
        <v>0.02814962661415947</v>
      </c>
      <c r="L198" s="845" t="n">
        <v>0.0335187854593836</v>
      </c>
      <c r="M198" s="845" t="n">
        <v>-0.04537552445536264</v>
      </c>
      <c r="N198" s="845" t="n">
        <v>-0.01613331073098668</v>
      </c>
      <c r="O198" s="845" t="n">
        <v>-0.01137510268009117</v>
      </c>
      <c r="P198" s="845" t="n">
        <v>0.003248901266539275</v>
      </c>
      <c r="Q198" s="845" t="n">
        <v>0.01598158917279589</v>
      </c>
      <c r="R198" s="845" t="n">
        <v>-0.04864292500816359</v>
      </c>
      <c r="S198" s="845" t="n">
        <v>-0.03096357602493108</v>
      </c>
      <c r="T198" s="845" t="n">
        <v>-0.1595715360825059</v>
      </c>
      <c r="U198" s="845" t="n">
        <v>-0.08269274562676247</v>
      </c>
      <c r="V198" s="845" t="n">
        <v>0.03100721610365359</v>
      </c>
      <c r="W198" s="845" t="n">
        <v>0.04619324006139333</v>
      </c>
      <c r="X198" s="845" t="n">
        <v>0.07302695765798055</v>
      </c>
      <c r="Y198" s="845" t="n">
        <v>-0.0676197273634023</v>
      </c>
      <c r="Z198" s="845" t="n">
        <v>-0.145062973543208</v>
      </c>
      <c r="AA198" s="845" t="n">
        <v>0.06245528708358278</v>
      </c>
      <c r="AB198" s="845" t="n">
        <v>0.08218801654488615</v>
      </c>
      <c r="AC198" s="845" t="n">
        <v>-0.04301955347106679</v>
      </c>
      <c r="AD198" s="845" t="n">
        <v>0.08130428330392878</v>
      </c>
      <c r="AE198" s="845" t="n">
        <v>-0.1448150150432609</v>
      </c>
      <c r="AF198" s="845" t="n">
        <v>0.02519726536434155</v>
      </c>
      <c r="AG198" s="845" t="n">
        <v>0.03594624271045099</v>
      </c>
      <c r="AH198" s="476" t="n"/>
      <c r="AI198" s="845">
        <f t="array" ref="AI198">SQRT(INDEX(_xlfn.ANCHORARRAY($B$190),A198,A198))</f>
        <v/>
      </c>
      <c r="AJ198" s="845" t="n"/>
      <c r="AK198" s="845">
        <f>$AP$191*AI198</f>
        <v/>
      </c>
      <c r="AL198" s="845">
        <f>ABS(Y127/AK198)</f>
        <v/>
      </c>
      <c r="AM198" s="845">
        <f>IF(AL198&lt;2.5,"Spełniony","Nie spełniony")</f>
        <v/>
      </c>
      <c r="AN198" s="845" t="n"/>
      <c r="AO198" s="845" t="n"/>
      <c r="AP198" s="845" t="n"/>
      <c r="AQ198" s="845" t="n"/>
      <c r="AR198" s="476" t="n"/>
      <c r="AS198" s="476" t="n"/>
      <c r="AT198" s="476" t="n"/>
      <c r="AU198" s="476" t="n"/>
      <c r="AV198" s="476" t="n"/>
      <c r="AW198" s="476" t="n"/>
      <c r="AX198" s="476" t="n"/>
      <c r="AY198" s="476" t="n"/>
      <c r="AZ198" s="476" t="n"/>
      <c r="BA198" s="476" t="n"/>
      <c r="BB198" s="476" t="n"/>
      <c r="BC198" s="476" t="n"/>
      <c r="BD198" s="476" t="n"/>
      <c r="BE198" s="476" t="n"/>
      <c r="BF198" s="476" t="n"/>
      <c r="BG198" s="476" t="n"/>
      <c r="BH198" s="476" t="n"/>
      <c r="BI198" s="476" t="n"/>
      <c r="BJ198" s="476" t="n"/>
      <c r="BK198" s="476" t="n"/>
      <c r="BL198" s="476" t="n"/>
      <c r="BM198" s="476" t="n"/>
      <c r="BN198" s="476" t="n"/>
      <c r="BO198" s="476" t="n"/>
      <c r="BP198" s="476" t="n"/>
      <c r="BQ198" s="476" t="n"/>
      <c r="BR198" s="476" t="n"/>
      <c r="BS198" s="476" t="n"/>
      <c r="BT198" s="476" t="n"/>
      <c r="BU198" s="476" t="n"/>
      <c r="BV198" s="476" t="n"/>
      <c r="BW198" s="476" t="n"/>
      <c r="BX198" s="476" t="n"/>
      <c r="BY198" s="476" t="n"/>
      <c r="BZ198" s="476" t="n"/>
      <c r="CA198" s="476" t="n"/>
      <c r="CB198" s="476" t="n"/>
      <c r="CC198" s="476" t="n"/>
      <c r="CD198" s="476" t="n"/>
      <c r="CE198" s="476" t="n"/>
      <c r="CF198" s="476" t="n"/>
      <c r="CG198" s="476" t="n"/>
      <c r="CH198" s="476" t="n"/>
      <c r="CI198" s="476" t="n"/>
      <c r="CJ198" s="476" t="n"/>
      <c r="CK198" s="476" t="n"/>
      <c r="CL198" s="476" t="n"/>
      <c r="CM198" s="476" t="n"/>
      <c r="CN198" s="476" t="n"/>
      <c r="CO198" s="476" t="n"/>
      <c r="CP198" s="476" t="n"/>
      <c r="CQ198" s="476" t="n"/>
      <c r="CR198" s="476" t="n"/>
      <c r="CS198" s="476" t="n"/>
      <c r="CT198" s="476" t="n"/>
      <c r="CU198" s="476" t="n"/>
      <c r="CV198" s="476" t="n"/>
    </row>
    <row r="199">
      <c r="A199" s="476" t="n">
        <v>10</v>
      </c>
      <c r="B199" s="723" t="n">
        <v>-0.09283597919840503</v>
      </c>
      <c r="C199" s="851" t="n"/>
      <c r="D199" s="660" t="n">
        <v>-0.007046446053629141</v>
      </c>
      <c r="E199" s="720" t="n">
        <v>0.03380942837835009</v>
      </c>
      <c r="F199" s="720" t="n">
        <v>0.03869211728956251</v>
      </c>
      <c r="G199" s="721" t="n">
        <v>-0.04472297037303957</v>
      </c>
      <c r="H199" s="722" t="n">
        <v>0.0004885864956774388</v>
      </c>
      <c r="I199" s="845" t="n">
        <v>0.03380938420508434</v>
      </c>
      <c r="J199" s="845" t="n">
        <v>0.02814962661415947</v>
      </c>
      <c r="K199" s="845" t="n">
        <v>0.5322344124754217</v>
      </c>
      <c r="L199" s="845" t="n">
        <v>-0.241040002075003</v>
      </c>
      <c r="M199" s="845" t="n">
        <v>-0.09283584049648075</v>
      </c>
      <c r="N199" s="845" t="n">
        <v>-0.1174931957929712</v>
      </c>
      <c r="O199" s="845" t="n">
        <v>-0.3004534277452514</v>
      </c>
      <c r="P199" s="845" t="n">
        <v>-0.03602766232087036</v>
      </c>
      <c r="Q199" s="845" t="n">
        <v>0.03665632226493636</v>
      </c>
      <c r="R199" s="845" t="n">
        <v>0.02975849850209905</v>
      </c>
      <c r="S199" s="845" t="n">
        <v>0.03180404754121946</v>
      </c>
      <c r="T199" s="845" t="n">
        <v>0.02985310598476077</v>
      </c>
      <c r="U199" s="845" t="n">
        <v>-0.009419494735110365</v>
      </c>
      <c r="V199" s="845" t="n">
        <v>-0.1863606877085183</v>
      </c>
      <c r="W199" s="845" t="n">
        <v>0.08194612476359533</v>
      </c>
      <c r="X199" s="845" t="n">
        <v>0.006964539032938668</v>
      </c>
      <c r="Y199" s="845" t="n">
        <v>-0.03687680048761059</v>
      </c>
      <c r="Z199" s="845" t="n">
        <v>0.02327657823785611</v>
      </c>
      <c r="AA199" s="845" t="n">
        <v>0.1110502461617387</v>
      </c>
      <c r="AB199" s="845" t="n">
        <v>-0.01550300383010841</v>
      </c>
      <c r="AC199" s="845" t="n">
        <v>0.002650821463445349</v>
      </c>
      <c r="AD199" s="845" t="n">
        <v>0.02457988166297409</v>
      </c>
      <c r="AE199" s="845" t="n">
        <v>-0.01199121594826973</v>
      </c>
      <c r="AF199" s="845" t="n">
        <v>0.0040805564456994</v>
      </c>
      <c r="AG199" s="845" t="n">
        <v>-0.02387889373112679</v>
      </c>
      <c r="AH199" s="476" t="n"/>
      <c r="AI199" s="845">
        <f t="array" ref="AI199">SQRT(INDEX(_xlfn.ANCHORARRAY($B$190),A199,A199))</f>
        <v/>
      </c>
      <c r="AJ199" s="845" t="n"/>
      <c r="AK199" s="845">
        <f>$AP$191*AI199</f>
        <v/>
      </c>
      <c r="AL199" s="845">
        <f>ABS(Y128/AK199)</f>
        <v/>
      </c>
      <c r="AM199" s="845">
        <f>IF(AL199&lt;2.5,"Spełniony","Nie spełniony")</f>
        <v/>
      </c>
      <c r="AN199" s="845" t="n"/>
      <c r="AO199" s="845" t="n"/>
      <c r="AP199" s="845" t="n"/>
      <c r="AQ199" s="845" t="n"/>
      <c r="AR199" s="476" t="n"/>
      <c r="AS199" s="476" t="n"/>
      <c r="AT199" s="476" t="n"/>
      <c r="AU199" s="476" t="n"/>
      <c r="AV199" s="476" t="n"/>
      <c r="AW199" s="476" t="n"/>
      <c r="AX199" s="476" t="n"/>
      <c r="AY199" s="476" t="n"/>
      <c r="AZ199" s="476" t="n"/>
      <c r="BA199" s="476" t="n"/>
      <c r="BB199" s="476" t="n"/>
      <c r="BC199" s="476" t="n"/>
      <c r="BD199" s="476" t="n"/>
      <c r="BE199" s="476" t="n"/>
      <c r="BF199" s="476" t="n"/>
      <c r="BG199" s="476" t="n"/>
      <c r="BH199" s="476" t="n"/>
      <c r="BI199" s="476" t="n"/>
      <c r="BJ199" s="476" t="n"/>
      <c r="BK199" s="476" t="n"/>
      <c r="BL199" s="476" t="n"/>
      <c r="BM199" s="476" t="n"/>
      <c r="BN199" s="476" t="n"/>
      <c r="BO199" s="476" t="n"/>
      <c r="BP199" s="476" t="n"/>
      <c r="BQ199" s="476" t="n"/>
      <c r="BR199" s="476" t="n"/>
      <c r="BS199" s="476" t="n"/>
      <c r="BT199" s="476" t="n"/>
      <c r="BU199" s="476" t="n"/>
      <c r="BV199" s="476" t="n"/>
      <c r="BW199" s="476" t="n"/>
      <c r="BX199" s="476" t="n"/>
      <c r="BY199" s="476" t="n"/>
      <c r="BZ199" s="476" t="n"/>
      <c r="CA199" s="476" t="n"/>
      <c r="CB199" s="476" t="n"/>
      <c r="CC199" s="476" t="n"/>
      <c r="CD199" s="476" t="n"/>
      <c r="CE199" s="476" t="n"/>
      <c r="CF199" s="476" t="n"/>
      <c r="CG199" s="476" t="n"/>
      <c r="CH199" s="476" t="n"/>
      <c r="CI199" s="476" t="n"/>
      <c r="CJ199" s="476" t="n"/>
      <c r="CK199" s="476" t="n"/>
      <c r="CL199" s="476" t="n"/>
      <c r="CM199" s="476" t="n"/>
      <c r="CN199" s="476" t="n"/>
      <c r="CO199" s="476" t="n"/>
      <c r="CP199" s="476" t="n"/>
      <c r="CQ199" s="476" t="n"/>
      <c r="CR199" s="476" t="n"/>
      <c r="CS199" s="476" t="n"/>
      <c r="CT199" s="476" t="n"/>
      <c r="CU199" s="476" t="n"/>
      <c r="CV199" s="476" t="n"/>
    </row>
    <row r="200">
      <c r="A200" s="476" t="n">
        <v>11</v>
      </c>
      <c r="B200" s="845" t="n">
        <v>-0.2083672033197032</v>
      </c>
      <c r="C200" s="845" t="n">
        <v>-0.005695137928985246</v>
      </c>
      <c r="D200" s="845" t="n">
        <v>-0.02416890235081338</v>
      </c>
      <c r="E200" s="720" t="n">
        <v>0.05442035435893671</v>
      </c>
      <c r="F200" s="720" t="n">
        <v>0.07589856666094189</v>
      </c>
      <c r="G200" s="721" t="n">
        <v>-0.1074210841042071</v>
      </c>
      <c r="H200" s="722" t="n">
        <v>0.01529333682792098</v>
      </c>
      <c r="I200" s="845" t="n">
        <v>0.05442028325673559</v>
      </c>
      <c r="J200" s="845" t="n">
        <v>0.03351878545938357</v>
      </c>
      <c r="K200" s="845" t="n">
        <v>-0.2410400020750031</v>
      </c>
      <c r="L200" s="845" t="n">
        <v>0.5296463125506461</v>
      </c>
      <c r="M200" s="845" t="n">
        <v>-0.2083668920079435</v>
      </c>
      <c r="N200" s="845" t="n">
        <v>0.06381591362357616</v>
      </c>
      <c r="O200" s="845" t="n">
        <v>0.1307950111959128</v>
      </c>
      <c r="P200" s="845" t="n">
        <v>0.0120653317894323</v>
      </c>
      <c r="Q200" s="845" t="n">
        <v>-0.01990799016749881</v>
      </c>
      <c r="R200" s="845" t="n">
        <v>-0.006969318240715448</v>
      </c>
      <c r="S200" s="845" t="n">
        <v>0.02803309435398209</v>
      </c>
      <c r="T200" s="845" t="n">
        <v>0.04737364913042347</v>
      </c>
      <c r="U200" s="845" t="n">
        <v>-0.01220056068787051</v>
      </c>
      <c r="V200" s="845" t="n">
        <v>0.03551891782925912</v>
      </c>
      <c r="W200" s="845" t="n">
        <v>-0.08781747638300623</v>
      </c>
      <c r="X200" s="845" t="n">
        <v>-0.06657484502976665</v>
      </c>
      <c r="Y200" s="845" t="n">
        <v>-0.07239511269040066</v>
      </c>
      <c r="Z200" s="845" t="n">
        <v>0.01775173496004676</v>
      </c>
      <c r="AA200" s="845" t="n">
        <v>0.1735167813138677</v>
      </c>
      <c r="AB200" s="845" t="n">
        <v>-0.02106812475410563</v>
      </c>
      <c r="AC200" s="845" t="n">
        <v>0.01383752386985255</v>
      </c>
      <c r="AD200" s="845" t="n">
        <v>0.005026457001440304</v>
      </c>
      <c r="AE200" s="845" t="n">
        <v>-0.02650976691887383</v>
      </c>
      <c r="AF200" s="845" t="n">
        <v>0.05799264526074618</v>
      </c>
      <c r="AG200" s="845" t="n">
        <v>-0.01563449402355423</v>
      </c>
      <c r="AH200" s="476" t="n"/>
      <c r="AI200" s="845">
        <f t="array" ref="AI200">SQRT(INDEX(_xlfn.ANCHORARRAY($B$190),A200,A200))</f>
        <v/>
      </c>
      <c r="AJ200" s="845" t="n"/>
      <c r="AK200" s="845">
        <f>$AP$191*AI200</f>
        <v/>
      </c>
      <c r="AL200" s="845">
        <f>ABS(Y129/AK200)</f>
        <v/>
      </c>
      <c r="AM200" s="845">
        <f>IF(AL200&lt;2.5,"Spełniony","Nie spełniony")</f>
        <v/>
      </c>
      <c r="AN200" s="845" t="n"/>
      <c r="AO200" s="845" t="n"/>
      <c r="AP200" s="845" t="n"/>
      <c r="AQ200" s="845" t="n"/>
      <c r="AR200" s="476" t="n"/>
      <c r="AS200" s="476" t="n"/>
      <c r="AT200" s="476" t="n"/>
      <c r="AU200" s="476" t="n"/>
      <c r="AV200" s="476" t="n"/>
      <c r="AW200" s="476" t="n"/>
      <c r="AX200" s="476" t="n"/>
      <c r="AY200" s="476" t="n"/>
      <c r="AZ200" s="476" t="n"/>
      <c r="BA200" s="476" t="n"/>
      <c r="BB200" s="476" t="n"/>
      <c r="BC200" s="476" t="n"/>
      <c r="BD200" s="476" t="n"/>
      <c r="BE200" s="476" t="n"/>
      <c r="BF200" s="476" t="n"/>
      <c r="BG200" s="476" t="n"/>
      <c r="BH200" s="476" t="n"/>
      <c r="BI200" s="476" t="n"/>
      <c r="BJ200" s="476" t="n"/>
      <c r="BK200" s="476" t="n"/>
      <c r="BL200" s="476" t="n"/>
      <c r="BM200" s="476" t="n"/>
      <c r="BN200" s="476" t="n"/>
      <c r="BO200" s="476" t="n"/>
      <c r="BP200" s="476" t="n"/>
      <c r="BQ200" s="476" t="n"/>
      <c r="BR200" s="476" t="n"/>
      <c r="BS200" s="476" t="n"/>
      <c r="BT200" s="476" t="n"/>
      <c r="BU200" s="476" t="n"/>
      <c r="BV200" s="476" t="n"/>
      <c r="BW200" s="476" t="n"/>
      <c r="BX200" s="476" t="n"/>
      <c r="BY200" s="476" t="n"/>
      <c r="BZ200" s="476" t="n"/>
      <c r="CA200" s="476" t="n"/>
      <c r="CB200" s="476" t="n"/>
      <c r="CC200" s="476" t="n"/>
      <c r="CD200" s="476" t="n"/>
      <c r="CE200" s="476" t="n"/>
      <c r="CF200" s="476" t="n"/>
      <c r="CG200" s="476" t="n"/>
      <c r="CH200" s="476" t="n"/>
      <c r="CI200" s="476" t="n"/>
      <c r="CJ200" s="476" t="n"/>
      <c r="CK200" s="476" t="n"/>
      <c r="CL200" s="476" t="n"/>
      <c r="CM200" s="476" t="n"/>
      <c r="CN200" s="476" t="n"/>
      <c r="CO200" s="476" t="n"/>
      <c r="CP200" s="476" t="n"/>
      <c r="CQ200" s="476" t="n"/>
      <c r="CR200" s="476" t="n"/>
      <c r="CS200" s="476" t="n"/>
      <c r="CT200" s="476" t="n"/>
      <c r="CU200" s="476" t="n"/>
      <c r="CV200" s="476" t="n"/>
    </row>
    <row r="201">
      <c r="A201" s="476" t="n">
        <v>12</v>
      </c>
      <c r="B201" s="845" t="n">
        <v>-0.2655149284812723</v>
      </c>
      <c r="C201" s="845" t="n">
        <v>0.004586649376136148</v>
      </c>
      <c r="D201" s="845" t="n">
        <v>0.02514518639308355</v>
      </c>
      <c r="E201" s="720" t="n">
        <v>-0.05571094585628214</v>
      </c>
      <c r="F201" s="720" t="n">
        <v>-0.07259884612015283</v>
      </c>
      <c r="G201" s="721" t="n">
        <v>-0.1286046937846973</v>
      </c>
      <c r="H201" s="722" t="n">
        <v>0.05720910419985542</v>
      </c>
      <c r="I201" s="845" t="n">
        <v>-0.05571087306787557</v>
      </c>
      <c r="J201" s="845" t="n">
        <v>-0.04537552445536258</v>
      </c>
      <c r="K201" s="845" t="n">
        <v>-0.0928358404964808</v>
      </c>
      <c r="L201" s="845" t="n">
        <v>-0.2083668920079434</v>
      </c>
      <c r="M201" s="845" t="n">
        <v>0.7344854682122488</v>
      </c>
      <c r="N201" s="845" t="n">
        <v>0.007816098064625777</v>
      </c>
      <c r="O201" s="845" t="n">
        <v>0.06153288093843567</v>
      </c>
      <c r="P201" s="845" t="n">
        <v>0.003422553211566849</v>
      </c>
      <c r="Q201" s="845" t="n">
        <v>-0.01111420068252535</v>
      </c>
      <c r="R201" s="845" t="n">
        <v>-0.01140147776028272</v>
      </c>
      <c r="S201" s="845" t="n">
        <v>-0.03346613823562989</v>
      </c>
      <c r="T201" s="845" t="n">
        <v>-0.04948647839610242</v>
      </c>
      <c r="U201" s="845" t="n">
        <v>0.003678989670068623</v>
      </c>
      <c r="V201" s="845" t="n">
        <v>0.04618923594822778</v>
      </c>
      <c r="W201" s="845" t="n">
        <v>0.006365561602356157</v>
      </c>
      <c r="X201" s="845" t="n">
        <v>0.03246762315016996</v>
      </c>
      <c r="Y201" s="845" t="n">
        <v>0.0743050072427769</v>
      </c>
      <c r="Z201" s="845" t="n">
        <v>-0.06777490799358632</v>
      </c>
      <c r="AA201" s="845" t="n">
        <v>-0.09155251994994448</v>
      </c>
      <c r="AB201" s="845" t="n">
        <v>0.0662688289664788</v>
      </c>
      <c r="AC201" s="845" t="n">
        <v>0.0004156634573492038</v>
      </c>
      <c r="AD201" s="845" t="n">
        <v>-0.01658683156848973</v>
      </c>
      <c r="AE201" s="845" t="n">
        <v>0.03875551745833952</v>
      </c>
      <c r="AF201" s="845" t="n">
        <v>-0.04715045581876781</v>
      </c>
      <c r="AG201" s="845" t="n">
        <v>0.02586732265360822</v>
      </c>
      <c r="AH201" s="476" t="n"/>
      <c r="AI201" s="845">
        <f t="array" ref="AI201">SQRT(INDEX(_xlfn.ANCHORARRAY($B$190),A201,A201))</f>
        <v/>
      </c>
      <c r="AJ201" s="845" t="n"/>
      <c r="AK201" s="845">
        <f>$AP$191*AI201</f>
        <v/>
      </c>
      <c r="AL201" s="845">
        <f>ABS(Y130/AK201)</f>
        <v/>
      </c>
      <c r="AM201" s="845">
        <f>IF(AL201&lt;2.5,"Spełniony","Nie spełniony")</f>
        <v/>
      </c>
      <c r="AN201" s="845" t="n"/>
      <c r="AO201" s="845" t="n"/>
      <c r="AP201" s="845" t="n"/>
      <c r="AQ201" s="845" t="n"/>
      <c r="AR201" s="476" t="n"/>
      <c r="AS201" s="476" t="n"/>
      <c r="AT201" s="476" t="n"/>
      <c r="AU201" s="476" t="n"/>
      <c r="AV201" s="476" t="n"/>
      <c r="AW201" s="476" t="n"/>
      <c r="AX201" s="476" t="n"/>
      <c r="AY201" s="476" t="n"/>
      <c r="AZ201" s="476" t="n"/>
      <c r="BA201" s="476" t="n"/>
      <c r="BB201" s="476" t="n"/>
      <c r="BC201" s="476" t="n"/>
      <c r="BD201" s="476" t="n"/>
      <c r="BE201" s="476" t="n"/>
      <c r="BF201" s="476" t="n"/>
      <c r="BG201" s="476" t="n"/>
      <c r="BH201" s="476" t="n"/>
      <c r="BI201" s="476" t="n"/>
      <c r="BJ201" s="476" t="n"/>
      <c r="BK201" s="476" t="n"/>
      <c r="BL201" s="476" t="n"/>
      <c r="BM201" s="476" t="n"/>
      <c r="BN201" s="476" t="n"/>
      <c r="BO201" s="476" t="n"/>
      <c r="BP201" s="476" t="n"/>
      <c r="BQ201" s="476" t="n"/>
      <c r="BR201" s="476" t="n"/>
      <c r="BS201" s="476" t="n"/>
      <c r="BT201" s="476" t="n"/>
      <c r="BU201" s="476" t="n"/>
      <c r="BV201" s="476" t="n"/>
      <c r="BW201" s="476" t="n"/>
      <c r="BX201" s="476" t="n"/>
      <c r="BY201" s="476" t="n"/>
      <c r="BZ201" s="476" t="n"/>
      <c r="CA201" s="476" t="n"/>
      <c r="CB201" s="476" t="n"/>
      <c r="CC201" s="476" t="n"/>
      <c r="CD201" s="476" t="n"/>
      <c r="CE201" s="476" t="n"/>
      <c r="CF201" s="476" t="n"/>
      <c r="CG201" s="476" t="n"/>
      <c r="CH201" s="476" t="n"/>
      <c r="CI201" s="476" t="n"/>
      <c r="CJ201" s="476" t="n"/>
      <c r="CK201" s="476" t="n"/>
      <c r="CL201" s="476" t="n"/>
      <c r="CM201" s="476" t="n"/>
      <c r="CN201" s="476" t="n"/>
      <c r="CO201" s="476" t="n"/>
      <c r="CP201" s="476" t="n"/>
      <c r="CQ201" s="476" t="n"/>
      <c r="CR201" s="476" t="n"/>
      <c r="CS201" s="476" t="n"/>
      <c r="CT201" s="476" t="n"/>
      <c r="CU201" s="476" t="n"/>
      <c r="CV201" s="476" t="n"/>
    </row>
    <row r="202">
      <c r="A202" s="476" t="n">
        <v>13</v>
      </c>
      <c r="B202" s="845" t="n">
        <v>0.007816109742312324</v>
      </c>
      <c r="C202" s="845" t="n">
        <v>-0.03258754239121289</v>
      </c>
      <c r="D202" s="845" t="n">
        <v>-0.003913498334988025</v>
      </c>
      <c r="E202" s="720" t="n">
        <v>-0.01223279021728471</v>
      </c>
      <c r="F202" s="720" t="n">
        <v>-0.07097970637445622</v>
      </c>
      <c r="G202" s="721" t="n">
        <v>0.02619398089257947</v>
      </c>
      <c r="H202" s="722" t="n">
        <v>-0.005168871660555569</v>
      </c>
      <c r="I202" s="845" t="n">
        <v>-0.01223277423469288</v>
      </c>
      <c r="J202" s="845" t="n">
        <v>-0.01613331073098663</v>
      </c>
      <c r="K202" s="845" t="n">
        <v>-0.1174931957929712</v>
      </c>
      <c r="L202" s="845" t="n">
        <v>0.06381591362357616</v>
      </c>
      <c r="M202" s="845" t="n">
        <v>0.00781609806462584</v>
      </c>
      <c r="N202" s="845" t="n">
        <v>0.6485867595356887</v>
      </c>
      <c r="O202" s="845" t="n">
        <v>-0.2583520025551017</v>
      </c>
      <c r="P202" s="845" t="n">
        <v>-0.1994885778385146</v>
      </c>
      <c r="Q202" s="845" t="n">
        <v>-0.1253872581092394</v>
      </c>
      <c r="R202" s="845" t="n">
        <v>-0.05921722539199698</v>
      </c>
      <c r="S202" s="845" t="n">
        <v>-0.04556895124779125</v>
      </c>
      <c r="T202" s="845" t="n">
        <v>-0.07448208919018323</v>
      </c>
      <c r="U202" s="845" t="n">
        <v>0.03295303453910082</v>
      </c>
      <c r="V202" s="845" t="n">
        <v>0.0634535051697338</v>
      </c>
      <c r="W202" s="845" t="n">
        <v>-0.1283477221895417</v>
      </c>
      <c r="X202" s="845" t="n">
        <v>-0.06183677241421379</v>
      </c>
      <c r="Y202" s="845" t="n">
        <v>0.08990763032377168</v>
      </c>
      <c r="Z202" s="845" t="n">
        <v>0.03918665275137187</v>
      </c>
      <c r="AA202" s="845" t="n">
        <v>-0.002363293641121852</v>
      </c>
      <c r="AB202" s="845" t="n">
        <v>0.007594618201771867</v>
      </c>
      <c r="AC202" s="845" t="n">
        <v>0.01283784643323212</v>
      </c>
      <c r="AD202" s="845" t="n">
        <v>-0.08230582581544675</v>
      </c>
      <c r="AE202" s="845" t="n">
        <v>-0.01259869202729628</v>
      </c>
      <c r="AF202" s="845" t="n">
        <v>0.05191075862749175</v>
      </c>
      <c r="AG202" s="845" t="n">
        <v>0.1557457832470089</v>
      </c>
      <c r="AH202" s="476" t="n"/>
      <c r="AI202" s="845">
        <f t="array" ref="AI202">SQRT(INDEX(_xlfn.ANCHORARRAY($B$190),A202,A202))</f>
        <v/>
      </c>
      <c r="AJ202" s="845" t="n"/>
      <c r="AK202" s="845">
        <f>$AP$191*AI202</f>
        <v/>
      </c>
      <c r="AL202" s="845">
        <f>ABS(Y131/AK202)</f>
        <v/>
      </c>
      <c r="AM202" s="845">
        <f>IF(AL202&lt;2.5,"Spełniony","Nie spełniony")</f>
        <v/>
      </c>
      <c r="AN202" s="845" t="n"/>
      <c r="AO202" s="845" t="n"/>
      <c r="AP202" s="845" t="n"/>
      <c r="AQ202" s="845" t="n"/>
      <c r="AR202" s="476" t="n"/>
      <c r="AS202" s="476" t="n"/>
      <c r="AT202" s="476" t="n"/>
      <c r="AU202" s="476" t="n"/>
      <c r="AV202" s="476" t="n"/>
      <c r="AW202" s="476" t="n"/>
      <c r="AX202" s="476" t="n"/>
      <c r="AY202" s="476" t="n"/>
      <c r="AZ202" s="476" t="n"/>
      <c r="BA202" s="476" t="n"/>
      <c r="BB202" s="476" t="n"/>
      <c r="BC202" s="476" t="n"/>
      <c r="BD202" s="476" t="n"/>
      <c r="BE202" s="476" t="n"/>
      <c r="BF202" s="476" t="n"/>
      <c r="BG202" s="476" t="n"/>
      <c r="BH202" s="476" t="n"/>
      <c r="BI202" s="476" t="n"/>
      <c r="BJ202" s="476" t="n"/>
      <c r="BK202" s="476" t="n"/>
      <c r="BL202" s="476" t="n"/>
      <c r="BM202" s="476" t="n"/>
      <c r="BN202" s="476" t="n"/>
      <c r="BO202" s="476" t="n"/>
      <c r="BP202" s="476" t="n"/>
      <c r="BQ202" s="476" t="n"/>
      <c r="BR202" s="476" t="n"/>
      <c r="BS202" s="476" t="n"/>
      <c r="BT202" s="476" t="n"/>
      <c r="BU202" s="476" t="n"/>
      <c r="BV202" s="476" t="n"/>
      <c r="BW202" s="476" t="n"/>
      <c r="BX202" s="476" t="n"/>
      <c r="BY202" s="476" t="n"/>
      <c r="BZ202" s="476" t="n"/>
      <c r="CA202" s="476" t="n"/>
      <c r="CB202" s="476" t="n"/>
      <c r="CC202" s="476" t="n"/>
      <c r="CD202" s="476" t="n"/>
      <c r="CE202" s="476" t="n"/>
      <c r="CF202" s="476" t="n"/>
      <c r="CG202" s="476" t="n"/>
      <c r="CH202" s="476" t="n"/>
      <c r="CI202" s="476" t="n"/>
      <c r="CJ202" s="476" t="n"/>
      <c r="CK202" s="476" t="n"/>
      <c r="CL202" s="476" t="n"/>
      <c r="CM202" s="476" t="n"/>
      <c r="CN202" s="476" t="n"/>
      <c r="CO202" s="476" t="n"/>
      <c r="CP202" s="476" t="n"/>
      <c r="CQ202" s="476" t="n"/>
      <c r="CR202" s="476" t="n"/>
      <c r="CS202" s="476" t="n"/>
      <c r="CT202" s="476" t="n"/>
      <c r="CU202" s="476" t="n"/>
      <c r="CV202" s="476" t="n"/>
    </row>
    <row r="203">
      <c r="A203" s="476" t="n">
        <v>14</v>
      </c>
      <c r="B203" s="845" t="n">
        <v>0.06153297287199224</v>
      </c>
      <c r="C203" s="845" t="n">
        <v>0.01653066811839088</v>
      </c>
      <c r="D203" s="845" t="n">
        <v>0.007004161082915586</v>
      </c>
      <c r="E203" s="720" t="n">
        <v>-0.01709493745837203</v>
      </c>
      <c r="F203" s="720" t="n">
        <v>0.03263177808440804</v>
      </c>
      <c r="G203" s="721" t="n">
        <v>0.008467851828202248</v>
      </c>
      <c r="H203" s="722" t="n">
        <v>0.005421778186445712</v>
      </c>
      <c r="I203" s="845" t="n">
        <v>-0.01709491512320542</v>
      </c>
      <c r="J203" s="845" t="n">
        <v>-0.0113751026800912</v>
      </c>
      <c r="K203" s="845" t="n">
        <v>-0.3004534277452514</v>
      </c>
      <c r="L203" s="845" t="n">
        <v>0.1307950111959128</v>
      </c>
      <c r="M203" s="845" t="n">
        <v>0.0615328809384357</v>
      </c>
      <c r="N203" s="845" t="n">
        <v>-0.2583520025551017</v>
      </c>
      <c r="O203" s="845" t="n">
        <v>0.41703162364853</v>
      </c>
      <c r="P203" s="845" t="n">
        <v>-0.09157367074533465</v>
      </c>
      <c r="Q203" s="845" t="n">
        <v>0.05385572838046872</v>
      </c>
      <c r="R203" s="845" t="n">
        <v>0.03414001111333381</v>
      </c>
      <c r="S203" s="845" t="n">
        <v>0.05991131054364237</v>
      </c>
      <c r="T203" s="845" t="n">
        <v>0.04149602164619863</v>
      </c>
      <c r="U203" s="845" t="n">
        <v>-0.02219952352797652</v>
      </c>
      <c r="V203" s="845" t="n">
        <v>0.07457033706959286</v>
      </c>
      <c r="W203" s="845" t="n">
        <v>0.1250819568265713</v>
      </c>
      <c r="X203" s="845" t="n">
        <v>0.000715312468328233</v>
      </c>
      <c r="Y203" s="845" t="n">
        <v>-0.05417976808380476</v>
      </c>
      <c r="Z203" s="845" t="n">
        <v>-0.05606611936833772</v>
      </c>
      <c r="AA203" s="845" t="n">
        <v>-0.09012171891234994</v>
      </c>
      <c r="AB203" s="845" t="n">
        <v>0.007993687502164521</v>
      </c>
      <c r="AC203" s="845" t="n">
        <v>-0.01416924235416478</v>
      </c>
      <c r="AD203" s="845" t="n">
        <v>0.04857595097119308</v>
      </c>
      <c r="AE203" s="845" t="n">
        <v>0.02182712898411358</v>
      </c>
      <c r="AF203" s="845" t="n">
        <v>-0.04370085478721304</v>
      </c>
      <c r="AG203" s="845" t="n">
        <v>-0.02328838774057604</v>
      </c>
      <c r="AH203" s="476" t="n"/>
      <c r="AI203" s="845">
        <f t="array" ref="AI203">SQRT(INDEX(_xlfn.ANCHORARRAY($B$190),A203,A203))</f>
        <v/>
      </c>
      <c r="AJ203" s="845" t="n"/>
      <c r="AK203" s="845">
        <f>$AP$191*AI203</f>
        <v/>
      </c>
      <c r="AL203" s="845">
        <f>ABS(Y132/AK203)</f>
        <v/>
      </c>
      <c r="AM203" s="845">
        <f>IF(AL203&lt;2.5,"Spełniony","Nie spełniony")</f>
        <v/>
      </c>
      <c r="AN203" s="845" t="n"/>
      <c r="AO203" s="845" t="n"/>
      <c r="AP203" s="845" t="n"/>
      <c r="AQ203" s="845" t="n"/>
      <c r="AR203" s="476" t="n"/>
      <c r="AS203" s="476" t="n"/>
      <c r="AT203" s="476" t="n"/>
      <c r="AU203" s="476" t="n"/>
      <c r="AV203" s="476" t="n"/>
      <c r="AW203" s="476" t="n"/>
      <c r="AX203" s="476" t="n"/>
      <c r="AY203" s="476" t="n"/>
      <c r="AZ203" s="476" t="n"/>
      <c r="BA203" s="476" t="n"/>
      <c r="BB203" s="476" t="n"/>
      <c r="BC203" s="476" t="n"/>
      <c r="BD203" s="476" t="n"/>
      <c r="BE203" s="476" t="n"/>
      <c r="BF203" s="476" t="n"/>
      <c r="BG203" s="476" t="n"/>
      <c r="BH203" s="476" t="n"/>
      <c r="BI203" s="476" t="n"/>
      <c r="BJ203" s="476" t="n"/>
      <c r="BK203" s="476" t="n"/>
      <c r="BL203" s="476" t="n"/>
      <c r="BM203" s="476" t="n"/>
      <c r="BN203" s="476" t="n"/>
      <c r="BO203" s="476" t="n"/>
      <c r="BP203" s="476" t="n"/>
      <c r="BQ203" s="476" t="n"/>
      <c r="BR203" s="476" t="n"/>
      <c r="BS203" s="476" t="n"/>
      <c r="BT203" s="476" t="n"/>
      <c r="BU203" s="476" t="n"/>
      <c r="BV203" s="476" t="n"/>
      <c r="BW203" s="476" t="n"/>
      <c r="BX203" s="476" t="n"/>
      <c r="BY203" s="476" t="n"/>
      <c r="BZ203" s="476" t="n"/>
      <c r="CA203" s="476" t="n"/>
      <c r="CB203" s="476" t="n"/>
      <c r="CC203" s="476" t="n"/>
      <c r="CD203" s="476" t="n"/>
      <c r="CE203" s="476" t="n"/>
      <c r="CF203" s="476" t="n"/>
      <c r="CG203" s="476" t="n"/>
      <c r="CH203" s="476" t="n"/>
      <c r="CI203" s="476" t="n"/>
      <c r="CJ203" s="476" t="n"/>
      <c r="CK203" s="476" t="n"/>
      <c r="CL203" s="476" t="n"/>
      <c r="CM203" s="476" t="n"/>
      <c r="CN203" s="476" t="n"/>
      <c r="CO203" s="476" t="n"/>
      <c r="CP203" s="476" t="n"/>
      <c r="CQ203" s="476" t="n"/>
      <c r="CR203" s="476" t="n"/>
      <c r="CS203" s="476" t="n"/>
      <c r="CT203" s="476" t="n"/>
      <c r="CU203" s="476" t="n"/>
      <c r="CV203" s="476" t="n"/>
    </row>
    <row r="204">
      <c r="A204" s="476" t="n">
        <v>15</v>
      </c>
      <c r="B204" s="845" t="n">
        <v>0.003422558325052283</v>
      </c>
      <c r="C204" s="845" t="n">
        <v>-0.007601043431728169</v>
      </c>
      <c r="D204" s="845" t="n">
        <v>0.001807323661064293</v>
      </c>
      <c r="E204" s="720" t="n">
        <v>0.0006975147267583789</v>
      </c>
      <c r="F204" s="720" t="n">
        <v>-0.04355955306684373</v>
      </c>
      <c r="G204" s="721" t="n">
        <v>0.02088352800120589</v>
      </c>
      <c r="H204" s="722" t="n">
        <v>-0.006963641220783664</v>
      </c>
      <c r="I204" s="845" t="n">
        <v>0.0006975138154296512</v>
      </c>
      <c r="J204" s="845" t="n">
        <v>0.003248901266539282</v>
      </c>
      <c r="K204" s="845" t="n">
        <v>-0.03602766232087037</v>
      </c>
      <c r="L204" s="845" t="n">
        <v>0.01206533178943232</v>
      </c>
      <c r="M204" s="845" t="n">
        <v>0.003422553211566884</v>
      </c>
      <c r="N204" s="845" t="n">
        <v>-0.1994885778385146</v>
      </c>
      <c r="O204" s="845" t="n">
        <v>-0.09157367074533468</v>
      </c>
      <c r="P204" s="845" t="n">
        <v>0.69157588704851</v>
      </c>
      <c r="Q204" s="845" t="n">
        <v>-0.001113707274312987</v>
      </c>
      <c r="R204" s="845" t="n">
        <v>-0.05064030198678697</v>
      </c>
      <c r="S204" s="845" t="n">
        <v>-0.1520470986176837</v>
      </c>
      <c r="T204" s="845" t="n">
        <v>-0.04404810914419161</v>
      </c>
      <c r="U204" s="845" t="n">
        <v>0.02251917707373205</v>
      </c>
      <c r="V204" s="845" t="n">
        <v>0.05870167242473662</v>
      </c>
      <c r="W204" s="845" t="n">
        <v>-0.2895526943706747</v>
      </c>
      <c r="X204" s="845" t="n">
        <v>0.095108971377246</v>
      </c>
      <c r="Y204" s="845" t="n">
        <v>0.06642153965916112</v>
      </c>
      <c r="Z204" s="845" t="n">
        <v>0.03947538424309631</v>
      </c>
      <c r="AA204" s="845" t="n">
        <v>0.0298451266664346</v>
      </c>
      <c r="AB204" s="845" t="n">
        <v>-0.004334476048433266</v>
      </c>
      <c r="AC204" s="845" t="n">
        <v>0.01133203471735218</v>
      </c>
      <c r="AD204" s="845" t="n">
        <v>-0.03905277602905043</v>
      </c>
      <c r="AE204" s="845" t="n">
        <v>-0.01413420150545487</v>
      </c>
      <c r="AF204" s="845" t="n">
        <v>0.02117319300473115</v>
      </c>
      <c r="AG204" s="845" t="n">
        <v>-0.165983920792714</v>
      </c>
      <c r="AH204" s="476" t="n"/>
      <c r="AI204" s="845">
        <f t="array" ref="AI204">SQRT(INDEX(_xlfn.ANCHORARRAY($B$190),A204,A204))</f>
        <v/>
      </c>
      <c r="AJ204" s="845" t="n"/>
      <c r="AK204" s="845">
        <f>$AP$191*AI204</f>
        <v/>
      </c>
      <c r="AL204" s="845">
        <f>ABS(Y133/AK204)</f>
        <v/>
      </c>
      <c r="AM204" s="845">
        <f>IF(AL204&lt;2.5,"Spełniony","Nie spełniony")</f>
        <v/>
      </c>
      <c r="AN204" s="845" t="n"/>
      <c r="AO204" s="845" t="n"/>
      <c r="AP204" s="845" t="n"/>
      <c r="AQ204" s="845" t="n"/>
      <c r="AR204" s="476" t="n"/>
      <c r="AS204" s="476" t="n"/>
      <c r="AT204" s="476" t="n"/>
      <c r="AU204" s="476" t="n"/>
      <c r="AV204" s="476" t="n"/>
      <c r="AW204" s="476" t="n"/>
      <c r="AX204" s="476" t="n"/>
      <c r="AY204" s="476" t="n"/>
      <c r="AZ204" s="476" t="n"/>
      <c r="BA204" s="476" t="n"/>
      <c r="BB204" s="476" t="n"/>
      <c r="BC204" s="476" t="n"/>
      <c r="BD204" s="476" t="n"/>
      <c r="BE204" s="476" t="n"/>
      <c r="BF204" s="476" t="n"/>
      <c r="BG204" s="476" t="n"/>
      <c r="BH204" s="476" t="n"/>
      <c r="BI204" s="476" t="n"/>
      <c r="BJ204" s="476" t="n"/>
      <c r="BK204" s="476" t="n"/>
      <c r="BL204" s="476" t="n"/>
      <c r="BM204" s="476" t="n"/>
      <c r="BN204" s="476" t="n"/>
      <c r="BO204" s="476" t="n"/>
      <c r="BP204" s="476" t="n"/>
      <c r="BQ204" s="476" t="n"/>
      <c r="BR204" s="476" t="n"/>
      <c r="BS204" s="476" t="n"/>
      <c r="BT204" s="476" t="n"/>
      <c r="BU204" s="476" t="n"/>
      <c r="BV204" s="476" t="n"/>
      <c r="BW204" s="476" t="n"/>
      <c r="BX204" s="476" t="n"/>
      <c r="BY204" s="476" t="n"/>
      <c r="BZ204" s="476" t="n"/>
      <c r="CA204" s="476" t="n"/>
      <c r="CB204" s="476" t="n"/>
      <c r="CC204" s="476" t="n"/>
      <c r="CD204" s="476" t="n"/>
      <c r="CE204" s="476" t="n"/>
      <c r="CF204" s="476" t="n"/>
      <c r="CG204" s="476" t="n"/>
      <c r="CH204" s="476" t="n"/>
      <c r="CI204" s="476" t="n"/>
      <c r="CJ204" s="476" t="n"/>
      <c r="CK204" s="476" t="n"/>
      <c r="CL204" s="476" t="n"/>
      <c r="CM204" s="476" t="n"/>
      <c r="CN204" s="476" t="n"/>
      <c r="CO204" s="476" t="n"/>
      <c r="CP204" s="476" t="n"/>
      <c r="CQ204" s="476" t="n"/>
      <c r="CR204" s="476" t="n"/>
      <c r="CS204" s="476" t="n"/>
      <c r="CT204" s="476" t="n"/>
      <c r="CU204" s="476" t="n"/>
      <c r="CV204" s="476" t="n"/>
    </row>
    <row r="205">
      <c r="A205" s="476" t="n">
        <v>16</v>
      </c>
      <c r="B205" s="845" t="n">
        <v>-0.01111421728776116</v>
      </c>
      <c r="C205" s="845" t="n">
        <v>0.009675547400277068</v>
      </c>
      <c r="D205" s="845" t="n">
        <v>0.00632538680988335</v>
      </c>
      <c r="E205" s="720" t="n">
        <v>0.005437583779363014</v>
      </c>
      <c r="F205" s="720" t="n">
        <v>-0.0378504213937672</v>
      </c>
      <c r="G205" s="721" t="n">
        <v>0.01847167442388977</v>
      </c>
      <c r="H205" s="722" t="n">
        <v>0.00240992527788662</v>
      </c>
      <c r="I205" s="845" t="n">
        <v>0.005437576674959151</v>
      </c>
      <c r="J205" s="845" t="n">
        <v>0.01598158917279591</v>
      </c>
      <c r="K205" s="845" t="n">
        <v>0.03665632226493633</v>
      </c>
      <c r="L205" s="845" t="n">
        <v>-0.0199079901674988</v>
      </c>
      <c r="M205" s="845" t="n">
        <v>-0.01111420068252535</v>
      </c>
      <c r="N205" s="845" t="n">
        <v>-0.1253872581092395</v>
      </c>
      <c r="O205" s="845" t="n">
        <v>0.05385572838046873</v>
      </c>
      <c r="P205" s="845" t="n">
        <v>-0.00111370727431305</v>
      </c>
      <c r="Q205" s="845" t="n">
        <v>0.6727598506568111</v>
      </c>
      <c r="R205" s="845" t="n">
        <v>-0.2153580034902632</v>
      </c>
      <c r="S205" s="845" t="n">
        <v>-0.1201631261101894</v>
      </c>
      <c r="T205" s="845" t="n">
        <v>-0.04543820376855385</v>
      </c>
      <c r="U205" s="845" t="n">
        <v>0.03668327546413586</v>
      </c>
      <c r="V205" s="845" t="n">
        <v>0.0326892848541913</v>
      </c>
      <c r="W205" s="845" t="n">
        <v>0.0989048896234512</v>
      </c>
      <c r="X205" s="845" t="n">
        <v>-0.3137786900277659</v>
      </c>
      <c r="Y205" s="845" t="n">
        <v>0.1018678600586363</v>
      </c>
      <c r="Z205" s="845" t="n">
        <v>0.03669071898313035</v>
      </c>
      <c r="AA205" s="845" t="n">
        <v>0.04362593650835674</v>
      </c>
      <c r="AB205" s="845" t="n">
        <v>-0.0227790289654613</v>
      </c>
      <c r="AC205" s="845" t="n">
        <v>0.03554301492559187</v>
      </c>
      <c r="AD205" s="845" t="n">
        <v>-0.04816081969468813</v>
      </c>
      <c r="AE205" s="845" t="n">
        <v>-0.03762901456087535</v>
      </c>
      <c r="AF205" s="845" t="n">
        <v>0.04251325230208894</v>
      </c>
      <c r="AG205" s="845" t="n">
        <v>0.05317563762107445</v>
      </c>
      <c r="AH205" s="476" t="n"/>
      <c r="AI205" s="845">
        <f t="array" ref="AI205">SQRT(INDEX(_xlfn.ANCHORARRAY($B$190),A205,A205))</f>
        <v/>
      </c>
      <c r="AJ205" s="845" t="n"/>
      <c r="AK205" s="845">
        <f>$AP$191*AI205</f>
        <v/>
      </c>
      <c r="AL205" s="845">
        <f>ABS(Y134/AK205)</f>
        <v/>
      </c>
      <c r="AM205" s="845">
        <f>IF(AL205&lt;2.5,"Spełniony","Nie spełniony")</f>
        <v/>
      </c>
      <c r="AN205" s="845" t="n"/>
      <c r="AO205" s="845" t="n"/>
      <c r="AP205" s="845" t="n"/>
      <c r="AQ205" s="845" t="n"/>
      <c r="AR205" s="476" t="n"/>
      <c r="AS205" s="476" t="n"/>
      <c r="AT205" s="476" t="n"/>
      <c r="AU205" s="476" t="n"/>
      <c r="AV205" s="476" t="n"/>
      <c r="AW205" s="476" t="n"/>
      <c r="AX205" s="476" t="n"/>
      <c r="AY205" s="476" t="n"/>
      <c r="AZ205" s="476" t="n"/>
      <c r="BA205" s="476" t="n"/>
      <c r="BB205" s="476" t="n"/>
      <c r="BC205" s="476" t="n"/>
      <c r="BD205" s="476" t="n"/>
      <c r="BE205" s="476" t="n"/>
      <c r="BF205" s="476" t="n"/>
      <c r="BG205" s="476" t="n"/>
      <c r="BH205" s="476" t="n"/>
      <c r="BI205" s="476" t="n"/>
      <c r="BJ205" s="476" t="n"/>
      <c r="BK205" s="476" t="n"/>
      <c r="BL205" s="476" t="n"/>
      <c r="BM205" s="476" t="n"/>
      <c r="BN205" s="476" t="n"/>
      <c r="BO205" s="476" t="n"/>
      <c r="BP205" s="476" t="n"/>
      <c r="BQ205" s="476" t="n"/>
      <c r="BR205" s="476" t="n"/>
      <c r="BS205" s="476" t="n"/>
      <c r="BT205" s="476" t="n"/>
      <c r="BU205" s="476" t="n"/>
      <c r="BV205" s="476" t="n"/>
      <c r="BW205" s="476" t="n"/>
      <c r="BX205" s="476" t="n"/>
      <c r="BY205" s="476" t="n"/>
      <c r="BZ205" s="476" t="n"/>
      <c r="CA205" s="476" t="n"/>
      <c r="CB205" s="476" t="n"/>
      <c r="CC205" s="476" t="n"/>
      <c r="CD205" s="476" t="n"/>
      <c r="CE205" s="476" t="n"/>
      <c r="CF205" s="476" t="n"/>
      <c r="CG205" s="476" t="n"/>
      <c r="CH205" s="476" t="n"/>
      <c r="CI205" s="476" t="n"/>
      <c r="CJ205" s="476" t="n"/>
      <c r="CK205" s="476" t="n"/>
      <c r="CL205" s="476" t="n"/>
      <c r="CM205" s="476" t="n"/>
      <c r="CN205" s="476" t="n"/>
      <c r="CO205" s="476" t="n"/>
      <c r="CP205" s="476" t="n"/>
      <c r="CQ205" s="476" t="n"/>
      <c r="CR205" s="476" t="n"/>
      <c r="CS205" s="476" t="n"/>
      <c r="CT205" s="476" t="n"/>
      <c r="CU205" s="476" t="n"/>
      <c r="CV205" s="476" t="n"/>
    </row>
    <row r="206">
      <c r="A206" s="476" t="n">
        <v>17</v>
      </c>
      <c r="B206" s="845" t="n">
        <v>-0.01140149479472647</v>
      </c>
      <c r="C206" s="845" t="n">
        <v>-0.1072162623763003</v>
      </c>
      <c r="D206" s="845" t="n">
        <v>-0.03104727735210993</v>
      </c>
      <c r="E206" s="720" t="n">
        <v>-0.003286706841081328</v>
      </c>
      <c r="F206" s="720" t="n">
        <v>-0.07785093727603098</v>
      </c>
      <c r="G206" s="721" t="n">
        <v>0.002696044899369396</v>
      </c>
      <c r="H206" s="722" t="n">
        <v>-0.04937570180935101</v>
      </c>
      <c r="I206" s="845" t="n">
        <v>-0.003286702546877535</v>
      </c>
      <c r="J206" s="845" t="n">
        <v>-0.04864292500816361</v>
      </c>
      <c r="K206" s="845" t="n">
        <v>0.02975849850209907</v>
      </c>
      <c r="L206" s="845" t="n">
        <v>-0.006969318240715429</v>
      </c>
      <c r="M206" s="845" t="n">
        <v>-0.01140147776028272</v>
      </c>
      <c r="N206" s="845" t="n">
        <v>-0.05921722539199703</v>
      </c>
      <c r="O206" s="845" t="n">
        <v>0.03414001111333381</v>
      </c>
      <c r="P206" s="845" t="n">
        <v>-0.050640301986787</v>
      </c>
      <c r="Q206" s="845" t="n">
        <v>-0.2153580034902633</v>
      </c>
      <c r="R206" s="845" t="n">
        <v>0.6994572330033024</v>
      </c>
      <c r="S206" s="845" t="n">
        <v>-0.1788412043141768</v>
      </c>
      <c r="T206" s="845" t="n">
        <v>-0.05785075581306319</v>
      </c>
      <c r="U206" s="845" t="n">
        <v>-0.03174481940607909</v>
      </c>
      <c r="V206" s="845" t="n">
        <v>0.02696207302751912</v>
      </c>
      <c r="W206" s="845" t="n">
        <v>0.09311240140686428</v>
      </c>
      <c r="X206" s="845" t="n">
        <v>-0.170323156896754</v>
      </c>
      <c r="Y206" s="845" t="n">
        <v>-0.08144026721284307</v>
      </c>
      <c r="Z206" s="845" t="n">
        <v>0.08646139446019074</v>
      </c>
      <c r="AA206" s="845" t="n">
        <v>0.04522755521502293</v>
      </c>
      <c r="AB206" s="845" t="n">
        <v>0.07673547688908988</v>
      </c>
      <c r="AC206" s="845" t="n">
        <v>-0.09080955442687551</v>
      </c>
      <c r="AD206" s="845" t="n">
        <v>-0.03527790109846728</v>
      </c>
      <c r="AE206" s="845" t="n">
        <v>0.07846698971604693</v>
      </c>
      <c r="AF206" s="845" t="n">
        <v>-0.03104007110158984</v>
      </c>
      <c r="AG206" s="845" t="n">
        <v>-0.1365835755461867</v>
      </c>
      <c r="AH206" s="476" t="n"/>
      <c r="AI206" s="845">
        <f t="array" ref="AI206">SQRT(INDEX(_xlfn.ANCHORARRAY($B$190),A206,A206))</f>
        <v/>
      </c>
      <c r="AJ206" s="845" t="n"/>
      <c r="AK206" s="845">
        <f>$AP$191*AI206</f>
        <v/>
      </c>
      <c r="AL206" s="845">
        <f>ABS(Y135/AK206)</f>
        <v/>
      </c>
      <c r="AM206" s="845">
        <f>IF(AL206&lt;2.5,"Spełniony","Nie spełniony")</f>
        <v/>
      </c>
      <c r="AN206" s="845" t="n"/>
      <c r="AO206" s="845" t="n"/>
      <c r="AP206" s="845" t="n"/>
      <c r="AQ206" s="845" t="n"/>
      <c r="AR206" s="476" t="n"/>
      <c r="AS206" s="476" t="n"/>
      <c r="AT206" s="476" t="n"/>
      <c r="AU206" s="476" t="n"/>
      <c r="AV206" s="476" t="n"/>
      <c r="AW206" s="476" t="n"/>
      <c r="AX206" s="476" t="n"/>
      <c r="AY206" s="476" t="n"/>
      <c r="AZ206" s="476" t="n"/>
      <c r="BA206" s="476" t="n"/>
      <c r="BB206" s="476" t="n"/>
      <c r="BC206" s="476" t="n"/>
      <c r="BD206" s="476" t="n"/>
      <c r="BE206" s="476" t="n"/>
      <c r="BF206" s="476" t="n"/>
      <c r="BG206" s="476" t="n"/>
      <c r="BH206" s="476" t="n"/>
      <c r="BI206" s="476" t="n"/>
      <c r="BJ206" s="476" t="n"/>
      <c r="BK206" s="476" t="n"/>
      <c r="BL206" s="476" t="n"/>
      <c r="BM206" s="476" t="n"/>
      <c r="BN206" s="476" t="n"/>
      <c r="BO206" s="476" t="n"/>
      <c r="BP206" s="476" t="n"/>
      <c r="BQ206" s="476" t="n"/>
      <c r="BR206" s="476" t="n"/>
      <c r="BS206" s="476" t="n"/>
      <c r="BT206" s="476" t="n"/>
      <c r="BU206" s="476" t="n"/>
      <c r="BV206" s="476" t="n"/>
      <c r="BW206" s="476" t="n"/>
      <c r="BX206" s="476" t="n"/>
      <c r="BY206" s="476" t="n"/>
      <c r="BZ206" s="476" t="n"/>
      <c r="CA206" s="476" t="n"/>
      <c r="CB206" s="476" t="n"/>
      <c r="CC206" s="476" t="n"/>
      <c r="CD206" s="476" t="n"/>
      <c r="CE206" s="476" t="n"/>
      <c r="CF206" s="476" t="n"/>
      <c r="CG206" s="476" t="n"/>
      <c r="CH206" s="476" t="n"/>
      <c r="CI206" s="476" t="n"/>
      <c r="CJ206" s="476" t="n"/>
      <c r="CK206" s="476" t="n"/>
      <c r="CL206" s="476" t="n"/>
      <c r="CM206" s="476" t="n"/>
      <c r="CN206" s="476" t="n"/>
      <c r="CO206" s="476" t="n"/>
      <c r="CP206" s="476" t="n"/>
      <c r="CQ206" s="476" t="n"/>
      <c r="CR206" s="476" t="n"/>
      <c r="CS206" s="476" t="n"/>
      <c r="CT206" s="476" t="n"/>
      <c r="CU206" s="476" t="n"/>
      <c r="CV206" s="476" t="n"/>
    </row>
    <row r="207">
      <c r="A207" s="476" t="n">
        <v>18</v>
      </c>
      <c r="B207" s="845" t="n">
        <v>-0.03346618823590722</v>
      </c>
      <c r="C207" s="845" t="n">
        <v>-0.0442458052230739</v>
      </c>
      <c r="D207" s="845" t="n">
        <v>-0.0133041566363398</v>
      </c>
      <c r="E207" s="720" t="n">
        <v>-0.01966480534370845</v>
      </c>
      <c r="F207" s="720" t="n">
        <v>-0.04508624021858285</v>
      </c>
      <c r="G207" s="721" t="n">
        <v>-0.007429510648082321</v>
      </c>
      <c r="H207" s="722" t="n">
        <v>0.01692665638065235</v>
      </c>
      <c r="I207" s="845" t="n">
        <v>-0.01966477965091462</v>
      </c>
      <c r="J207" s="845" t="n">
        <v>-0.03096357602493108</v>
      </c>
      <c r="K207" s="845" t="n">
        <v>0.03180404754121952</v>
      </c>
      <c r="L207" s="845" t="n">
        <v>0.02803309435398214</v>
      </c>
      <c r="M207" s="845" t="n">
        <v>-0.03346613823562992</v>
      </c>
      <c r="N207" s="845" t="n">
        <v>-0.0455689512477913</v>
      </c>
      <c r="O207" s="845" t="n">
        <v>0.05991131054364238</v>
      </c>
      <c r="P207" s="845" t="n">
        <v>-0.1520470986176838</v>
      </c>
      <c r="Q207" s="845" t="n">
        <v>-0.1201631261101893</v>
      </c>
      <c r="R207" s="845" t="n">
        <v>-0.1788412043141768</v>
      </c>
      <c r="S207" s="845" t="n">
        <v>0.7082574024180955</v>
      </c>
      <c r="T207" s="845" t="n">
        <v>-0.06354892916736758</v>
      </c>
      <c r="U207" s="845" t="n">
        <v>0.03491106352929272</v>
      </c>
      <c r="V207" s="845" t="n">
        <v>-0.0880945201991253</v>
      </c>
      <c r="W207" s="845" t="n">
        <v>0.03437698075048212</v>
      </c>
      <c r="X207" s="845" t="n">
        <v>0.03260459656905967</v>
      </c>
      <c r="Y207" s="845" t="n">
        <v>0.07352833247441164</v>
      </c>
      <c r="Z207" s="845" t="n">
        <v>-0.006685514975389661</v>
      </c>
      <c r="AA207" s="845" t="n">
        <v>-0.04572987461943849</v>
      </c>
      <c r="AB207" s="845" t="n">
        <v>0.008771981749374238</v>
      </c>
      <c r="AC207" s="845" t="n">
        <v>0.02813626685743259</v>
      </c>
      <c r="AD207" s="845" t="n">
        <v>-0.1095951633761858</v>
      </c>
      <c r="AE207" s="845" t="n">
        <v>-0.02128905914088081</v>
      </c>
      <c r="AF207" s="845" t="n">
        <v>0.102308034136753</v>
      </c>
      <c r="AG207" s="845" t="n">
        <v>-0.2730159833621024</v>
      </c>
      <c r="AH207" s="476" t="n"/>
      <c r="AI207" s="845">
        <f t="array" ref="AI207">SQRT(INDEX(_xlfn.ANCHORARRAY($B$190),A207,A207))</f>
        <v/>
      </c>
      <c r="AJ207" s="845" t="n"/>
      <c r="AK207" s="845">
        <f>$AP$191*AI207</f>
        <v/>
      </c>
      <c r="AL207" s="845">
        <f>ABS(Y136/AK207)</f>
        <v/>
      </c>
      <c r="AM207" s="845">
        <f>IF(AL207&lt;2.5,"Spełniony","Nie spełniony")</f>
        <v/>
      </c>
      <c r="AN207" s="845" t="n"/>
      <c r="AO207" s="845" t="n"/>
      <c r="AP207" s="845" t="n"/>
      <c r="AQ207" s="845" t="n"/>
      <c r="AR207" s="476" t="n"/>
      <c r="AS207" s="476" t="n"/>
      <c r="AT207" s="476" t="n"/>
      <c r="AU207" s="476" t="n"/>
      <c r="AV207" s="476" t="n"/>
      <c r="AW207" s="476" t="n"/>
      <c r="AX207" s="476" t="n"/>
      <c r="AY207" s="476" t="n"/>
      <c r="AZ207" s="476" t="n"/>
      <c r="BA207" s="476" t="n"/>
      <c r="BB207" s="476" t="n"/>
      <c r="BC207" s="476" t="n"/>
      <c r="BD207" s="476" t="n"/>
      <c r="BE207" s="476" t="n"/>
      <c r="BF207" s="476" t="n"/>
      <c r="BG207" s="476" t="n"/>
      <c r="BH207" s="476" t="n"/>
      <c r="BI207" s="476" t="n"/>
      <c r="BJ207" s="476" t="n"/>
      <c r="BK207" s="476" t="n"/>
      <c r="BL207" s="476" t="n"/>
      <c r="BM207" s="476" t="n"/>
      <c r="BN207" s="476" t="n"/>
      <c r="BO207" s="476" t="n"/>
      <c r="BP207" s="476" t="n"/>
      <c r="BQ207" s="476" t="n"/>
      <c r="BR207" s="476" t="n"/>
      <c r="BS207" s="476" t="n"/>
      <c r="BT207" s="476" t="n"/>
      <c r="BU207" s="476" t="n"/>
      <c r="BV207" s="476" t="n"/>
      <c r="BW207" s="476" t="n"/>
      <c r="BX207" s="476" t="n"/>
      <c r="BY207" s="476" t="n"/>
      <c r="BZ207" s="476" t="n"/>
      <c r="CA207" s="476" t="n"/>
      <c r="CB207" s="476" t="n"/>
      <c r="CC207" s="476" t="n"/>
      <c r="CD207" s="476" t="n"/>
      <c r="CE207" s="476" t="n"/>
      <c r="CF207" s="476" t="n"/>
      <c r="CG207" s="476" t="n"/>
      <c r="CH207" s="476" t="n"/>
      <c r="CI207" s="476" t="n"/>
      <c r="CJ207" s="476" t="n"/>
      <c r="CK207" s="476" t="n"/>
      <c r="CL207" s="476" t="n"/>
      <c r="CM207" s="476" t="n"/>
      <c r="CN207" s="476" t="n"/>
      <c r="CO207" s="476" t="n"/>
      <c r="CP207" s="476" t="n"/>
      <c r="CQ207" s="476" t="n"/>
      <c r="CR207" s="476" t="n"/>
      <c r="CS207" s="476" t="n"/>
      <c r="CT207" s="476" t="n"/>
      <c r="CU207" s="476" t="n"/>
      <c r="CV207" s="476" t="n"/>
    </row>
    <row r="208">
      <c r="A208" s="476" t="n">
        <v>19</v>
      </c>
      <c r="B208" s="845" t="n">
        <v>-0.04948655233166155</v>
      </c>
      <c r="C208" s="845" t="n">
        <v>-0.05562179797405704</v>
      </c>
      <c r="D208" s="845" t="n">
        <v>-0.1758855451078051</v>
      </c>
      <c r="E208" s="720" t="n">
        <v>-0.01050748804631615</v>
      </c>
      <c r="F208" s="720" t="n">
        <v>-0.1195778297030721</v>
      </c>
      <c r="G208" s="721" t="n">
        <v>0.003620916405079833</v>
      </c>
      <c r="H208" s="722" t="n">
        <v>0.02537039698778683</v>
      </c>
      <c r="I208" s="845" t="n">
        <v>-0.01050747431789525</v>
      </c>
      <c r="J208" s="845" t="n">
        <v>-0.1595715360825058</v>
      </c>
      <c r="K208" s="845" t="n">
        <v>0.02985310598476083</v>
      </c>
      <c r="L208" s="845" t="n">
        <v>0.04737364913042352</v>
      </c>
      <c r="M208" s="845" t="n">
        <v>-0.04948647839610242</v>
      </c>
      <c r="N208" s="845" t="n">
        <v>-0.0744820891901833</v>
      </c>
      <c r="O208" s="845" t="n">
        <v>0.04149602164619862</v>
      </c>
      <c r="P208" s="845" t="n">
        <v>-0.04404810914419165</v>
      </c>
      <c r="Q208" s="845" t="n">
        <v>-0.04543820376855383</v>
      </c>
      <c r="R208" s="845" t="n">
        <v>-0.05785075581306316</v>
      </c>
      <c r="S208" s="845" t="n">
        <v>-0.06354892916736754</v>
      </c>
      <c r="T208" s="845" t="n">
        <v>0.7081325005892607</v>
      </c>
      <c r="U208" s="845" t="n">
        <v>-0.2290225769444584</v>
      </c>
      <c r="V208" s="845" t="n">
        <v>-0.09587026389028774</v>
      </c>
      <c r="W208" s="845" t="n">
        <v>-0.02734402568393159</v>
      </c>
      <c r="X208" s="845" t="n">
        <v>0.04422360979248464</v>
      </c>
      <c r="Y208" s="845" t="n">
        <v>0.06680749727941569</v>
      </c>
      <c r="Z208" s="845" t="n">
        <v>0.06074999179841675</v>
      </c>
      <c r="AA208" s="845" t="n">
        <v>-0.04856680929609776</v>
      </c>
      <c r="AB208" s="845" t="n">
        <v>0.008272791714942856</v>
      </c>
      <c r="AC208" s="845" t="n">
        <v>0.1228320024587244</v>
      </c>
      <c r="AD208" s="845" t="n">
        <v>0.07885982578756551</v>
      </c>
      <c r="AE208" s="845" t="n">
        <v>-0.02538744358524181</v>
      </c>
      <c r="AF208" s="845" t="n">
        <v>-0.02097463043649259</v>
      </c>
      <c r="AG208" s="845" t="n">
        <v>0.08944894431948354</v>
      </c>
      <c r="AH208" s="476" t="n"/>
      <c r="AI208" s="845">
        <f t="array" ref="AI208">SQRT(INDEX(_xlfn.ANCHORARRAY($B$190),A208,A208))</f>
        <v/>
      </c>
      <c r="AJ208" s="845" t="n"/>
      <c r="AK208" s="845">
        <f>$AP$191*AI208</f>
        <v/>
      </c>
      <c r="AL208" s="845">
        <f>ABS(Y137/AK208)</f>
        <v/>
      </c>
      <c r="AM208" s="845">
        <f>IF(AL208&lt;2.5,"Spełniony","Nie spełniony")</f>
        <v/>
      </c>
      <c r="AN208" s="845" t="n"/>
      <c r="AO208" s="845" t="n"/>
      <c r="AP208" s="845" t="n"/>
      <c r="AQ208" s="845" t="n"/>
      <c r="AR208" s="476" t="n"/>
      <c r="AS208" s="476" t="n"/>
      <c r="AT208" s="476" t="n"/>
      <c r="AU208" s="476" t="n"/>
      <c r="AV208" s="476" t="n"/>
      <c r="AW208" s="476" t="n"/>
      <c r="AX208" s="476" t="n"/>
      <c r="AY208" s="476" t="n"/>
      <c r="AZ208" s="476" t="n"/>
      <c r="BA208" s="476" t="n"/>
      <c r="BB208" s="476" t="n"/>
      <c r="BC208" s="476" t="n"/>
      <c r="BD208" s="476" t="n"/>
      <c r="BE208" s="476" t="n"/>
      <c r="BF208" s="476" t="n"/>
      <c r="BG208" s="476" t="n"/>
      <c r="BH208" s="476" t="n"/>
      <c r="BI208" s="476" t="n"/>
      <c r="BJ208" s="476" t="n"/>
      <c r="BK208" s="476" t="n"/>
      <c r="BL208" s="476" t="n"/>
      <c r="BM208" s="476" t="n"/>
      <c r="BN208" s="476" t="n"/>
      <c r="BO208" s="476" t="n"/>
      <c r="BP208" s="476" t="n"/>
      <c r="BQ208" s="476" t="n"/>
      <c r="BR208" s="476" t="n"/>
      <c r="BS208" s="476" t="n"/>
      <c r="BT208" s="476" t="n"/>
      <c r="BU208" s="476" t="n"/>
      <c r="BV208" s="476" t="n"/>
      <c r="BW208" s="476" t="n"/>
      <c r="BX208" s="476" t="n"/>
      <c r="BY208" s="476" t="n"/>
      <c r="BZ208" s="476" t="n"/>
      <c r="CA208" s="476" t="n"/>
      <c r="CB208" s="476" t="n"/>
      <c r="CC208" s="476" t="n"/>
      <c r="CD208" s="476" t="n"/>
      <c r="CE208" s="476" t="n"/>
      <c r="CF208" s="476" t="n"/>
      <c r="CG208" s="476" t="n"/>
      <c r="CH208" s="476" t="n"/>
      <c r="CI208" s="476" t="n"/>
      <c r="CJ208" s="476" t="n"/>
      <c r="CK208" s="476" t="n"/>
      <c r="CL208" s="476" t="n"/>
      <c r="CM208" s="476" t="n"/>
      <c r="CN208" s="476" t="n"/>
      <c r="CO208" s="476" t="n"/>
      <c r="CP208" s="476" t="n"/>
      <c r="CQ208" s="476" t="n"/>
      <c r="CR208" s="476" t="n"/>
      <c r="CS208" s="476" t="n"/>
      <c r="CT208" s="476" t="n"/>
      <c r="CU208" s="476" t="n"/>
      <c r="CV208" s="476" t="n"/>
    </row>
    <row r="209">
      <c r="A209" s="476" t="n">
        <v>20</v>
      </c>
      <c r="B209" s="845" t="n">
        <v>0.003678995166684337</v>
      </c>
      <c r="C209" s="845" t="n">
        <v>-0.04271701676241851</v>
      </c>
      <c r="D209" s="845" t="n">
        <v>-0.1696800932772771</v>
      </c>
      <c r="E209" s="720" t="n">
        <v>0.03607725099688394</v>
      </c>
      <c r="F209" s="720" t="n">
        <v>-0.007906112256961896</v>
      </c>
      <c r="G209" s="721" t="n">
        <v>0.02965808645611059</v>
      </c>
      <c r="H209" s="722" t="n">
        <v>0.05511244729893827</v>
      </c>
      <c r="I209" s="845" t="n">
        <v>0.03607720386062423</v>
      </c>
      <c r="J209" s="845" t="n">
        <v>-0.08269274562676246</v>
      </c>
      <c r="K209" s="845" t="n">
        <v>-0.009419494735110265</v>
      </c>
      <c r="L209" s="845" t="n">
        <v>-0.01220056068787047</v>
      </c>
      <c r="M209" s="845" t="n">
        <v>0.003678989670068605</v>
      </c>
      <c r="N209" s="845" t="n">
        <v>0.03295303453910083</v>
      </c>
      <c r="O209" s="845" t="n">
        <v>-0.02219952352797653</v>
      </c>
      <c r="P209" s="845" t="n">
        <v>0.02251917707373205</v>
      </c>
      <c r="Q209" s="845" t="n">
        <v>0.03668327546413585</v>
      </c>
      <c r="R209" s="845" t="n">
        <v>-0.03174481940607911</v>
      </c>
      <c r="S209" s="845" t="n">
        <v>0.03491106352929277</v>
      </c>
      <c r="T209" s="845" t="n">
        <v>-0.2290225769444584</v>
      </c>
      <c r="U209" s="845" t="n">
        <v>0.5542737179562169</v>
      </c>
      <c r="V209" s="845" t="n">
        <v>0.04262813097134696</v>
      </c>
      <c r="W209" s="845" t="n">
        <v>0.01188929758152088</v>
      </c>
      <c r="X209" s="845" t="n">
        <v>0.003960769164166378</v>
      </c>
      <c r="Y209" s="845" t="n">
        <v>-0.1056285050798346</v>
      </c>
      <c r="Z209" s="845" t="n">
        <v>0.02906235103127444</v>
      </c>
      <c r="AA209" s="845" t="n">
        <v>0.01808795633152591</v>
      </c>
      <c r="AB209" s="845" t="n">
        <v>-0.1098995379002177</v>
      </c>
      <c r="AC209" s="845" t="n">
        <v>0.2337293776340936</v>
      </c>
      <c r="AD209" s="845" t="n">
        <v>0.1181164011853632</v>
      </c>
      <c r="AE209" s="845" t="n">
        <v>0.2120809696439619</v>
      </c>
      <c r="AF209" s="845" t="n">
        <v>-0.0646292073297115</v>
      </c>
      <c r="AG209" s="845" t="n">
        <v>-0.02293698108650909</v>
      </c>
      <c r="AH209" s="476" t="n"/>
      <c r="AI209" s="845">
        <f t="array" ref="AI209">SQRT(INDEX(_xlfn.ANCHORARRAY($B$190),A209,A209))</f>
        <v/>
      </c>
      <c r="AJ209" s="845" t="n"/>
      <c r="AK209" s="845">
        <f>$AP$191*AI209</f>
        <v/>
      </c>
      <c r="AL209" s="845">
        <f>ABS(Y138/AK209)</f>
        <v/>
      </c>
      <c r="AM209" s="845">
        <f>IF(AL209&lt;2.5,"Spełniony","Nie spełniony")</f>
        <v/>
      </c>
      <c r="AN209" s="845" t="n"/>
      <c r="AO209" s="845" t="n"/>
      <c r="AP209" s="845" t="n"/>
      <c r="AQ209" s="845" t="n"/>
      <c r="AR209" s="476" t="n"/>
      <c r="AS209" s="476" t="n"/>
      <c r="AT209" s="476" t="n"/>
      <c r="AU209" s="476" t="n"/>
      <c r="AV209" s="476" t="n"/>
      <c r="AW209" s="476" t="n"/>
      <c r="AX209" s="476" t="n"/>
      <c r="AY209" s="476" t="n"/>
      <c r="AZ209" s="476" t="n"/>
      <c r="BA209" s="476" t="n"/>
      <c r="BB209" s="476" t="n"/>
      <c r="BC209" s="476" t="n"/>
      <c r="BD209" s="476" t="n"/>
      <c r="BE209" s="476" t="n"/>
      <c r="BF209" s="476" t="n"/>
      <c r="BG209" s="476" t="n"/>
      <c r="BH209" s="476" t="n"/>
      <c r="BI209" s="476" t="n"/>
      <c r="BJ209" s="476" t="n"/>
      <c r="BK209" s="476" t="n"/>
      <c r="BL209" s="476" t="n"/>
      <c r="BM209" s="476" t="n"/>
      <c r="BN209" s="476" t="n"/>
      <c r="BO209" s="476" t="n"/>
      <c r="BP209" s="476" t="n"/>
      <c r="BQ209" s="476" t="n"/>
      <c r="BR209" s="476" t="n"/>
      <c r="BS209" s="476" t="n"/>
      <c r="BT209" s="476" t="n"/>
      <c r="BU209" s="476" t="n"/>
      <c r="BV209" s="476" t="n"/>
      <c r="BW209" s="476" t="n"/>
      <c r="BX209" s="476" t="n"/>
      <c r="BY209" s="476" t="n"/>
      <c r="BZ209" s="476" t="n"/>
      <c r="CA209" s="476" t="n"/>
      <c r="CB209" s="476" t="n"/>
      <c r="CC209" s="476" t="n"/>
      <c r="CD209" s="476" t="n"/>
      <c r="CE209" s="476" t="n"/>
      <c r="CF209" s="476" t="n"/>
      <c r="CG209" s="476" t="n"/>
      <c r="CH209" s="476" t="n"/>
      <c r="CI209" s="476" t="n"/>
      <c r="CJ209" s="476" t="n"/>
      <c r="CK209" s="476" t="n"/>
      <c r="CL209" s="476" t="n"/>
      <c r="CM209" s="476" t="n"/>
      <c r="CN209" s="476" t="n"/>
      <c r="CO209" s="476" t="n"/>
      <c r="CP209" s="476" t="n"/>
      <c r="CQ209" s="476" t="n"/>
      <c r="CR209" s="476" t="n"/>
      <c r="CS209" s="476" t="n"/>
      <c r="CT209" s="476" t="n"/>
      <c r="CU209" s="476" t="n"/>
      <c r="CV209" s="476" t="n"/>
    </row>
    <row r="210">
      <c r="A210" s="476" t="n">
        <v>21</v>
      </c>
      <c r="B210" s="845" t="n">
        <v>0.04618930495752267</v>
      </c>
      <c r="C210" s="845" t="n">
        <v>0.004791714670850641</v>
      </c>
      <c r="D210" s="845" t="n">
        <v>0.01562749707860341</v>
      </c>
      <c r="E210" s="720" t="n">
        <v>0.01566287115855243</v>
      </c>
      <c r="F210" s="720" t="n">
        <v>-0.1117360709895802</v>
      </c>
      <c r="G210" s="721" t="n">
        <v>0.07788604210536973</v>
      </c>
      <c r="H210" s="722" t="n">
        <v>-0.03990293944046666</v>
      </c>
      <c r="I210" s="845" t="n">
        <v>0.01566285069443329</v>
      </c>
      <c r="J210" s="845" t="n">
        <v>0.03100721610365363</v>
      </c>
      <c r="K210" s="845" t="n">
        <v>-0.1863606877085181</v>
      </c>
      <c r="L210" s="845" t="n">
        <v>0.03551891782925916</v>
      </c>
      <c r="M210" s="845" t="n">
        <v>0.04618923594822773</v>
      </c>
      <c r="N210" s="845" t="n">
        <v>0.06345350516973378</v>
      </c>
      <c r="O210" s="845" t="n">
        <v>0.07457033706959285</v>
      </c>
      <c r="P210" s="845" t="n">
        <v>0.05870167242473659</v>
      </c>
      <c r="Q210" s="845" t="n">
        <v>0.03268928485419136</v>
      </c>
      <c r="R210" s="845" t="n">
        <v>0.02696207302751902</v>
      </c>
      <c r="S210" s="845" t="n">
        <v>-0.08809452019912541</v>
      </c>
      <c r="T210" s="845" t="n">
        <v>-0.09587026389028783</v>
      </c>
      <c r="U210" s="845" t="n">
        <v>0.04262813097134685</v>
      </c>
      <c r="V210" s="845" t="n">
        <v>0.2814827331291632</v>
      </c>
      <c r="W210" s="845" t="n">
        <v>0.1504787194025884</v>
      </c>
      <c r="X210" s="845" t="n">
        <v>0.1504319527584962</v>
      </c>
      <c r="Y210" s="845" t="n">
        <v>0.1519003309274855</v>
      </c>
      <c r="Z210" s="845" t="n">
        <v>0.1371310684829286</v>
      </c>
      <c r="AA210" s="845" t="n">
        <v>0.1285751952993381</v>
      </c>
      <c r="AB210" s="845" t="n">
        <v>-0.01525532251474493</v>
      </c>
      <c r="AC210" s="845" t="n">
        <v>0.00726910129951901</v>
      </c>
      <c r="AD210" s="845" t="n">
        <v>-0.03927807286410887</v>
      </c>
      <c r="AE210" s="845" t="n">
        <v>-0.02207929385206006</v>
      </c>
      <c r="AF210" s="845" t="n">
        <v>-0.01921305850106633</v>
      </c>
      <c r="AG210" s="845" t="n">
        <v>0.01274645415589956</v>
      </c>
      <c r="AH210" s="476" t="n"/>
      <c r="AI210" s="845">
        <f t="array" ref="AI210">SQRT(INDEX(_xlfn.ANCHORARRAY($B$190),A210,A210))</f>
        <v/>
      </c>
      <c r="AJ210" s="845" t="n"/>
      <c r="AK210" s="845">
        <f>$AP$191*AI210</f>
        <v/>
      </c>
      <c r="AL210" s="845">
        <f>ABS(Y139/AK210)</f>
        <v/>
      </c>
      <c r="AM210" s="845">
        <f>IF(AL210&lt;2.5,"Spełniony","Nie spełniony")</f>
        <v/>
      </c>
      <c r="AN210" s="845" t="n"/>
      <c r="AO210" s="845" t="n"/>
      <c r="AP210" s="845" t="n"/>
      <c r="AQ210" s="845" t="n"/>
      <c r="AR210" s="476" t="n"/>
      <c r="AS210" s="476" t="n"/>
      <c r="AT210" s="476" t="n"/>
      <c r="AU210" s="476" t="n"/>
      <c r="AV210" s="476" t="n"/>
      <c r="AW210" s="476" t="n"/>
      <c r="AX210" s="476" t="n"/>
      <c r="AY210" s="476" t="n"/>
      <c r="AZ210" s="476" t="n"/>
      <c r="BA210" s="476" t="n"/>
      <c r="BB210" s="476" t="n"/>
      <c r="BC210" s="476" t="n"/>
      <c r="BD210" s="476" t="n"/>
      <c r="BE210" s="476" t="n"/>
      <c r="BF210" s="476" t="n"/>
      <c r="BG210" s="476" t="n"/>
      <c r="BH210" s="476" t="n"/>
      <c r="BI210" s="476" t="n"/>
      <c r="BJ210" s="476" t="n"/>
      <c r="BK210" s="476" t="n"/>
      <c r="BL210" s="476" t="n"/>
      <c r="BM210" s="476" t="n"/>
      <c r="BN210" s="476" t="n"/>
      <c r="BO210" s="476" t="n"/>
      <c r="BP210" s="476" t="n"/>
      <c r="BQ210" s="476" t="n"/>
      <c r="BR210" s="476" t="n"/>
      <c r="BS210" s="476" t="n"/>
      <c r="BT210" s="476" t="n"/>
      <c r="BU210" s="476" t="n"/>
      <c r="BV210" s="476" t="n"/>
      <c r="BW210" s="476" t="n"/>
      <c r="BX210" s="476" t="n"/>
      <c r="BY210" s="476" t="n"/>
      <c r="BZ210" s="476" t="n"/>
      <c r="CA210" s="476" t="n"/>
      <c r="CB210" s="476" t="n"/>
      <c r="CC210" s="476" t="n"/>
      <c r="CD210" s="476" t="n"/>
      <c r="CE210" s="476" t="n"/>
      <c r="CF210" s="476" t="n"/>
      <c r="CG210" s="476" t="n"/>
      <c r="CH210" s="476" t="n"/>
      <c r="CI210" s="476" t="n"/>
      <c r="CJ210" s="476" t="n"/>
      <c r="CK210" s="476" t="n"/>
      <c r="CL210" s="476" t="n"/>
      <c r="CM210" s="476" t="n"/>
      <c r="CN210" s="476" t="n"/>
      <c r="CO210" s="476" t="n"/>
      <c r="CP210" s="476" t="n"/>
      <c r="CQ210" s="476" t="n"/>
      <c r="CR210" s="476" t="n"/>
      <c r="CS210" s="476" t="n"/>
      <c r="CT210" s="476" t="n"/>
      <c r="CU210" s="476" t="n"/>
      <c r="CV210" s="476" t="n"/>
    </row>
    <row r="211">
      <c r="A211" s="476" t="n">
        <v>22</v>
      </c>
      <c r="B211" s="845" t="n">
        <v>0.006365571112860284</v>
      </c>
      <c r="C211" s="845" t="n">
        <v>0.02644557448560205</v>
      </c>
      <c r="D211" s="845" t="n">
        <v>0.01353653600865347</v>
      </c>
      <c r="E211" s="720" t="n">
        <v>0.03287872522799241</v>
      </c>
      <c r="F211" s="720" t="n">
        <v>-0.04166792116478209</v>
      </c>
      <c r="G211" s="721" t="n">
        <v>0.03780499477134409</v>
      </c>
      <c r="H211" s="722" t="n">
        <v>-0.03337786592893571</v>
      </c>
      <c r="I211" s="845" t="n">
        <v>0.03287868227072464</v>
      </c>
      <c r="J211" s="845" t="n">
        <v>0.04619324006139337</v>
      </c>
      <c r="K211" s="845" t="n">
        <v>0.08194612476359521</v>
      </c>
      <c r="L211" s="845" t="n">
        <v>-0.0878174763830063</v>
      </c>
      <c r="M211" s="845" t="n">
        <v>0.006365561602356233</v>
      </c>
      <c r="N211" s="845" t="n">
        <v>-0.1283477221895416</v>
      </c>
      <c r="O211" s="845" t="n">
        <v>0.1250819568265713</v>
      </c>
      <c r="P211" s="845" t="n">
        <v>-0.2895526943706746</v>
      </c>
      <c r="Q211" s="845" t="n">
        <v>0.09890488962345124</v>
      </c>
      <c r="R211" s="845" t="n">
        <v>0.09311240140686429</v>
      </c>
      <c r="S211" s="845" t="n">
        <v>0.03437698075048222</v>
      </c>
      <c r="T211" s="845" t="n">
        <v>-0.0273440256839315</v>
      </c>
      <c r="U211" s="845" t="n">
        <v>0.01188929758152093</v>
      </c>
      <c r="V211" s="845" t="n">
        <v>0.1504787194025883</v>
      </c>
      <c r="W211" s="845" t="n">
        <v>0.408868810991716</v>
      </c>
      <c r="X211" s="845" t="n">
        <v>0.1212135804756928</v>
      </c>
      <c r="Y211" s="845" t="n">
        <v>0.06087080469370741</v>
      </c>
      <c r="Z211" s="845" t="n">
        <v>0.1057346150533296</v>
      </c>
      <c r="AA211" s="845" t="n">
        <v>0.152833469382966</v>
      </c>
      <c r="AB211" s="845" t="n">
        <v>-0.02154816308114074</v>
      </c>
      <c r="AC211" s="845" t="n">
        <v>-0.003900488205720485</v>
      </c>
      <c r="AD211" s="845" t="n">
        <v>0.02751114949087952</v>
      </c>
      <c r="AE211" s="845" t="n">
        <v>-0.01279057688751156</v>
      </c>
      <c r="AF211" s="845" t="n">
        <v>-0.05196813728580264</v>
      </c>
      <c r="AG211" s="845" t="n">
        <v>0.03957671137127591</v>
      </c>
      <c r="AH211" s="476" t="n"/>
      <c r="AI211" s="845">
        <f t="array" ref="AI211">SQRT(INDEX(_xlfn.ANCHORARRAY($B$190),A211,A211))</f>
        <v/>
      </c>
      <c r="AJ211" s="845" t="n"/>
      <c r="AK211" s="845">
        <f>$AP$191*AI211</f>
        <v/>
      </c>
      <c r="AL211" s="845">
        <f>ABS(Y140/AK211)</f>
        <v/>
      </c>
      <c r="AM211" s="845">
        <f>IF(AL211&lt;2.5,"Spełniony","Nie spełniony")</f>
        <v/>
      </c>
      <c r="AN211" s="845" t="n"/>
      <c r="AO211" s="845" t="n"/>
      <c r="AP211" s="845" t="n"/>
      <c r="AQ211" s="845" t="n"/>
      <c r="AR211" s="476" t="n"/>
      <c r="AS211" s="476" t="n"/>
      <c r="AT211" s="476" t="n"/>
      <c r="AU211" s="476" t="n"/>
      <c r="AV211" s="476" t="n"/>
      <c r="AW211" s="476" t="n"/>
      <c r="AX211" s="476" t="n"/>
      <c r="AY211" s="476" t="n"/>
      <c r="AZ211" s="476" t="n"/>
      <c r="BA211" s="476" t="n"/>
      <c r="BB211" s="476" t="n"/>
      <c r="BC211" s="476" t="n"/>
      <c r="BD211" s="476" t="n"/>
      <c r="BE211" s="476" t="n"/>
      <c r="BF211" s="476" t="n"/>
      <c r="BG211" s="476" t="n"/>
      <c r="BH211" s="476" t="n"/>
      <c r="BI211" s="476" t="n"/>
      <c r="BJ211" s="476" t="n"/>
      <c r="BK211" s="476" t="n"/>
      <c r="BL211" s="476" t="n"/>
      <c r="BM211" s="476" t="n"/>
      <c r="BN211" s="476" t="n"/>
      <c r="BO211" s="476" t="n"/>
      <c r="BP211" s="476" t="n"/>
      <c r="BQ211" s="476" t="n"/>
      <c r="BR211" s="476" t="n"/>
      <c r="BS211" s="476" t="n"/>
      <c r="BT211" s="476" t="n"/>
      <c r="BU211" s="476" t="n"/>
      <c r="BV211" s="476" t="n"/>
      <c r="BW211" s="476" t="n"/>
      <c r="BX211" s="476" t="n"/>
      <c r="BY211" s="476" t="n"/>
      <c r="BZ211" s="476" t="n"/>
      <c r="CA211" s="476" t="n"/>
      <c r="CB211" s="476" t="n"/>
      <c r="CC211" s="476" t="n"/>
      <c r="CD211" s="476" t="n"/>
      <c r="CE211" s="476" t="n"/>
      <c r="CF211" s="476" t="n"/>
      <c r="CG211" s="476" t="n"/>
      <c r="CH211" s="476" t="n"/>
      <c r="CI211" s="476" t="n"/>
      <c r="CJ211" s="476" t="n"/>
      <c r="CK211" s="476" t="n"/>
      <c r="CL211" s="476" t="n"/>
      <c r="CM211" s="476" t="n"/>
      <c r="CN211" s="476" t="n"/>
      <c r="CO211" s="476" t="n"/>
      <c r="CP211" s="476" t="n"/>
      <c r="CQ211" s="476" t="n"/>
      <c r="CR211" s="476" t="n"/>
      <c r="CS211" s="476" t="n"/>
      <c r="CT211" s="476" t="n"/>
      <c r="CU211" s="476" t="n"/>
      <c r="CV211" s="476" t="n"/>
    </row>
    <row r="212">
      <c r="A212" s="476" t="n">
        <v>23</v>
      </c>
      <c r="B212" s="845" t="n">
        <v>0.03246767165860998</v>
      </c>
      <c r="C212" s="845" t="n">
        <v>0.09567225102247297</v>
      </c>
      <c r="D212" s="845" t="n">
        <v>0.0324785019241367</v>
      </c>
      <c r="E212" s="720" t="n">
        <v>0.03499108891714744</v>
      </c>
      <c r="F212" s="720" t="n">
        <v>0.03283210071394851</v>
      </c>
      <c r="G212" s="721" t="n">
        <v>0.03122375210513588</v>
      </c>
      <c r="H212" s="722" t="n">
        <v>-0.009485125717440139</v>
      </c>
      <c r="I212" s="845" t="n">
        <v>0.03499104319999855</v>
      </c>
      <c r="J212" s="845" t="n">
        <v>0.07302695765798053</v>
      </c>
      <c r="K212" s="845" t="n">
        <v>0.006964539032938616</v>
      </c>
      <c r="L212" s="845" t="n">
        <v>-0.06657484502976667</v>
      </c>
      <c r="M212" s="845" t="n">
        <v>0.03246762315016997</v>
      </c>
      <c r="N212" s="845" t="n">
        <v>-0.06183677241421374</v>
      </c>
      <c r="O212" s="845" t="n">
        <v>0.0007153124683282885</v>
      </c>
      <c r="P212" s="845" t="n">
        <v>0.09510897137724605</v>
      </c>
      <c r="Q212" s="845" t="n">
        <v>-0.3137786900277658</v>
      </c>
      <c r="R212" s="845" t="n">
        <v>-0.1703231568967538</v>
      </c>
      <c r="S212" s="845" t="n">
        <v>0.03260459656905967</v>
      </c>
      <c r="T212" s="845" t="n">
        <v>0.0442236097924846</v>
      </c>
      <c r="U212" s="845" t="n">
        <v>0.003960769164166343</v>
      </c>
      <c r="V212" s="845" t="n">
        <v>0.1504319527584961</v>
      </c>
      <c r="W212" s="845" t="n">
        <v>0.1212135804756929</v>
      </c>
      <c r="X212" s="845" t="n">
        <v>0.5424125777613051</v>
      </c>
      <c r="Y212" s="845" t="n">
        <v>0.04129345205988336</v>
      </c>
      <c r="Z212" s="845" t="n">
        <v>0.03597583007097774</v>
      </c>
      <c r="AA212" s="845" t="n">
        <v>0.1086726068736448</v>
      </c>
      <c r="AB212" s="845" t="n">
        <v>-0.05684217220027907</v>
      </c>
      <c r="AC212" s="845" t="n">
        <v>0.02484323566691861</v>
      </c>
      <c r="AD212" s="845" t="n">
        <v>0.09877912440770659</v>
      </c>
      <c r="AE212" s="845" t="n">
        <v>-0.03429563068177691</v>
      </c>
      <c r="AF212" s="845" t="n">
        <v>-0.0807885758429733</v>
      </c>
      <c r="AG212" s="845" t="n">
        <v>0.06832206522341794</v>
      </c>
      <c r="AH212" s="476" t="n"/>
      <c r="AI212" s="845">
        <f t="array" ref="AI212">SQRT(INDEX(_xlfn.ANCHORARRAY($B$190),A212,A212))</f>
        <v/>
      </c>
      <c r="AJ212" s="845" t="n"/>
      <c r="AK212" s="845">
        <f>$AP$191*AI212</f>
        <v/>
      </c>
      <c r="AL212" s="845">
        <f>ABS(Y141/AK212)</f>
        <v/>
      </c>
      <c r="AM212" s="845">
        <f>IF(AL212&lt;2.5,"Spełniony","Nie spełniony")</f>
        <v/>
      </c>
      <c r="AN212" s="845" t="n"/>
      <c r="AO212" s="845" t="n"/>
      <c r="AP212" s="845" t="n"/>
      <c r="AQ212" s="845" t="n"/>
      <c r="AR212" s="476" t="n"/>
      <c r="AS212" s="476" t="n"/>
      <c r="AT212" s="476" t="n"/>
      <c r="AU212" s="476" t="n"/>
      <c r="AV212" s="476" t="n"/>
      <c r="AW212" s="476" t="n"/>
      <c r="AX212" s="476" t="n"/>
      <c r="AY212" s="476" t="n"/>
      <c r="AZ212" s="476" t="n"/>
      <c r="BA212" s="476" t="n"/>
      <c r="BB212" s="476" t="n"/>
      <c r="BC212" s="476" t="n"/>
      <c r="BD212" s="476" t="n"/>
      <c r="BE212" s="476" t="n"/>
      <c r="BF212" s="476" t="n"/>
      <c r="BG212" s="476" t="n"/>
      <c r="BH212" s="476" t="n"/>
      <c r="BI212" s="476" t="n"/>
      <c r="BJ212" s="476" t="n"/>
      <c r="BK212" s="476" t="n"/>
      <c r="BL212" s="476" t="n"/>
      <c r="BM212" s="476" t="n"/>
      <c r="BN212" s="476" t="n"/>
      <c r="BO212" s="476" t="n"/>
      <c r="BP212" s="476" t="n"/>
      <c r="BQ212" s="476" t="n"/>
      <c r="BR212" s="476" t="n"/>
      <c r="BS212" s="476" t="n"/>
      <c r="BT212" s="476" t="n"/>
      <c r="BU212" s="476" t="n"/>
      <c r="BV212" s="476" t="n"/>
      <c r="BW212" s="476" t="n"/>
      <c r="BX212" s="476" t="n"/>
      <c r="BY212" s="476" t="n"/>
      <c r="BZ212" s="476" t="n"/>
      <c r="CA212" s="476" t="n"/>
      <c r="CB212" s="476" t="n"/>
      <c r="CC212" s="476" t="n"/>
      <c r="CD212" s="476" t="n"/>
      <c r="CE212" s="476" t="n"/>
      <c r="CF212" s="476" t="n"/>
      <c r="CG212" s="476" t="n"/>
      <c r="CH212" s="476" t="n"/>
      <c r="CI212" s="476" t="n"/>
      <c r="CJ212" s="476" t="n"/>
      <c r="CK212" s="476" t="n"/>
      <c r="CL212" s="476" t="n"/>
      <c r="CM212" s="476" t="n"/>
      <c r="CN212" s="476" t="n"/>
      <c r="CO212" s="476" t="n"/>
      <c r="CP212" s="476" t="n"/>
      <c r="CQ212" s="476" t="n"/>
      <c r="CR212" s="476" t="n"/>
      <c r="CS212" s="476" t="n"/>
      <c r="CT212" s="476" t="n"/>
      <c r="CU212" s="476" t="n"/>
      <c r="CV212" s="476" t="n"/>
    </row>
    <row r="213">
      <c r="A213" s="476" t="n">
        <v>24</v>
      </c>
      <c r="B213" s="845" t="n">
        <v>0.07430511825860253</v>
      </c>
      <c r="C213" s="845" t="n">
        <v>-0.2087087474256643</v>
      </c>
      <c r="D213" s="845" t="n">
        <v>-0.1109114935839731</v>
      </c>
      <c r="E213" s="720" t="n">
        <v>0.05139395023865054</v>
      </c>
      <c r="F213" s="720" t="n">
        <v>0.09102861953227662</v>
      </c>
      <c r="G213" s="721" t="n">
        <v>-0.01534767162686525</v>
      </c>
      <c r="H213" s="722" t="n">
        <v>-0.08285559949075194</v>
      </c>
      <c r="I213" s="845" t="n">
        <v>0.05139388309055809</v>
      </c>
      <c r="J213" s="845" t="n">
        <v>-0.06761972736340237</v>
      </c>
      <c r="K213" s="845" t="n">
        <v>-0.03687680048761063</v>
      </c>
      <c r="L213" s="845" t="n">
        <v>-0.07239511269040072</v>
      </c>
      <c r="M213" s="845" t="n">
        <v>0.07430500724277687</v>
      </c>
      <c r="N213" s="845" t="n">
        <v>0.08990763032377172</v>
      </c>
      <c r="O213" s="845" t="n">
        <v>-0.05417976808380477</v>
      </c>
      <c r="P213" s="845" t="n">
        <v>0.0664215396591612</v>
      </c>
      <c r="Q213" s="845" t="n">
        <v>0.1018678600586362</v>
      </c>
      <c r="R213" s="845" t="n">
        <v>-0.08144026721284309</v>
      </c>
      <c r="S213" s="845" t="n">
        <v>0.07352833247441165</v>
      </c>
      <c r="T213" s="845" t="n">
        <v>0.06680749727941573</v>
      </c>
      <c r="U213" s="845" t="n">
        <v>-0.1056285050798345</v>
      </c>
      <c r="V213" s="845" t="n">
        <v>0.1519003309274856</v>
      </c>
      <c r="W213" s="845" t="n">
        <v>0.06087080469370747</v>
      </c>
      <c r="X213" s="845" t="n">
        <v>0.04129345205988327</v>
      </c>
      <c r="Y213" s="845" t="n">
        <v>0.593454483633076</v>
      </c>
      <c r="Z213" s="845" t="n">
        <v>0.06257659285514766</v>
      </c>
      <c r="AA213" s="845" t="n">
        <v>0.08990433583069997</v>
      </c>
      <c r="AB213" s="845" t="n">
        <v>0.07853046098665953</v>
      </c>
      <c r="AC213" s="845" t="n">
        <v>-0.1526523574723338</v>
      </c>
      <c r="AD213" s="845" t="n">
        <v>-0.02290237169988946</v>
      </c>
      <c r="AE213" s="845" t="n">
        <v>0.106252708319374</v>
      </c>
      <c r="AF213" s="845" t="n">
        <v>0.06620731978193883</v>
      </c>
      <c r="AG213" s="845" t="n">
        <v>-0.05387831944011232</v>
      </c>
      <c r="AH213" s="476" t="n"/>
      <c r="AI213" s="845">
        <f t="array" ref="AI213">SQRT(INDEX(_xlfn.ANCHORARRAY($B$190),A213,A213))</f>
        <v/>
      </c>
      <c r="AJ213" s="845" t="n"/>
      <c r="AK213" s="845">
        <f>$AP$191*AI213</f>
        <v/>
      </c>
      <c r="AL213" s="845">
        <f>ABS(Y142/AK213)</f>
        <v/>
      </c>
      <c r="AM213" s="845">
        <f>IF(AL213&lt;2.5,"Spełniony","Nie spełniony")</f>
        <v/>
      </c>
      <c r="AN213" s="845" t="n"/>
      <c r="AO213" s="845" t="n"/>
      <c r="AP213" s="845" t="n"/>
      <c r="AQ213" s="845" t="n"/>
      <c r="AR213" s="476" t="n"/>
      <c r="AS213" s="476" t="n"/>
      <c r="AT213" s="476" t="n"/>
      <c r="AU213" s="476" t="n"/>
      <c r="AV213" s="476" t="n"/>
      <c r="AW213" s="476" t="n"/>
      <c r="AX213" s="476" t="n"/>
      <c r="AY213" s="476" t="n"/>
      <c r="AZ213" s="476" t="n"/>
      <c r="BA213" s="476" t="n"/>
      <c r="BB213" s="476" t="n"/>
      <c r="BC213" s="476" t="n"/>
      <c r="BD213" s="476" t="n"/>
      <c r="BE213" s="476" t="n"/>
      <c r="BF213" s="476" t="n"/>
      <c r="BG213" s="476" t="n"/>
      <c r="BH213" s="476" t="n"/>
      <c r="BI213" s="476" t="n"/>
      <c r="BJ213" s="476" t="n"/>
      <c r="BK213" s="476" t="n"/>
      <c r="BL213" s="476" t="n"/>
      <c r="BM213" s="476" t="n"/>
      <c r="BN213" s="476" t="n"/>
      <c r="BO213" s="476" t="n"/>
      <c r="BP213" s="476" t="n"/>
      <c r="BQ213" s="476" t="n"/>
      <c r="BR213" s="476" t="n"/>
      <c r="BS213" s="476" t="n"/>
      <c r="BT213" s="476" t="n"/>
      <c r="BU213" s="476" t="n"/>
      <c r="BV213" s="476" t="n"/>
      <c r="BW213" s="476" t="n"/>
      <c r="BX213" s="476" t="n"/>
      <c r="BY213" s="476" t="n"/>
      <c r="BZ213" s="476" t="n"/>
      <c r="CA213" s="476" t="n"/>
      <c r="CB213" s="476" t="n"/>
      <c r="CC213" s="476" t="n"/>
      <c r="CD213" s="476" t="n"/>
      <c r="CE213" s="476" t="n"/>
      <c r="CF213" s="476" t="n"/>
      <c r="CG213" s="476" t="n"/>
      <c r="CH213" s="476" t="n"/>
      <c r="CI213" s="476" t="n"/>
      <c r="CJ213" s="476" t="n"/>
      <c r="CK213" s="476" t="n"/>
      <c r="CL213" s="476" t="n"/>
      <c r="CM213" s="476" t="n"/>
      <c r="CN213" s="476" t="n"/>
      <c r="CO213" s="476" t="n"/>
      <c r="CP213" s="476" t="n"/>
      <c r="CQ213" s="476" t="n"/>
      <c r="CR213" s="476" t="n"/>
      <c r="CS213" s="476" t="n"/>
      <c r="CT213" s="476" t="n"/>
      <c r="CU213" s="476" t="n"/>
      <c r="CV213" s="476" t="n"/>
    </row>
    <row r="214">
      <c r="A214" s="476" t="n">
        <v>25</v>
      </c>
      <c r="B214" s="845" t="n">
        <v>-0.06777500925307943</v>
      </c>
      <c r="C214" s="845" t="n">
        <v>0.06646206398367063</v>
      </c>
      <c r="D214" s="845" t="n">
        <v>0.04688843886181539</v>
      </c>
      <c r="E214" s="720" t="n">
        <v>-0.2055359767863475</v>
      </c>
      <c r="F214" s="720" t="n">
        <v>0.07037518779677716</v>
      </c>
      <c r="G214" s="721" t="n">
        <v>0.1334009801392274</v>
      </c>
      <c r="H214" s="722" t="n">
        <v>0.121570843551103</v>
      </c>
      <c r="I214" s="845" t="n">
        <v>-0.2055357082460095</v>
      </c>
      <c r="J214" s="845" t="n">
        <v>-0.1450629735432079</v>
      </c>
      <c r="K214" s="845" t="n">
        <v>0.02327657823785616</v>
      </c>
      <c r="L214" s="845" t="n">
        <v>0.01775173496004678</v>
      </c>
      <c r="M214" s="845" t="n">
        <v>-0.06777490799358638</v>
      </c>
      <c r="N214" s="845" t="n">
        <v>0.03918665275137186</v>
      </c>
      <c r="O214" s="845" t="n">
        <v>-0.05606611936833764</v>
      </c>
      <c r="P214" s="845" t="n">
        <v>0.03947538424309631</v>
      </c>
      <c r="Q214" s="845" t="n">
        <v>0.03669071898313032</v>
      </c>
      <c r="R214" s="845" t="n">
        <v>0.0864613944601907</v>
      </c>
      <c r="S214" s="845" t="n">
        <v>-0.006685514975389708</v>
      </c>
      <c r="T214" s="845" t="n">
        <v>0.06074999179841665</v>
      </c>
      <c r="U214" s="845" t="n">
        <v>0.02906235103127433</v>
      </c>
      <c r="V214" s="845" t="n">
        <v>0.1371310684829285</v>
      </c>
      <c r="W214" s="845" t="n">
        <v>0.1057346150533295</v>
      </c>
      <c r="X214" s="845" t="n">
        <v>0.03597583007097774</v>
      </c>
      <c r="Y214" s="845" t="n">
        <v>0.06257659285514784</v>
      </c>
      <c r="Z214" s="845" t="n">
        <v>0.5419514348959864</v>
      </c>
      <c r="AA214" s="845" t="n">
        <v>0.11663045864163</v>
      </c>
      <c r="AB214" s="845" t="n">
        <v>0.005425317575540885</v>
      </c>
      <c r="AC214" s="845" t="n">
        <v>0.09505686460995764</v>
      </c>
      <c r="AD214" s="845" t="n">
        <v>-0.04608406642576592</v>
      </c>
      <c r="AE214" s="845" t="n">
        <v>-0.0071146535446936</v>
      </c>
      <c r="AF214" s="845" t="n">
        <v>0.0758397392821604</v>
      </c>
      <c r="AG214" s="845" t="n">
        <v>-0.05560227767270125</v>
      </c>
      <c r="AH214" s="476" t="n"/>
      <c r="AI214" s="845">
        <f t="array" ref="AI214">SQRT(INDEX(_xlfn.ANCHORARRAY($B$190),A214,A214))</f>
        <v/>
      </c>
      <c r="AJ214" s="845" t="n"/>
      <c r="AK214" s="845">
        <f>$AP$191*AI214</f>
        <v/>
      </c>
      <c r="AL214" s="845">
        <f>ABS(Y143/AK214)</f>
        <v/>
      </c>
      <c r="AM214" s="845">
        <f>IF(AL214&lt;2.5,"Spełniony","Nie spełniony")</f>
        <v/>
      </c>
      <c r="AN214" s="845" t="n"/>
      <c r="AO214" s="845" t="n"/>
      <c r="AP214" s="845" t="n"/>
      <c r="AQ214" s="845" t="n"/>
      <c r="AR214" s="476" t="n"/>
      <c r="AS214" s="476" t="n"/>
      <c r="AT214" s="476" t="n"/>
      <c r="AU214" s="476" t="n"/>
      <c r="AV214" s="476" t="n"/>
      <c r="AW214" s="476" t="n"/>
      <c r="AX214" s="476" t="n"/>
      <c r="AY214" s="476" t="n"/>
      <c r="AZ214" s="476" t="n"/>
      <c r="BA214" s="476" t="n"/>
      <c r="BB214" s="476" t="n"/>
      <c r="BC214" s="476" t="n"/>
      <c r="BD214" s="476" t="n"/>
      <c r="BE214" s="476" t="n"/>
      <c r="BF214" s="476" t="n"/>
      <c r="BG214" s="476" t="n"/>
      <c r="BH214" s="476" t="n"/>
      <c r="BI214" s="476" t="n"/>
      <c r="BJ214" s="476" t="n"/>
      <c r="BK214" s="476" t="n"/>
      <c r="BL214" s="476" t="n"/>
      <c r="BM214" s="476" t="n"/>
      <c r="BN214" s="476" t="n"/>
      <c r="BO214" s="476" t="n"/>
      <c r="BP214" s="476" t="n"/>
      <c r="BQ214" s="476" t="n"/>
      <c r="BR214" s="476" t="n"/>
      <c r="BS214" s="476" t="n"/>
      <c r="BT214" s="476" t="n"/>
      <c r="BU214" s="476" t="n"/>
      <c r="BV214" s="476" t="n"/>
      <c r="BW214" s="476" t="n"/>
      <c r="BX214" s="476" t="n"/>
      <c r="BY214" s="476" t="n"/>
      <c r="BZ214" s="476" t="n"/>
      <c r="CA214" s="476" t="n"/>
      <c r="CB214" s="476" t="n"/>
      <c r="CC214" s="476" t="n"/>
      <c r="CD214" s="476" t="n"/>
      <c r="CE214" s="476" t="n"/>
      <c r="CF214" s="476" t="n"/>
      <c r="CG214" s="476" t="n"/>
      <c r="CH214" s="476" t="n"/>
      <c r="CI214" s="476" t="n"/>
      <c r="CJ214" s="476" t="n"/>
      <c r="CK214" s="476" t="n"/>
      <c r="CL214" s="476" t="n"/>
      <c r="CM214" s="476" t="n"/>
      <c r="CN214" s="476" t="n"/>
      <c r="CO214" s="476" t="n"/>
      <c r="CP214" s="476" t="n"/>
      <c r="CQ214" s="476" t="n"/>
      <c r="CR214" s="476" t="n"/>
      <c r="CS214" s="476" t="n"/>
      <c r="CT214" s="476" t="n"/>
      <c r="CU214" s="476" t="n"/>
      <c r="CV214" s="476" t="n"/>
    </row>
    <row r="215">
      <c r="A215" s="476" t="n">
        <v>26</v>
      </c>
      <c r="B215" s="845" t="n">
        <v>-0.09155265673451607</v>
      </c>
      <c r="C215" s="845" t="n">
        <v>0.015337143263068</v>
      </c>
      <c r="D215" s="845" t="n">
        <v>0.002380519710764223</v>
      </c>
      <c r="E215" s="720" t="n">
        <v>0.07060934124400471</v>
      </c>
      <c r="F215" s="720" t="n">
        <v>-0.04083191588864</v>
      </c>
      <c r="G215" s="721" t="n">
        <v>-0.2649680974942119</v>
      </c>
      <c r="H215" s="722" t="n">
        <v>0.04405068702649145</v>
      </c>
      <c r="I215" s="845" t="n">
        <v>0.07060924899029489</v>
      </c>
      <c r="J215" s="845" t="n">
        <v>0.06245528708358278</v>
      </c>
      <c r="K215" s="845" t="n">
        <v>0.1110502461617388</v>
      </c>
      <c r="L215" s="845" t="n">
        <v>0.1735167813138678</v>
      </c>
      <c r="M215" s="845" t="n">
        <v>-0.09155251994994448</v>
      </c>
      <c r="N215" s="845" t="n">
        <v>-0.002363293641121873</v>
      </c>
      <c r="O215" s="845" t="n">
        <v>-0.09012171891234998</v>
      </c>
      <c r="P215" s="845" t="n">
        <v>0.02984512666643455</v>
      </c>
      <c r="Q215" s="845" t="n">
        <v>0.04362593650835675</v>
      </c>
      <c r="R215" s="845" t="n">
        <v>0.04522755521502296</v>
      </c>
      <c r="S215" s="845" t="n">
        <v>-0.04572987461943841</v>
      </c>
      <c r="T215" s="845" t="n">
        <v>-0.04856680929609765</v>
      </c>
      <c r="U215" s="845" t="n">
        <v>0.01808795633152603</v>
      </c>
      <c r="V215" s="845" t="n">
        <v>0.1285751952993384</v>
      </c>
      <c r="W215" s="845" t="n">
        <v>0.1528334693829658</v>
      </c>
      <c r="X215" s="845" t="n">
        <v>0.1086726068736449</v>
      </c>
      <c r="Y215" s="845" t="n">
        <v>0.08990433583069987</v>
      </c>
      <c r="Z215" s="845" t="n">
        <v>0.1166304586416301</v>
      </c>
      <c r="AA215" s="845" t="n">
        <v>0.4033839339717209</v>
      </c>
      <c r="AB215" s="845" t="n">
        <v>0.0096898792339643</v>
      </c>
      <c r="AC215" s="845" t="n">
        <v>0.02938364410165906</v>
      </c>
      <c r="AD215" s="845" t="n">
        <v>-0.01802576290882186</v>
      </c>
      <c r="AE215" s="845" t="n">
        <v>-0.02997255335333181</v>
      </c>
      <c r="AF215" s="845" t="n">
        <v>0.00992271256574305</v>
      </c>
      <c r="AG215" s="845" t="n">
        <v>-0.01116463363777984</v>
      </c>
      <c r="AH215" s="476" t="n"/>
      <c r="AI215" s="845">
        <f t="array" ref="AI215">SQRT(INDEX(_xlfn.ANCHORARRAY($B$190),A215,A215))</f>
        <v/>
      </c>
      <c r="AJ215" s="845" t="n"/>
      <c r="AK215" s="845">
        <f>$AP$191*AI215</f>
        <v/>
      </c>
      <c r="AL215" s="845">
        <f>ABS(Y144/AK215)</f>
        <v/>
      </c>
      <c r="AM215" s="845">
        <f>IF(AL215&lt;2.5,"Spełniony","Nie spełniony")</f>
        <v/>
      </c>
      <c r="AN215" s="845" t="n"/>
      <c r="AO215" s="845" t="n"/>
      <c r="AP215" s="845" t="n"/>
      <c r="AQ215" s="845" t="n"/>
      <c r="AR215" s="476" t="n"/>
      <c r="AS215" s="476" t="n"/>
      <c r="AT215" s="476" t="n"/>
      <c r="AU215" s="476" t="n"/>
      <c r="AV215" s="476" t="n"/>
      <c r="AW215" s="476" t="n"/>
      <c r="AX215" s="476" t="n"/>
      <c r="AY215" s="476" t="n"/>
      <c r="AZ215" s="476" t="n"/>
      <c r="BA215" s="476" t="n"/>
      <c r="BB215" s="476" t="n"/>
      <c r="BC215" s="476" t="n"/>
      <c r="BD215" s="476" t="n"/>
      <c r="BE215" s="476" t="n"/>
      <c r="BF215" s="476" t="n"/>
      <c r="BG215" s="476" t="n"/>
      <c r="BH215" s="476" t="n"/>
      <c r="BI215" s="476" t="n"/>
      <c r="BJ215" s="476" t="n"/>
      <c r="BK215" s="476" t="n"/>
      <c r="BL215" s="476" t="n"/>
      <c r="BM215" s="476" t="n"/>
      <c r="BN215" s="476" t="n"/>
      <c r="BO215" s="476" t="n"/>
      <c r="BP215" s="476" t="n"/>
      <c r="BQ215" s="476" t="n"/>
      <c r="BR215" s="476" t="n"/>
      <c r="BS215" s="476" t="n"/>
      <c r="BT215" s="476" t="n"/>
      <c r="BU215" s="476" t="n"/>
      <c r="BV215" s="476" t="n"/>
      <c r="BW215" s="476" t="n"/>
      <c r="BX215" s="476" t="n"/>
      <c r="BY215" s="476" t="n"/>
      <c r="BZ215" s="476" t="n"/>
      <c r="CA215" s="476" t="n"/>
      <c r="CB215" s="476" t="n"/>
      <c r="CC215" s="476" t="n"/>
      <c r="CD215" s="476" t="n"/>
      <c r="CE215" s="476" t="n"/>
      <c r="CF215" s="476" t="n"/>
      <c r="CG215" s="476" t="n"/>
      <c r="CH215" s="476" t="n"/>
      <c r="CI215" s="476" t="n"/>
      <c r="CJ215" s="476" t="n"/>
      <c r="CK215" s="476" t="n"/>
      <c r="CL215" s="476" t="n"/>
      <c r="CM215" s="476" t="n"/>
      <c r="CN215" s="476" t="n"/>
      <c r="CO215" s="476" t="n"/>
      <c r="CP215" s="476" t="n"/>
      <c r="CQ215" s="476" t="n"/>
      <c r="CR215" s="476" t="n"/>
      <c r="CS215" s="476" t="n"/>
      <c r="CT215" s="476" t="n"/>
      <c r="CU215" s="476" t="n"/>
      <c r="CV215" s="476" t="n"/>
    </row>
    <row r="216">
      <c r="A216" s="476" t="n">
        <v>27</v>
      </c>
      <c r="B216" s="845" t="n">
        <v>0.06626892797580576</v>
      </c>
      <c r="C216" s="845" t="n">
        <v>0.09684040367116298</v>
      </c>
      <c r="D216" s="845" t="n">
        <v>0.01637625994308683</v>
      </c>
      <c r="E216" s="720" t="n">
        <v>-0.06254774777559627</v>
      </c>
      <c r="F216" s="720" t="n">
        <v>0.1023080305955953</v>
      </c>
      <c r="G216" s="721" t="n">
        <v>-0.1340283371572584</v>
      </c>
      <c r="H216" s="722" t="n">
        <v>-0.2951647663323545</v>
      </c>
      <c r="I216" s="845" t="n">
        <v>-0.06254766605465603</v>
      </c>
      <c r="J216" s="845" t="n">
        <v>0.08218801654488617</v>
      </c>
      <c r="K216" s="845" t="n">
        <v>-0.01550300383010841</v>
      </c>
      <c r="L216" s="845" t="n">
        <v>-0.0210681247541056</v>
      </c>
      <c r="M216" s="845" t="n">
        <v>0.06626882896647884</v>
      </c>
      <c r="N216" s="845" t="n">
        <v>0.007594618201771878</v>
      </c>
      <c r="O216" s="845" t="n">
        <v>0.007993687502164466</v>
      </c>
      <c r="P216" s="845" t="n">
        <v>-0.004334476048433275</v>
      </c>
      <c r="Q216" s="845" t="n">
        <v>-0.02277902896546127</v>
      </c>
      <c r="R216" s="845" t="n">
        <v>0.07673547688908991</v>
      </c>
      <c r="S216" s="845" t="n">
        <v>0.0087719817493742</v>
      </c>
      <c r="T216" s="845" t="n">
        <v>0.008272791714942784</v>
      </c>
      <c r="U216" s="845" t="n">
        <v>-0.1098995379002179</v>
      </c>
      <c r="V216" s="845" t="n">
        <v>-0.01525532251474496</v>
      </c>
      <c r="W216" s="845" t="n">
        <v>-0.02154816308114066</v>
      </c>
      <c r="X216" s="845" t="n">
        <v>-0.05684217220027899</v>
      </c>
      <c r="Y216" s="845" t="n">
        <v>0.07853046098665953</v>
      </c>
      <c r="Z216" s="845" t="n">
        <v>0.00542531757554085</v>
      </c>
      <c r="AA216" s="845" t="n">
        <v>0.009689879233964208</v>
      </c>
      <c r="AB216" s="845" t="n">
        <v>0.5132930329886247</v>
      </c>
      <c r="AC216" s="845" t="n">
        <v>0.2394130917736971</v>
      </c>
      <c r="AD216" s="845" t="n">
        <v>-0.02954371465829613</v>
      </c>
      <c r="AE216" s="845" t="n">
        <v>0.05949470735118383</v>
      </c>
      <c r="AF216" s="845" t="n">
        <v>0.09365151032446328</v>
      </c>
      <c r="AG216" s="845" t="n">
        <v>-0.03296419912139553</v>
      </c>
      <c r="AH216" s="476" t="n"/>
      <c r="AI216" s="845">
        <f t="array" ref="AI216">SQRT(INDEX(_xlfn.ANCHORARRAY($B$190),A216,A216))</f>
        <v/>
      </c>
      <c r="AJ216" s="845" t="n"/>
      <c r="AK216" s="845">
        <f>$AP$191*AI216</f>
        <v/>
      </c>
      <c r="AL216" s="845">
        <f>ABS(Y145/AK216)</f>
        <v/>
      </c>
      <c r="AM216" s="845">
        <f>IF(AL216&lt;2.5,"Spełniony","Nie spełniony")</f>
        <v/>
      </c>
      <c r="AN216" s="845" t="n"/>
      <c r="AO216" s="845" t="n"/>
      <c r="AP216" s="845" t="n"/>
      <c r="AQ216" s="845" t="n"/>
      <c r="AR216" s="476" t="n"/>
      <c r="AS216" s="476" t="n"/>
      <c r="AT216" s="476" t="n"/>
      <c r="AU216" s="476" t="n"/>
      <c r="AV216" s="476" t="n"/>
      <c r="AW216" s="476" t="n"/>
      <c r="AX216" s="476" t="n"/>
      <c r="AY216" s="476" t="n"/>
      <c r="AZ216" s="476" t="n"/>
      <c r="BA216" s="476" t="n"/>
      <c r="BB216" s="476" t="n"/>
      <c r="BC216" s="476" t="n"/>
      <c r="BD216" s="476" t="n"/>
      <c r="BE216" s="476" t="n"/>
      <c r="BF216" s="476" t="n"/>
      <c r="BG216" s="476" t="n"/>
      <c r="BH216" s="476" t="n"/>
      <c r="BI216" s="476" t="n"/>
      <c r="BJ216" s="476" t="n"/>
      <c r="BK216" s="476" t="n"/>
      <c r="BL216" s="476" t="n"/>
      <c r="BM216" s="476" t="n"/>
      <c r="BN216" s="476" t="n"/>
      <c r="BO216" s="476" t="n"/>
      <c r="BP216" s="476" t="n"/>
      <c r="BQ216" s="476" t="n"/>
      <c r="BR216" s="476" t="n"/>
      <c r="BS216" s="476" t="n"/>
      <c r="BT216" s="476" t="n"/>
      <c r="BU216" s="476" t="n"/>
      <c r="BV216" s="476" t="n"/>
      <c r="BW216" s="476" t="n"/>
      <c r="BX216" s="476" t="n"/>
      <c r="BY216" s="476" t="n"/>
      <c r="BZ216" s="476" t="n"/>
      <c r="CA216" s="476" t="n"/>
      <c r="CB216" s="476" t="n"/>
      <c r="CC216" s="476" t="n"/>
      <c r="CD216" s="476" t="n"/>
      <c r="CE216" s="476" t="n"/>
      <c r="CF216" s="476" t="n"/>
      <c r="CG216" s="476" t="n"/>
      <c r="CH216" s="476" t="n"/>
      <c r="CI216" s="476" t="n"/>
      <c r="CJ216" s="476" t="n"/>
      <c r="CK216" s="476" t="n"/>
      <c r="CL216" s="476" t="n"/>
      <c r="CM216" s="476" t="n"/>
      <c r="CN216" s="476" t="n"/>
      <c r="CO216" s="476" t="n"/>
      <c r="CP216" s="476" t="n"/>
      <c r="CQ216" s="476" t="n"/>
      <c r="CR216" s="476" t="n"/>
      <c r="CS216" s="476" t="n"/>
      <c r="CT216" s="476" t="n"/>
      <c r="CU216" s="476" t="n"/>
      <c r="CV216" s="476" t="n"/>
    </row>
    <row r="217">
      <c r="A217" s="476" t="n">
        <v>28</v>
      </c>
      <c r="B217" s="845" t="n">
        <v>0.0004156640783737203</v>
      </c>
      <c r="C217" s="845" t="n">
        <v>-0.1070939128231064</v>
      </c>
      <c r="D217" s="845" t="n">
        <v>0.05509432112963784</v>
      </c>
      <c r="E217" s="720" t="n">
        <v>-0.03180898697656534</v>
      </c>
      <c r="F217" s="720" t="n">
        <v>-0.0783262671504152</v>
      </c>
      <c r="G217" s="721" t="n">
        <v>-0.0349931437349994</v>
      </c>
      <c r="H217" s="722" t="n">
        <v>-0.1349867666746573</v>
      </c>
      <c r="I217" s="845" t="n">
        <v>-0.03180894541694998</v>
      </c>
      <c r="J217" s="845" t="n">
        <v>-0.04301955347106687</v>
      </c>
      <c r="K217" s="845" t="n">
        <v>0.00265082146344528</v>
      </c>
      <c r="L217" s="845" t="n">
        <v>0.01383752386985249</v>
      </c>
      <c r="M217" s="845" t="n">
        <v>0.0004156634573492385</v>
      </c>
      <c r="N217" s="845" t="n">
        <v>0.0128378464332321</v>
      </c>
      <c r="O217" s="845" t="n">
        <v>-0.01416924235416479</v>
      </c>
      <c r="P217" s="845" t="n">
        <v>0.01133203471735222</v>
      </c>
      <c r="Q217" s="845" t="n">
        <v>0.03554301492559181</v>
      </c>
      <c r="R217" s="845" t="n">
        <v>-0.09080955442687548</v>
      </c>
      <c r="S217" s="845" t="n">
        <v>0.02813626685743262</v>
      </c>
      <c r="T217" s="845" t="n">
        <v>0.1228320024587244</v>
      </c>
      <c r="U217" s="845" t="n">
        <v>0.2337293776340936</v>
      </c>
      <c r="V217" s="845" t="n">
        <v>0.007269101299518965</v>
      </c>
      <c r="W217" s="845" t="n">
        <v>-0.003900488205720441</v>
      </c>
      <c r="X217" s="845" t="n">
        <v>0.02484323566691852</v>
      </c>
      <c r="Y217" s="845" t="n">
        <v>-0.1526523574723338</v>
      </c>
      <c r="Z217" s="845" t="n">
        <v>0.09505686460995749</v>
      </c>
      <c r="AA217" s="845" t="n">
        <v>0.02938364410165922</v>
      </c>
      <c r="AB217" s="845" t="n">
        <v>0.2394130917736969</v>
      </c>
      <c r="AC217" s="845" t="n">
        <v>0.6251189911280002</v>
      </c>
      <c r="AD217" s="845" t="n">
        <v>0.01120928679596146</v>
      </c>
      <c r="AE217" s="845" t="n">
        <v>-0.05178283252055285</v>
      </c>
      <c r="AF217" s="845" t="n">
        <v>-0.1246143608932704</v>
      </c>
      <c r="AG217" s="845" t="n">
        <v>0.01151227219989608</v>
      </c>
      <c r="AH217" s="476" t="n"/>
      <c r="AI217" s="845">
        <f t="array" ref="AI217">SQRT(INDEX(_xlfn.ANCHORARRAY($B$190),A217,A217))</f>
        <v/>
      </c>
      <c r="AJ217" s="845" t="n"/>
      <c r="AK217" s="845">
        <f>$AP$191*AI217</f>
        <v/>
      </c>
      <c r="AL217" s="845">
        <f>ABS(Y146/AK217)</f>
        <v/>
      </c>
      <c r="AM217" s="845">
        <f>IF(AL217&lt;2.5,"Spełniony","Nie spełniony")</f>
        <v/>
      </c>
      <c r="AN217" s="845" t="n"/>
      <c r="AO217" s="845" t="n"/>
      <c r="AP217" s="845" t="n"/>
      <c r="AQ217" s="845" t="n"/>
      <c r="AR217" s="476" t="n"/>
      <c r="AS217" s="476" t="n"/>
      <c r="AT217" s="476" t="n"/>
      <c r="AU217" s="476" t="n"/>
      <c r="AV217" s="476" t="n"/>
      <c r="AW217" s="476" t="n"/>
      <c r="AX217" s="476" t="n"/>
      <c r="AY217" s="476" t="n"/>
      <c r="AZ217" s="476" t="n"/>
      <c r="BA217" s="476" t="n"/>
      <c r="BB217" s="476" t="n"/>
      <c r="BC217" s="476" t="n"/>
      <c r="BD217" s="476" t="n"/>
      <c r="BE217" s="476" t="n"/>
      <c r="BF217" s="476" t="n"/>
      <c r="BG217" s="476" t="n"/>
      <c r="BH217" s="476" t="n"/>
      <c r="BI217" s="476" t="n"/>
      <c r="BJ217" s="476" t="n"/>
      <c r="BK217" s="476" t="n"/>
      <c r="BL217" s="476" t="n"/>
      <c r="BM217" s="476" t="n"/>
      <c r="BN217" s="476" t="n"/>
      <c r="BO217" s="476" t="n"/>
      <c r="BP217" s="476" t="n"/>
      <c r="BQ217" s="476" t="n"/>
      <c r="BR217" s="476" t="n"/>
      <c r="BS217" s="476" t="n"/>
      <c r="BT217" s="476" t="n"/>
      <c r="BU217" s="476" t="n"/>
      <c r="BV217" s="476" t="n"/>
      <c r="BW217" s="476" t="n"/>
      <c r="BX217" s="476" t="n"/>
      <c r="BY217" s="476" t="n"/>
      <c r="BZ217" s="476" t="n"/>
      <c r="CA217" s="476" t="n"/>
      <c r="CB217" s="476" t="n"/>
      <c r="CC217" s="476" t="n"/>
      <c r="CD217" s="476" t="n"/>
      <c r="CE217" s="476" t="n"/>
      <c r="CF217" s="476" t="n"/>
      <c r="CG217" s="476" t="n"/>
      <c r="CH217" s="476" t="n"/>
      <c r="CI217" s="476" t="n"/>
      <c r="CJ217" s="476" t="n"/>
      <c r="CK217" s="476" t="n"/>
      <c r="CL217" s="476" t="n"/>
      <c r="CM217" s="476" t="n"/>
      <c r="CN217" s="476" t="n"/>
      <c r="CO217" s="476" t="n"/>
      <c r="CP217" s="476" t="n"/>
      <c r="CQ217" s="476" t="n"/>
      <c r="CR217" s="476" t="n"/>
      <c r="CS217" s="476" t="n"/>
      <c r="CT217" s="476" t="n"/>
      <c r="CU217" s="476" t="n"/>
      <c r="CV217" s="476" t="n"/>
    </row>
    <row r="218">
      <c r="A218" s="476" t="n">
        <v>29</v>
      </c>
      <c r="B218" s="845" t="n">
        <v>-0.0165868563501413</v>
      </c>
      <c r="C218" s="845" t="n">
        <v>-0.1494705080220718</v>
      </c>
      <c r="D218" s="845" t="n">
        <v>0.1055787818347154</v>
      </c>
      <c r="E218" s="720" t="n">
        <v>-0.01697808419975638</v>
      </c>
      <c r="F218" s="720" t="n">
        <v>0.006338058699457496</v>
      </c>
      <c r="G218" s="721" t="n">
        <v>0.001249842069812533</v>
      </c>
      <c r="H218" s="722" t="n">
        <v>0.02256056501529452</v>
      </c>
      <c r="I218" s="845" t="n">
        <v>-0.01697806201726289</v>
      </c>
      <c r="J218" s="845" t="n">
        <v>0.08130428330392886</v>
      </c>
      <c r="K218" s="845" t="n">
        <v>0.02457988166297406</v>
      </c>
      <c r="L218" s="845" t="n">
        <v>0.005026457001440272</v>
      </c>
      <c r="M218" s="845" t="n">
        <v>-0.0165868315684897</v>
      </c>
      <c r="N218" s="845" t="n">
        <v>-0.08230582581544676</v>
      </c>
      <c r="O218" s="845" t="n">
        <v>0.04857595097119304</v>
      </c>
      <c r="P218" s="845" t="n">
        <v>-0.03905277602905034</v>
      </c>
      <c r="Q218" s="845" t="n">
        <v>-0.04816081969468814</v>
      </c>
      <c r="R218" s="845" t="n">
        <v>-0.03527790109846728</v>
      </c>
      <c r="S218" s="845" t="n">
        <v>-0.1095951633761858</v>
      </c>
      <c r="T218" s="845" t="n">
        <v>0.07885982578756552</v>
      </c>
      <c r="U218" s="845" t="n">
        <v>0.1181164011853631</v>
      </c>
      <c r="V218" s="845" t="n">
        <v>-0.03927807286410881</v>
      </c>
      <c r="W218" s="845" t="n">
        <v>0.02751114949087953</v>
      </c>
      <c r="X218" s="845" t="n">
        <v>0.09877912440770653</v>
      </c>
      <c r="Y218" s="845" t="n">
        <v>-0.02290237169988953</v>
      </c>
      <c r="Z218" s="845" t="n">
        <v>-0.04608406642576588</v>
      </c>
      <c r="AA218" s="845" t="n">
        <v>-0.01802576290882186</v>
      </c>
      <c r="AB218" s="845" t="n">
        <v>-0.0295437146582961</v>
      </c>
      <c r="AC218" s="845" t="n">
        <v>0.01120928679596145</v>
      </c>
      <c r="AD218" s="845" t="n">
        <v>0.5863214738176691</v>
      </c>
      <c r="AE218" s="845" t="n">
        <v>0.2101475185558615</v>
      </c>
      <c r="AF218" s="845" t="n">
        <v>0.2868156609632486</v>
      </c>
      <c r="AG218" s="845" t="n">
        <v>0.1062296654018854</v>
      </c>
      <c r="AH218" s="476" t="n"/>
      <c r="AI218" s="845">
        <f t="array" ref="AI218">SQRT(INDEX(_xlfn.ANCHORARRAY($B$190),A218,A218))</f>
        <v/>
      </c>
      <c r="AJ218" s="845" t="n"/>
      <c r="AK218" s="845">
        <f>$AP$191*AI218</f>
        <v/>
      </c>
      <c r="AL218" s="845">
        <f>ABS(Y147/AK218)</f>
        <v/>
      </c>
      <c r="AM218" s="845">
        <f>IF(AL218&lt;2.5,"Spełniony","Nie spełniony")</f>
        <v/>
      </c>
      <c r="AN218" s="845" t="n"/>
      <c r="AO218" s="845" t="n"/>
      <c r="AP218" s="845" t="n"/>
      <c r="AQ218" s="845" t="n"/>
      <c r="AR218" s="476" t="n"/>
      <c r="AS218" s="476" t="n"/>
      <c r="AT218" s="476" t="n"/>
      <c r="AU218" s="476" t="n"/>
      <c r="AV218" s="476" t="n"/>
      <c r="AW218" s="476" t="n"/>
      <c r="AX218" s="476" t="n"/>
      <c r="AY218" s="476" t="n"/>
      <c r="AZ218" s="476" t="n"/>
      <c r="BA218" s="476" t="n"/>
      <c r="BB218" s="476" t="n"/>
      <c r="BC218" s="476" t="n"/>
      <c r="BD218" s="476" t="n"/>
      <c r="BE218" s="476" t="n"/>
      <c r="BF218" s="476" t="n"/>
      <c r="BG218" s="476" t="n"/>
      <c r="BH218" s="476" t="n"/>
      <c r="BI218" s="476" t="n"/>
      <c r="BJ218" s="476" t="n"/>
      <c r="BK218" s="476" t="n"/>
      <c r="BL218" s="476" t="n"/>
      <c r="BM218" s="476" t="n"/>
      <c r="BN218" s="476" t="n"/>
      <c r="BO218" s="476" t="n"/>
      <c r="BP218" s="476" t="n"/>
      <c r="BQ218" s="476" t="n"/>
      <c r="BR218" s="476" t="n"/>
      <c r="BS218" s="476" t="n"/>
      <c r="BT218" s="476" t="n"/>
      <c r="BU218" s="476" t="n"/>
      <c r="BV218" s="476" t="n"/>
      <c r="BW218" s="476" t="n"/>
      <c r="BX218" s="476" t="n"/>
      <c r="BY218" s="476" t="n"/>
      <c r="BZ218" s="476" t="n"/>
      <c r="CA218" s="476" t="n"/>
      <c r="CB218" s="476" t="n"/>
      <c r="CC218" s="476" t="n"/>
      <c r="CD218" s="476" t="n"/>
      <c r="CE218" s="476" t="n"/>
      <c r="CF218" s="476" t="n"/>
      <c r="CG218" s="476" t="n"/>
      <c r="CH218" s="476" t="n"/>
      <c r="CI218" s="476" t="n"/>
      <c r="CJ218" s="476" t="n"/>
      <c r="CK218" s="476" t="n"/>
      <c r="CL218" s="476" t="n"/>
      <c r="CM218" s="476" t="n"/>
      <c r="CN218" s="476" t="n"/>
      <c r="CO218" s="476" t="n"/>
      <c r="CP218" s="476" t="n"/>
      <c r="CQ218" s="476" t="n"/>
      <c r="CR218" s="476" t="n"/>
      <c r="CS218" s="476" t="n"/>
      <c r="CT218" s="476" t="n"/>
      <c r="CU218" s="476" t="n"/>
      <c r="CV218" s="476" t="n"/>
    </row>
    <row r="219">
      <c r="A219" s="476" t="n">
        <v>30</v>
      </c>
      <c r="B219" s="845" t="n">
        <v>0.03875557536124442</v>
      </c>
      <c r="C219" s="845" t="n">
        <v>0.08182785595138417</v>
      </c>
      <c r="D219" s="845" t="n">
        <v>-0.1880398472951751</v>
      </c>
      <c r="E219" s="720" t="n">
        <v>0.03219662036820983</v>
      </c>
      <c r="F219" s="720" t="n">
        <v>0.09780032435873331</v>
      </c>
      <c r="G219" s="721" t="n">
        <v>-0.04348320464685221</v>
      </c>
      <c r="H219" s="722" t="n">
        <v>-0.02876985099432656</v>
      </c>
      <c r="I219" s="845" t="n">
        <v>0.03219657830213729</v>
      </c>
      <c r="J219" s="845" t="n">
        <v>-0.144815015043261</v>
      </c>
      <c r="K219" s="845" t="n">
        <v>-0.01199121594826974</v>
      </c>
      <c r="L219" s="845" t="n">
        <v>-0.02650976691887382</v>
      </c>
      <c r="M219" s="845" t="n">
        <v>0.03875551745833945</v>
      </c>
      <c r="N219" s="845" t="n">
        <v>-0.01259869202729626</v>
      </c>
      <c r="O219" s="845" t="n">
        <v>0.02182712898411361</v>
      </c>
      <c r="P219" s="845" t="n">
        <v>-0.01413420150545497</v>
      </c>
      <c r="Q219" s="845" t="n">
        <v>-0.03762901456087531</v>
      </c>
      <c r="R219" s="845" t="n">
        <v>0.07846698971604694</v>
      </c>
      <c r="S219" s="845" t="n">
        <v>-0.02128905914088092</v>
      </c>
      <c r="T219" s="845" t="n">
        <v>-0.0253874435852419</v>
      </c>
      <c r="U219" s="845" t="n">
        <v>0.2120809696439619</v>
      </c>
      <c r="V219" s="845" t="n">
        <v>-0.02207929385206017</v>
      </c>
      <c r="W219" s="845" t="n">
        <v>-0.01279057688751155</v>
      </c>
      <c r="X219" s="845" t="n">
        <v>-0.03429563068177684</v>
      </c>
      <c r="Y219" s="845" t="n">
        <v>0.1062527083193741</v>
      </c>
      <c r="Z219" s="845" t="n">
        <v>-0.007114653544693678</v>
      </c>
      <c r="AA219" s="845" t="n">
        <v>-0.02997255335333185</v>
      </c>
      <c r="AB219" s="845" t="n">
        <v>0.05949470735118382</v>
      </c>
      <c r="AC219" s="845" t="n">
        <v>-0.05178283252055274</v>
      </c>
      <c r="AD219" s="845" t="n">
        <v>0.2101475185558615</v>
      </c>
      <c r="AE219" s="845" t="n">
        <v>0.33667348884174</v>
      </c>
      <c r="AF219" s="845" t="n">
        <v>0.1519198731597197</v>
      </c>
      <c r="AG219" s="845" t="n">
        <v>-0.008858548559261357</v>
      </c>
      <c r="AH219" s="476" t="n"/>
      <c r="AI219" s="845">
        <f t="array" ref="AI219">SQRT(INDEX(_xlfn.ANCHORARRAY($B$190),A219,A219))</f>
        <v/>
      </c>
      <c r="AJ219" s="845" t="n"/>
      <c r="AK219" s="845">
        <f>$AP$191*AI219</f>
        <v/>
      </c>
      <c r="AL219" s="845">
        <f>ABS(Y148/AK219)</f>
        <v/>
      </c>
      <c r="AM219" s="845">
        <f>IF(AL219&lt;2.5,"Spełniony","Nie spełniony")</f>
        <v/>
      </c>
      <c r="AN219" s="845" t="n"/>
      <c r="AO219" s="845" t="n"/>
      <c r="AP219" s="845" t="n"/>
      <c r="AQ219" s="845" t="n"/>
      <c r="AR219" s="476" t="n"/>
      <c r="AS219" s="476" t="n"/>
      <c r="AT219" s="476" t="n"/>
      <c r="AU219" s="476" t="n"/>
      <c r="AV219" s="476" t="n"/>
      <c r="AW219" s="476" t="n"/>
      <c r="AX219" s="476" t="n"/>
      <c r="AY219" s="476" t="n"/>
      <c r="AZ219" s="476" t="n"/>
      <c r="BA219" s="476" t="n"/>
      <c r="BB219" s="476" t="n"/>
      <c r="BC219" s="476" t="n"/>
      <c r="BD219" s="476" t="n"/>
      <c r="BE219" s="476" t="n"/>
      <c r="BF219" s="476" t="n"/>
      <c r="BG219" s="476" t="n"/>
      <c r="BH219" s="476" t="n"/>
      <c r="BI219" s="476" t="n"/>
      <c r="BJ219" s="476" t="n"/>
      <c r="BK219" s="476" t="n"/>
      <c r="BL219" s="476" t="n"/>
      <c r="BM219" s="476" t="n"/>
      <c r="BN219" s="476" t="n"/>
      <c r="BO219" s="476" t="n"/>
      <c r="BP219" s="476" t="n"/>
      <c r="BQ219" s="476" t="n"/>
      <c r="BR219" s="476" t="n"/>
      <c r="BS219" s="476" t="n"/>
      <c r="BT219" s="476" t="n"/>
      <c r="BU219" s="476" t="n"/>
      <c r="BV219" s="476" t="n"/>
      <c r="BW219" s="476" t="n"/>
      <c r="BX219" s="476" t="n"/>
      <c r="BY219" s="476" t="n"/>
      <c r="BZ219" s="476" t="n"/>
      <c r="CA219" s="476" t="n"/>
      <c r="CB219" s="476" t="n"/>
      <c r="CC219" s="476" t="n"/>
      <c r="CD219" s="476" t="n"/>
      <c r="CE219" s="476" t="n"/>
      <c r="CF219" s="476" t="n"/>
      <c r="CG219" s="476" t="n"/>
      <c r="CH219" s="476" t="n"/>
      <c r="CI219" s="476" t="n"/>
      <c r="CJ219" s="476" t="n"/>
      <c r="CK219" s="476" t="n"/>
      <c r="CL219" s="476" t="n"/>
      <c r="CM219" s="476" t="n"/>
      <c r="CN219" s="476" t="n"/>
      <c r="CO219" s="476" t="n"/>
      <c r="CP219" s="476" t="n"/>
      <c r="CQ219" s="476" t="n"/>
      <c r="CR219" s="476" t="n"/>
      <c r="CS219" s="476" t="n"/>
      <c r="CT219" s="476" t="n"/>
      <c r="CU219" s="476" t="n"/>
      <c r="CV219" s="476" t="n"/>
    </row>
    <row r="220">
      <c r="A220" s="476" t="n">
        <v>31</v>
      </c>
      <c r="B220" s="845" t="n">
        <v>-0.04715052626417884</v>
      </c>
      <c r="C220" s="845" t="n">
        <v>0.1346699799852333</v>
      </c>
      <c r="D220" s="845" t="n">
        <v>0.1113432564738989</v>
      </c>
      <c r="E220" s="720" t="n">
        <v>-0.05012593539400633</v>
      </c>
      <c r="F220" s="720" t="n">
        <v>-0.1654366184525417</v>
      </c>
      <c r="G220" s="721" t="n">
        <v>0.01466495361784906</v>
      </c>
      <c r="H220" s="722" t="n">
        <v>-0.04222102692932656</v>
      </c>
      <c r="I220" s="845" t="n">
        <v>-0.05012586990262203</v>
      </c>
      <c r="J220" s="845" t="n">
        <v>0.02519726536434155</v>
      </c>
      <c r="K220" s="845" t="n">
        <v>0.004080556445699424</v>
      </c>
      <c r="L220" s="845" t="n">
        <v>0.05799264526074622</v>
      </c>
      <c r="M220" s="845" t="n">
        <v>-0.04715045581876778</v>
      </c>
      <c r="N220" s="845" t="n">
        <v>0.05191075862749173</v>
      </c>
      <c r="O220" s="845" t="n">
        <v>-0.04370085478721301</v>
      </c>
      <c r="P220" s="845" t="n">
        <v>0.02117319300473108</v>
      </c>
      <c r="Q220" s="845" t="n">
        <v>0.04251325230208892</v>
      </c>
      <c r="R220" s="845" t="n">
        <v>-0.03104007110158985</v>
      </c>
      <c r="S220" s="845" t="n">
        <v>0.102308034136753</v>
      </c>
      <c r="T220" s="845" t="n">
        <v>-0.02097463043649261</v>
      </c>
      <c r="U220" s="845" t="n">
        <v>-0.06462920732971147</v>
      </c>
      <c r="V220" s="845" t="n">
        <v>-0.0192130585010663</v>
      </c>
      <c r="W220" s="845" t="n">
        <v>-0.05196813728580273</v>
      </c>
      <c r="X220" s="845" t="n">
        <v>-0.08078857584297335</v>
      </c>
      <c r="Y220" s="845" t="n">
        <v>0.06620731978193885</v>
      </c>
      <c r="Z220" s="845" t="n">
        <v>0.07583973928216046</v>
      </c>
      <c r="AA220" s="845" t="n">
        <v>0.009922712565743064</v>
      </c>
      <c r="AB220" s="845" t="n">
        <v>0.09365151032446316</v>
      </c>
      <c r="AC220" s="845" t="n">
        <v>-0.1246143608932705</v>
      </c>
      <c r="AD220" s="845" t="n">
        <v>0.2868156609632486</v>
      </c>
      <c r="AE220" s="845" t="n">
        <v>0.1519198731597196</v>
      </c>
      <c r="AF220" s="845" t="n">
        <v>0.5053636321224056</v>
      </c>
      <c r="AG220" s="845" t="n">
        <v>-0.06484497632967451</v>
      </c>
      <c r="AH220" s="476" t="n"/>
      <c r="AI220" s="845">
        <f t="array" ref="AI220">SQRT(INDEX(_xlfn.ANCHORARRAY($B$190),A220,A220))</f>
        <v/>
      </c>
      <c r="AJ220" s="845" t="n"/>
      <c r="AK220" s="845">
        <f>$AP$191*AI220</f>
        <v/>
      </c>
      <c r="AL220" s="845">
        <f>ABS(Y149/AK220)</f>
        <v/>
      </c>
      <c r="AM220" s="845">
        <f>IF(AL220&lt;2.5,"Spełniony","Nie spełniony")</f>
        <v/>
      </c>
      <c r="AN220" s="845" t="n"/>
      <c r="AO220" s="845" t="n"/>
      <c r="AP220" s="845" t="n"/>
      <c r="AQ220" s="845" t="n"/>
      <c r="AR220" s="476" t="n"/>
      <c r="AS220" s="476" t="n"/>
      <c r="AT220" s="476" t="n"/>
      <c r="AU220" s="476" t="n"/>
      <c r="AV220" s="476" t="n"/>
      <c r="AW220" s="476" t="n"/>
      <c r="AX220" s="476" t="n"/>
      <c r="AY220" s="476" t="n"/>
      <c r="AZ220" s="476" t="n"/>
      <c r="BA220" s="476" t="n"/>
      <c r="BB220" s="476" t="n"/>
      <c r="BC220" s="476" t="n"/>
      <c r="BD220" s="476" t="n"/>
      <c r="BE220" s="476" t="n"/>
      <c r="BF220" s="476" t="n"/>
      <c r="BG220" s="476" t="n"/>
      <c r="BH220" s="476" t="n"/>
      <c r="BI220" s="476" t="n"/>
      <c r="BJ220" s="476" t="n"/>
      <c r="BK220" s="476" t="n"/>
      <c r="BL220" s="476" t="n"/>
      <c r="BM220" s="476" t="n"/>
      <c r="BN220" s="476" t="n"/>
      <c r="BO220" s="476" t="n"/>
      <c r="BP220" s="476" t="n"/>
      <c r="BQ220" s="476" t="n"/>
      <c r="BR220" s="476" t="n"/>
      <c r="BS220" s="476" t="n"/>
      <c r="BT220" s="476" t="n"/>
      <c r="BU220" s="476" t="n"/>
      <c r="BV220" s="476" t="n"/>
      <c r="BW220" s="476" t="n"/>
      <c r="BX220" s="476" t="n"/>
      <c r="BY220" s="476" t="n"/>
      <c r="BZ220" s="476" t="n"/>
      <c r="CA220" s="476" t="n"/>
      <c r="CB220" s="476" t="n"/>
      <c r="CC220" s="476" t="n"/>
      <c r="CD220" s="476" t="n"/>
      <c r="CE220" s="476" t="n"/>
      <c r="CF220" s="476" t="n"/>
      <c r="CG220" s="476" t="n"/>
      <c r="CH220" s="476" t="n"/>
      <c r="CI220" s="476" t="n"/>
      <c r="CJ220" s="476" t="n"/>
      <c r="CK220" s="476" t="n"/>
      <c r="CL220" s="476" t="n"/>
      <c r="CM220" s="476" t="n"/>
      <c r="CN220" s="476" t="n"/>
      <c r="CO220" s="476" t="n"/>
      <c r="CP220" s="476" t="n"/>
      <c r="CQ220" s="476" t="n"/>
      <c r="CR220" s="476" t="n"/>
      <c r="CS220" s="476" t="n"/>
      <c r="CT220" s="476" t="n"/>
      <c r="CU220" s="476" t="n"/>
      <c r="CV220" s="476" t="n"/>
    </row>
    <row r="221">
      <c r="A221" s="476" t="n">
        <v>32</v>
      </c>
      <c r="B221" s="845" t="n">
        <v>0.02586736130083109</v>
      </c>
      <c r="C221" s="845" t="n">
        <v>0.07489480674787354</v>
      </c>
      <c r="D221" s="845" t="n">
        <v>0.01976294139946749</v>
      </c>
      <c r="E221" s="720" t="n">
        <v>0.01222924161768139</v>
      </c>
      <c r="F221" s="720" t="n">
        <v>0.0853492494454533</v>
      </c>
      <c r="G221" s="721" t="n">
        <v>-0.008241548579331112</v>
      </c>
      <c r="H221" s="722" t="n">
        <v>0.01346156718990858</v>
      </c>
      <c r="I221" s="845" t="n">
        <v>0.01222922563972593</v>
      </c>
      <c r="J221" s="845" t="n">
        <v>0.03594624271045087</v>
      </c>
      <c r="K221" s="845" t="n">
        <v>-0.02387889373112669</v>
      </c>
      <c r="L221" s="845" t="n">
        <v>-0.01563449402355416</v>
      </c>
      <c r="M221" s="845" t="n">
        <v>0.02586732265360814</v>
      </c>
      <c r="N221" s="845" t="n">
        <v>0.1557457832470088</v>
      </c>
      <c r="O221" s="845" t="n">
        <v>-0.023288387740576</v>
      </c>
      <c r="P221" s="845" t="n">
        <v>-0.1659839207927143</v>
      </c>
      <c r="Q221" s="845" t="n">
        <v>0.05317563762107446</v>
      </c>
      <c r="R221" s="845" t="n">
        <v>-0.1365835755461867</v>
      </c>
      <c r="S221" s="845" t="n">
        <v>-0.2730159833621025</v>
      </c>
      <c r="T221" s="845" t="n">
        <v>0.08944894431948344</v>
      </c>
      <c r="U221" s="845" t="n">
        <v>-0.02293698108650911</v>
      </c>
      <c r="V221" s="845" t="n">
        <v>0.01274645415589966</v>
      </c>
      <c r="W221" s="845" t="n">
        <v>0.03957671137127577</v>
      </c>
      <c r="X221" s="845" t="n">
        <v>0.06832206522341797</v>
      </c>
      <c r="Y221" s="845" t="n">
        <v>-0.05387831944011229</v>
      </c>
      <c r="Z221" s="845" t="n">
        <v>-0.05560227767270128</v>
      </c>
      <c r="AA221" s="845" t="n">
        <v>-0.01116463363777982</v>
      </c>
      <c r="AB221" s="845" t="n">
        <v>-0.03296419912139546</v>
      </c>
      <c r="AC221" s="845" t="n">
        <v>0.01151227219989604</v>
      </c>
      <c r="AD221" s="845" t="n">
        <v>0.1062296654018853</v>
      </c>
      <c r="AE221" s="845" t="n">
        <v>-0.008858548559261201</v>
      </c>
      <c r="AF221" s="845" t="n">
        <v>-0.06484497632967447</v>
      </c>
      <c r="AG221" s="845" t="n">
        <v>0.2843105680468276</v>
      </c>
      <c r="AH221" s="476" t="n"/>
      <c r="AI221" s="845">
        <f t="array" ref="AI221">SQRT(INDEX(_xlfn.ANCHORARRAY($B$190),A221,A221))</f>
        <v/>
      </c>
      <c r="AJ221" s="845" t="n"/>
      <c r="AK221" s="845">
        <f>$AP$191*AI221</f>
        <v/>
      </c>
      <c r="AL221" s="845">
        <f>ABS(Y150/AK221)</f>
        <v/>
      </c>
      <c r="AM221" s="845">
        <f>IF(AL221&lt;2.5,"Spełniony","Nie spełniony")</f>
        <v/>
      </c>
      <c r="AN221" s="845" t="n"/>
      <c r="AO221" s="845" t="n"/>
      <c r="AP221" s="845" t="n"/>
      <c r="AQ221" s="845" t="n"/>
      <c r="AR221" s="476" t="n"/>
      <c r="AS221" s="476" t="n"/>
      <c r="AT221" s="476" t="n"/>
      <c r="AU221" s="476" t="n"/>
      <c r="AV221" s="476" t="n"/>
      <c r="AW221" s="476" t="n"/>
      <c r="AX221" s="476" t="n"/>
      <c r="AY221" s="476" t="n"/>
      <c r="AZ221" s="476" t="n"/>
      <c r="BA221" s="476" t="n"/>
      <c r="BB221" s="476" t="n"/>
      <c r="BC221" s="476" t="n"/>
      <c r="BD221" s="476" t="n"/>
      <c r="BE221" s="476" t="n"/>
      <c r="BF221" s="476" t="n"/>
      <c r="BG221" s="476" t="n"/>
      <c r="BH221" s="476" t="n"/>
      <c r="BI221" s="476" t="n"/>
      <c r="BJ221" s="476" t="n"/>
      <c r="BK221" s="476" t="n"/>
      <c r="BL221" s="476" t="n"/>
      <c r="BM221" s="476" t="n"/>
      <c r="BN221" s="476" t="n"/>
      <c r="BO221" s="476" t="n"/>
      <c r="BP221" s="476" t="n"/>
      <c r="BQ221" s="476" t="n"/>
      <c r="BR221" s="476" t="n"/>
      <c r="BS221" s="476" t="n"/>
      <c r="BT221" s="476" t="n"/>
      <c r="BU221" s="476" t="n"/>
      <c r="BV221" s="476" t="n"/>
      <c r="BW221" s="476" t="n"/>
      <c r="BX221" s="476" t="n"/>
      <c r="BY221" s="476" t="n"/>
      <c r="BZ221" s="476" t="n"/>
      <c r="CA221" s="476" t="n"/>
      <c r="CB221" s="476" t="n"/>
      <c r="CC221" s="476" t="n"/>
      <c r="CD221" s="476" t="n"/>
      <c r="CE221" s="476" t="n"/>
      <c r="CF221" s="476" t="n"/>
      <c r="CG221" s="476" t="n"/>
      <c r="CH221" s="476" t="n"/>
      <c r="CI221" s="476" t="n"/>
      <c r="CJ221" s="476" t="n"/>
      <c r="CK221" s="476" t="n"/>
      <c r="CL221" s="476" t="n"/>
      <c r="CM221" s="476" t="n"/>
      <c r="CN221" s="476" t="n"/>
      <c r="CO221" s="476" t="n"/>
      <c r="CP221" s="476" t="n"/>
      <c r="CQ221" s="476" t="n"/>
      <c r="CR221" s="476" t="n"/>
      <c r="CS221" s="476" t="n"/>
      <c r="CT221" s="476" t="n"/>
      <c r="CU221" s="476" t="n"/>
      <c r="CV221" s="476" t="n"/>
    </row>
    <row r="222">
      <c r="A222" s="476" t="n"/>
      <c r="B222" s="476" t="n"/>
      <c r="C222" s="476" t="n"/>
      <c r="D222" s="476" t="n"/>
      <c r="E222" s="720">
        <f>$C$198*SQRT(AH186)</f>
        <v/>
      </c>
      <c r="F222" s="720">
        <f>ABS(T104/E222)</f>
        <v/>
      </c>
      <c r="G222" s="721">
        <f>IF(F222&lt;2.5,"dobrze","błąd")</f>
        <v/>
      </c>
      <c r="H222" s="722" t="n"/>
      <c r="I222" s="476" t="n"/>
      <c r="J222" s="476" t="n"/>
      <c r="K222" s="476" t="n"/>
      <c r="L222" s="476" t="n"/>
      <c r="M222" s="476" t="n"/>
      <c r="N222" s="476" t="n"/>
      <c r="O222" s="476" t="n"/>
      <c r="P222" s="476" t="n"/>
      <c r="Q222" s="476" t="n"/>
      <c r="R222" s="476" t="n"/>
      <c r="S222" s="476" t="n"/>
      <c r="T222" s="476" t="n"/>
      <c r="U222" s="476" t="n"/>
      <c r="V222" s="476" t="n"/>
      <c r="W222" s="476" t="n"/>
      <c r="X222" s="476" t="n"/>
      <c r="Y222" s="476" t="n"/>
      <c r="Z222" s="476" t="n"/>
      <c r="AA222" s="476" t="n"/>
      <c r="AB222" s="476" t="n"/>
      <c r="AC222" s="476" t="n"/>
      <c r="AD222" s="476" t="n"/>
      <c r="AE222" s="476" t="n"/>
      <c r="AF222" s="476" t="n"/>
      <c r="AG222" s="476" t="n"/>
      <c r="AH222" s="476" t="n"/>
      <c r="AI222" s="476" t="n"/>
      <c r="AJ222" s="476" t="n"/>
      <c r="AK222" s="476" t="n"/>
      <c r="AL222" s="476" t="n"/>
      <c r="AM222" s="476" t="n"/>
      <c r="AN222" s="476" t="n"/>
      <c r="AO222" s="476" t="n"/>
      <c r="AP222" s="476" t="n"/>
      <c r="AQ222" s="476" t="n"/>
      <c r="AR222" s="476" t="n"/>
      <c r="AS222" s="476" t="n"/>
      <c r="AT222" s="476" t="n"/>
      <c r="AU222" s="476" t="n"/>
      <c r="AV222" s="476" t="n"/>
      <c r="AW222" s="476" t="n"/>
      <c r="AX222" s="476" t="n"/>
      <c r="AY222" s="476" t="n"/>
      <c r="AZ222" s="476" t="n"/>
      <c r="BA222" s="476" t="n"/>
      <c r="BB222" s="476" t="n"/>
      <c r="BC222" s="476" t="n"/>
      <c r="BD222" s="476" t="n"/>
      <c r="BE222" s="476" t="n"/>
      <c r="BF222" s="476" t="n"/>
      <c r="BG222" s="476" t="n"/>
      <c r="BH222" s="476" t="n"/>
      <c r="BI222" s="476" t="n"/>
      <c r="BJ222" s="476" t="n"/>
      <c r="BK222" s="476" t="n"/>
      <c r="BL222" s="476" t="n"/>
      <c r="BM222" s="476" t="n"/>
      <c r="BN222" s="476" t="n"/>
      <c r="BO222" s="476" t="n"/>
      <c r="BP222" s="476" t="n"/>
      <c r="BQ222" s="476" t="n"/>
      <c r="BR222" s="476" t="n"/>
      <c r="BS222" s="476" t="n"/>
      <c r="BT222" s="476" t="n"/>
      <c r="BU222" s="476" t="n"/>
      <c r="BV222" s="476" t="n"/>
      <c r="BW222" s="476" t="n"/>
      <c r="BX222" s="476" t="n"/>
      <c r="BY222" s="476" t="n"/>
      <c r="BZ222" s="476" t="n"/>
      <c r="CA222" s="476" t="n"/>
      <c r="CB222" s="476" t="n"/>
      <c r="CC222" s="476" t="n"/>
      <c r="CD222" s="476" t="n"/>
      <c r="CE222" s="476" t="n"/>
      <c r="CF222" s="476" t="n"/>
      <c r="CG222" s="476" t="n"/>
      <c r="CH222" s="476" t="n"/>
      <c r="CI222" s="476" t="n"/>
      <c r="CJ222" s="476" t="n"/>
      <c r="CK222" s="476" t="n"/>
      <c r="CL222" s="476" t="n"/>
      <c r="CM222" s="476" t="n"/>
      <c r="CN222" s="476" t="n"/>
      <c r="CO222" s="476" t="n"/>
      <c r="CP222" s="476" t="n"/>
      <c r="CQ222" s="476" t="n"/>
      <c r="CR222" s="476" t="n"/>
      <c r="CS222" s="476" t="n"/>
      <c r="CT222" s="476" t="n"/>
      <c r="CU222" s="476" t="n"/>
      <c r="CV222" s="476" t="n"/>
    </row>
    <row r="223">
      <c r="A223" s="476" t="n"/>
      <c r="B223" s="476" t="n"/>
      <c r="C223" s="476" t="n"/>
      <c r="D223" s="476" t="n"/>
      <c r="E223" s="720">
        <f>$C$198*SQRT(AH187)</f>
        <v/>
      </c>
      <c r="F223" s="720">
        <f>ABS(T105/E223)</f>
        <v/>
      </c>
      <c r="G223" s="721">
        <f>IF(F223&lt;2.5,"dobrze","błąd")</f>
        <v/>
      </c>
      <c r="H223" s="722" t="n"/>
      <c r="I223" s="476" t="n"/>
      <c r="J223" s="476" t="n"/>
      <c r="K223" s="476" t="n"/>
      <c r="L223" s="476" t="n"/>
      <c r="M223" s="476" t="n"/>
      <c r="N223" s="476" t="n"/>
      <c r="O223" s="476" t="n"/>
      <c r="P223" s="476" t="n"/>
      <c r="Q223" s="476" t="n"/>
      <c r="R223" s="476" t="n"/>
      <c r="S223" s="476" t="n"/>
      <c r="T223" s="476" t="n"/>
      <c r="U223" s="476" t="n"/>
      <c r="V223" s="476" t="n"/>
      <c r="W223" s="476" t="n"/>
      <c r="X223" s="476" t="n"/>
      <c r="Y223" s="476" t="n"/>
      <c r="Z223" s="476" t="n"/>
      <c r="AA223" s="476" t="n"/>
      <c r="AB223" s="476" t="n"/>
      <c r="AC223" s="476" t="n"/>
      <c r="AD223" s="476" t="n"/>
      <c r="AE223" s="476" t="n"/>
      <c r="AF223" s="476" t="n"/>
      <c r="AG223" s="476" t="n"/>
      <c r="AH223" s="476" t="n"/>
      <c r="AI223" s="476" t="n"/>
      <c r="AJ223" s="476" t="n"/>
      <c r="AK223" s="476" t="n"/>
      <c r="AL223" s="476" t="n"/>
      <c r="AM223" s="476" t="n"/>
      <c r="AN223" s="476" t="n"/>
      <c r="AO223" s="476" t="n"/>
      <c r="AP223" s="476" t="n"/>
      <c r="AQ223" s="476" t="n"/>
      <c r="AR223" s="476" t="n"/>
      <c r="AS223" s="476" t="n"/>
      <c r="AT223" s="476" t="n"/>
      <c r="AU223" s="476" t="n"/>
      <c r="AV223" s="476" t="n"/>
      <c r="AW223" s="476" t="n"/>
      <c r="AX223" s="476" t="n"/>
      <c r="AY223" s="476" t="n"/>
      <c r="AZ223" s="476" t="n"/>
      <c r="BA223" s="476" t="n"/>
      <c r="BB223" s="476" t="n"/>
      <c r="BC223" s="476" t="n"/>
      <c r="BD223" s="476" t="n"/>
      <c r="BE223" s="476" t="n"/>
      <c r="BF223" s="476" t="n"/>
      <c r="BG223" s="476" t="n"/>
      <c r="BH223" s="476" t="n"/>
      <c r="BI223" s="476" t="n"/>
      <c r="BJ223" s="476" t="n"/>
      <c r="BK223" s="476" t="n"/>
      <c r="BL223" s="476" t="n"/>
      <c r="BM223" s="476" t="n"/>
      <c r="BN223" s="476" t="n"/>
      <c r="BO223" s="476" t="n"/>
      <c r="BP223" s="476" t="n"/>
      <c r="BQ223" s="476" t="n"/>
      <c r="BR223" s="476" t="n"/>
      <c r="BS223" s="476" t="n"/>
      <c r="BT223" s="476" t="n"/>
      <c r="BU223" s="476" t="n"/>
      <c r="BV223" s="476" t="n"/>
      <c r="BW223" s="476" t="n"/>
      <c r="BX223" s="476" t="n"/>
      <c r="BY223" s="476" t="n"/>
      <c r="BZ223" s="476" t="n"/>
      <c r="CA223" s="476" t="n"/>
      <c r="CB223" s="476" t="n"/>
      <c r="CC223" s="476" t="n"/>
      <c r="CD223" s="476" t="n"/>
      <c r="CE223" s="476" t="n"/>
      <c r="CF223" s="476" t="n"/>
      <c r="CG223" s="476" t="n"/>
      <c r="CH223" s="476" t="n"/>
      <c r="CI223" s="476" t="n"/>
      <c r="CJ223" s="476" t="n"/>
      <c r="CK223" s="476" t="n"/>
      <c r="CL223" s="476" t="n"/>
      <c r="CM223" s="476" t="n"/>
      <c r="CN223" s="476" t="n"/>
      <c r="CO223" s="476" t="n"/>
      <c r="CP223" s="476" t="n"/>
      <c r="CQ223" s="476" t="n"/>
      <c r="CR223" s="476" t="n"/>
      <c r="CS223" s="476" t="n"/>
      <c r="CT223" s="476" t="n"/>
      <c r="CU223" s="476" t="n"/>
      <c r="CV223" s="476" t="n"/>
    </row>
    <row r="224">
      <c r="A224" s="476" t="n"/>
      <c r="B224" s="476" t="n"/>
      <c r="C224" s="476" t="n"/>
      <c r="D224" s="476" t="n"/>
      <c r="E224" s="720">
        <f>$C$198*SQRT(AH188)</f>
        <v/>
      </c>
      <c r="F224" s="720">
        <f>ABS(T106/E224)</f>
        <v/>
      </c>
      <c r="G224" s="721">
        <f>IF(F224&lt;2.5,"dobrze","błąd")</f>
        <v/>
      </c>
      <c r="H224" s="722" t="n"/>
      <c r="I224" s="476" t="n"/>
      <c r="J224" s="476" t="n"/>
      <c r="K224" s="476" t="n"/>
      <c r="L224" s="476" t="n"/>
      <c r="M224" s="476" t="n"/>
      <c r="N224" s="476" t="n"/>
      <c r="O224" s="476" t="n"/>
      <c r="P224" s="476" t="n"/>
      <c r="Q224" s="476" t="n"/>
      <c r="R224" s="476" t="n"/>
      <c r="S224" s="476" t="n"/>
      <c r="T224" s="476" t="n"/>
      <c r="U224" s="476" t="n"/>
      <c r="V224" s="476" t="n"/>
      <c r="W224" s="476" t="n"/>
      <c r="X224" s="476" t="n"/>
      <c r="Y224" s="476" t="n"/>
      <c r="Z224" s="476" t="n"/>
      <c r="AA224" s="476" t="n"/>
      <c r="AB224" s="476" t="n"/>
      <c r="AC224" s="476" t="n"/>
      <c r="AD224" s="476" t="n"/>
      <c r="AE224" s="476" t="n"/>
      <c r="AF224" s="476" t="n"/>
      <c r="AG224" s="476" t="n"/>
      <c r="AH224" s="476" t="n"/>
      <c r="AI224" s="476" t="n"/>
      <c r="AJ224" s="476" t="n"/>
      <c r="AK224" s="476" t="n"/>
      <c r="AL224" s="476" t="n"/>
      <c r="AM224" s="476" t="n"/>
      <c r="AN224" s="476" t="n"/>
      <c r="AO224" s="476" t="n"/>
      <c r="AP224" s="476" t="n"/>
      <c r="AQ224" s="476" t="n"/>
      <c r="AR224" s="476" t="n"/>
      <c r="AS224" s="476" t="n"/>
      <c r="AT224" s="476" t="n"/>
      <c r="AU224" s="476" t="n"/>
      <c r="AV224" s="476" t="n"/>
      <c r="AW224" s="476" t="n"/>
      <c r="AX224" s="476" t="n"/>
      <c r="AY224" s="476" t="n"/>
      <c r="AZ224" s="476" t="n"/>
      <c r="BA224" s="476" t="n"/>
      <c r="BB224" s="476" t="n"/>
      <c r="BC224" s="476" t="n"/>
      <c r="BD224" s="476" t="n"/>
      <c r="BE224" s="476" t="n"/>
      <c r="BF224" s="476" t="n"/>
      <c r="BG224" s="476" t="n"/>
      <c r="BH224" s="476" t="n"/>
      <c r="BI224" s="476" t="n"/>
      <c r="BJ224" s="476" t="n"/>
      <c r="BK224" s="476" t="n"/>
      <c r="BL224" s="476" t="n"/>
      <c r="BM224" s="476" t="n"/>
      <c r="BN224" s="476" t="n"/>
      <c r="BO224" s="476" t="n"/>
      <c r="BP224" s="476" t="n"/>
      <c r="BQ224" s="476" t="n"/>
      <c r="BR224" s="476" t="n"/>
      <c r="BS224" s="476" t="n"/>
      <c r="BT224" s="476" t="n"/>
      <c r="BU224" s="476" t="n"/>
      <c r="BV224" s="476" t="n"/>
      <c r="BW224" s="476" t="n"/>
      <c r="BX224" s="476" t="n"/>
      <c r="BY224" s="476" t="n"/>
      <c r="BZ224" s="476" t="n"/>
      <c r="CA224" s="476" t="n"/>
      <c r="CB224" s="476" t="n"/>
      <c r="CC224" s="476" t="n"/>
      <c r="CD224" s="476" t="n"/>
      <c r="CE224" s="476" t="n"/>
      <c r="CF224" s="476" t="n"/>
      <c r="CG224" s="476" t="n"/>
      <c r="CH224" s="476" t="n"/>
      <c r="CI224" s="476" t="n"/>
      <c r="CJ224" s="476" t="n"/>
      <c r="CK224" s="476" t="n"/>
      <c r="CL224" s="476" t="n"/>
      <c r="CM224" s="476" t="n"/>
      <c r="CN224" s="476" t="n"/>
      <c r="CO224" s="476" t="n"/>
      <c r="CP224" s="476" t="n"/>
      <c r="CQ224" s="476" t="n"/>
      <c r="CR224" s="476" t="n"/>
      <c r="CS224" s="476" t="n"/>
      <c r="CT224" s="476" t="n"/>
      <c r="CU224" s="476" t="n"/>
      <c r="CV224" s="476" t="n"/>
    </row>
    <row r="225">
      <c r="A225" s="476" t="n"/>
      <c r="B225" s="476" t="n"/>
      <c r="C225" s="476" t="n"/>
      <c r="D225" s="476" t="n"/>
      <c r="E225" s="720">
        <f>$C$198*SQRT(AH189)</f>
        <v/>
      </c>
      <c r="F225" s="720">
        <f>ABS(T107/E225)</f>
        <v/>
      </c>
      <c r="G225" s="721">
        <f>IF(F225&lt;2.5,"dobrze","błąd")</f>
        <v/>
      </c>
      <c r="H225" s="722" t="n"/>
      <c r="I225" s="476" t="n"/>
      <c r="J225" s="476" t="n"/>
      <c r="K225" s="476" t="n"/>
      <c r="L225" s="476" t="n"/>
      <c r="M225" s="476" t="n"/>
      <c r="N225" s="476" t="n"/>
      <c r="O225" s="476" t="n"/>
      <c r="P225" s="476" t="n"/>
      <c r="Q225" s="476" t="n"/>
      <c r="R225" s="476" t="n"/>
      <c r="S225" s="476" t="n"/>
      <c r="T225" s="476" t="n"/>
      <c r="U225" s="476" t="n"/>
      <c r="V225" s="476" t="n"/>
      <c r="W225" s="476" t="n"/>
      <c r="X225" s="476" t="n"/>
      <c r="Y225" s="476" t="n"/>
      <c r="Z225" s="476" t="n"/>
      <c r="AA225" s="476" t="n"/>
      <c r="AB225" s="476" t="n"/>
      <c r="AC225" s="476" t="n"/>
      <c r="AD225" s="476" t="n"/>
      <c r="AE225" s="476" t="n"/>
      <c r="AF225" s="476" t="n"/>
      <c r="AG225" s="476" t="n"/>
      <c r="AH225" s="476" t="n"/>
      <c r="AI225" s="476" t="n"/>
      <c r="AJ225" s="476" t="n"/>
      <c r="AK225" s="476" t="n"/>
      <c r="AL225" s="476" t="n"/>
      <c r="AM225" s="476" t="n"/>
      <c r="AN225" s="476" t="n"/>
      <c r="AO225" s="476" t="n"/>
      <c r="AP225" s="476" t="n"/>
      <c r="AQ225" s="476" t="n"/>
      <c r="AR225" s="476" t="n"/>
      <c r="AS225" s="476" t="n"/>
      <c r="AT225" s="476" t="n"/>
      <c r="AU225" s="476" t="n"/>
      <c r="AV225" s="476" t="n"/>
      <c r="AW225" s="476" t="n"/>
      <c r="AX225" s="476" t="n"/>
      <c r="AY225" s="476" t="n"/>
      <c r="AZ225" s="476" t="n"/>
      <c r="BA225" s="476" t="n"/>
      <c r="BB225" s="476" t="n"/>
      <c r="BC225" s="476" t="n"/>
      <c r="BD225" s="476" t="n"/>
      <c r="BE225" s="476" t="n"/>
      <c r="BF225" s="476" t="n"/>
      <c r="BG225" s="476" t="n"/>
      <c r="BH225" s="476" t="n"/>
      <c r="BI225" s="476" t="n"/>
      <c r="BJ225" s="476" t="n"/>
      <c r="BK225" s="476" t="n"/>
      <c r="BL225" s="476" t="n"/>
      <c r="BM225" s="476" t="n"/>
      <c r="BN225" s="476" t="n"/>
      <c r="BO225" s="476" t="n"/>
      <c r="BP225" s="476" t="n"/>
      <c r="BQ225" s="476" t="n"/>
      <c r="BR225" s="476" t="n"/>
      <c r="BS225" s="476" t="n"/>
      <c r="BT225" s="476" t="n"/>
      <c r="BU225" s="476" t="n"/>
      <c r="BV225" s="476" t="n"/>
      <c r="BW225" s="476" t="n"/>
      <c r="BX225" s="476" t="n"/>
      <c r="BY225" s="476" t="n"/>
      <c r="BZ225" s="476" t="n"/>
      <c r="CA225" s="476" t="n"/>
      <c r="CB225" s="476" t="n"/>
      <c r="CC225" s="476" t="n"/>
      <c r="CD225" s="476" t="n"/>
      <c r="CE225" s="476" t="n"/>
      <c r="CF225" s="476" t="n"/>
      <c r="CG225" s="476" t="n"/>
      <c r="CH225" s="476" t="n"/>
      <c r="CI225" s="476" t="n"/>
      <c r="CJ225" s="476" t="n"/>
      <c r="CK225" s="476" t="n"/>
      <c r="CL225" s="476" t="n"/>
      <c r="CM225" s="476" t="n"/>
      <c r="CN225" s="476" t="n"/>
      <c r="CO225" s="476" t="n"/>
      <c r="CP225" s="476" t="n"/>
      <c r="CQ225" s="476" t="n"/>
      <c r="CR225" s="476" t="n"/>
      <c r="CS225" s="476" t="n"/>
      <c r="CT225" s="476" t="n"/>
      <c r="CU225" s="476" t="n"/>
      <c r="CV225" s="476" t="n"/>
    </row>
    <row r="226">
      <c r="A226" s="476" t="n"/>
      <c r="B226" s="476" t="n"/>
      <c r="C226" s="476" t="n"/>
      <c r="D226" s="476" t="n"/>
      <c r="E226" s="720">
        <f>$C$198*SQRT(AH190)</f>
        <v/>
      </c>
      <c r="F226" s="720">
        <f>ABS(T108/E226)</f>
        <v/>
      </c>
      <c r="G226" s="721">
        <f>IF(F226&lt;2.5,"dobrze","błąd")</f>
        <v/>
      </c>
      <c r="H226" s="722" t="n"/>
      <c r="I226" s="476" t="n"/>
      <c r="J226" s="476" t="n"/>
      <c r="K226" s="476" t="n"/>
      <c r="L226" s="476" t="n"/>
      <c r="M226" s="476" t="n"/>
      <c r="N226" s="476" t="n"/>
      <c r="O226" s="476" t="n"/>
      <c r="P226" s="476" t="n"/>
      <c r="Q226" s="476" t="n"/>
      <c r="R226" s="476" t="n"/>
      <c r="S226" s="476" t="n"/>
      <c r="T226" s="476" t="n"/>
      <c r="U226" s="476" t="n"/>
      <c r="V226" s="476" t="n"/>
      <c r="W226" s="476" t="n"/>
      <c r="X226" s="476" t="n"/>
      <c r="Y226" s="476" t="n"/>
      <c r="Z226" s="476" t="n"/>
      <c r="AA226" s="476" t="n"/>
      <c r="AB226" s="476" t="n"/>
      <c r="AC226" s="476" t="n"/>
      <c r="AD226" s="476" t="n"/>
      <c r="AE226" s="476" t="n"/>
      <c r="AF226" s="476" t="n"/>
      <c r="AG226" s="476" t="n"/>
      <c r="AH226" s="476" t="n"/>
      <c r="AI226" s="476" t="n"/>
      <c r="AJ226" s="476" t="n"/>
      <c r="AK226" s="476" t="n"/>
      <c r="AL226" s="476" t="n"/>
      <c r="AM226" s="476" t="n"/>
      <c r="AN226" s="476" t="n"/>
      <c r="AO226" s="476" t="n"/>
      <c r="AP226" s="476" t="n"/>
      <c r="AQ226" s="476" t="n"/>
      <c r="AR226" s="476" t="n"/>
      <c r="AS226" s="476" t="n"/>
      <c r="AT226" s="476" t="n"/>
      <c r="AU226" s="476" t="n"/>
      <c r="AV226" s="476" t="n"/>
      <c r="AW226" s="476" t="n"/>
      <c r="AX226" s="476" t="n"/>
      <c r="AY226" s="476" t="n"/>
      <c r="AZ226" s="476" t="n"/>
      <c r="BA226" s="476" t="n"/>
      <c r="BB226" s="476" t="n"/>
      <c r="BC226" s="476" t="n"/>
      <c r="BD226" s="476" t="n"/>
      <c r="BE226" s="476" t="n"/>
      <c r="BF226" s="476" t="n"/>
      <c r="BG226" s="476" t="n"/>
      <c r="BH226" s="476" t="n"/>
      <c r="BI226" s="476" t="n"/>
      <c r="BJ226" s="476" t="n"/>
      <c r="BK226" s="476" t="n"/>
      <c r="BL226" s="476" t="n"/>
      <c r="BM226" s="476" t="n"/>
      <c r="BN226" s="476" t="n"/>
      <c r="BO226" s="476" t="n"/>
      <c r="BP226" s="476" t="n"/>
      <c r="BQ226" s="476" t="n"/>
      <c r="BR226" s="476" t="n"/>
      <c r="BS226" s="476" t="n"/>
      <c r="BT226" s="476" t="n"/>
      <c r="BU226" s="476" t="n"/>
      <c r="BV226" s="476" t="n"/>
      <c r="BW226" s="476" t="n"/>
      <c r="BX226" s="476" t="n"/>
      <c r="BY226" s="476" t="n"/>
      <c r="BZ226" s="476" t="n"/>
      <c r="CA226" s="476" t="n"/>
      <c r="CB226" s="476" t="n"/>
      <c r="CC226" s="476" t="n"/>
      <c r="CD226" s="476" t="n"/>
      <c r="CE226" s="476" t="n"/>
      <c r="CF226" s="476" t="n"/>
      <c r="CG226" s="476" t="n"/>
      <c r="CH226" s="476" t="n"/>
      <c r="CI226" s="476" t="n"/>
      <c r="CJ226" s="476" t="n"/>
      <c r="CK226" s="476" t="n"/>
      <c r="CL226" s="476" t="n"/>
      <c r="CM226" s="476" t="n"/>
      <c r="CN226" s="476" t="n"/>
      <c r="CO226" s="476" t="n"/>
      <c r="CP226" s="476" t="n"/>
      <c r="CQ226" s="476" t="n"/>
      <c r="CR226" s="476" t="n"/>
      <c r="CS226" s="476" t="n"/>
      <c r="CT226" s="476" t="n"/>
      <c r="CU226" s="476" t="n"/>
      <c r="CV226" s="476" t="n"/>
    </row>
    <row r="227">
      <c r="A227" s="476" t="n"/>
      <c r="B227" s="476" t="n"/>
      <c r="C227" s="476" t="n"/>
      <c r="D227" s="476" t="n"/>
      <c r="E227" s="720">
        <f>$C$198*SQRT(AH191)</f>
        <v/>
      </c>
      <c r="F227" s="720">
        <f>ABS(T109/E227)</f>
        <v/>
      </c>
      <c r="G227" s="721">
        <f>IF(F227&lt;2.5,"dobrze","błąd")</f>
        <v/>
      </c>
      <c r="H227" s="722" t="n"/>
      <c r="I227" s="476" t="n"/>
      <c r="J227" s="476" t="n"/>
      <c r="K227" s="476" t="n"/>
      <c r="L227" s="476" t="n"/>
      <c r="M227" s="476" t="n"/>
      <c r="N227" s="476" t="n"/>
      <c r="O227" s="476" t="n"/>
      <c r="P227" s="476" t="n"/>
      <c r="Q227" s="476" t="n"/>
      <c r="R227" s="476" t="n"/>
      <c r="S227" s="476" t="n"/>
      <c r="T227" s="476" t="n"/>
      <c r="U227" s="476" t="n"/>
      <c r="V227" s="476" t="n"/>
      <c r="W227" s="476" t="n"/>
      <c r="X227" s="476" t="n"/>
      <c r="Y227" s="476" t="n"/>
      <c r="Z227" s="476" t="n"/>
      <c r="AA227" s="476" t="n"/>
      <c r="AB227" s="476" t="n"/>
      <c r="AC227" s="476" t="n"/>
      <c r="AD227" s="476" t="n"/>
      <c r="AE227" s="476" t="n"/>
      <c r="AF227" s="476" t="n"/>
      <c r="AG227" s="476" t="n"/>
      <c r="AH227" s="476" t="n"/>
      <c r="AI227" s="476" t="n"/>
      <c r="AJ227" s="476" t="n"/>
      <c r="AK227" s="476" t="n"/>
      <c r="AL227" s="476" t="n"/>
      <c r="AM227" s="476" t="n"/>
      <c r="AN227" s="476" t="n"/>
      <c r="AO227" s="476" t="n"/>
      <c r="AP227" s="476" t="n"/>
      <c r="AQ227" s="476" t="n"/>
      <c r="AR227" s="476" t="n"/>
      <c r="AS227" s="476" t="n"/>
      <c r="AT227" s="476" t="n"/>
      <c r="AU227" s="476" t="n"/>
      <c r="AV227" s="476" t="n"/>
      <c r="AW227" s="476" t="n"/>
      <c r="AX227" s="476" t="n"/>
      <c r="AY227" s="476" t="n"/>
      <c r="AZ227" s="476" t="n"/>
      <c r="BA227" s="476" t="n"/>
      <c r="BB227" s="476" t="n"/>
      <c r="BC227" s="476" t="n"/>
      <c r="BD227" s="476" t="n"/>
      <c r="BE227" s="476" t="n"/>
      <c r="BF227" s="476" t="n"/>
      <c r="BG227" s="476" t="n"/>
      <c r="BH227" s="476" t="n"/>
      <c r="BI227" s="476" t="n"/>
      <c r="BJ227" s="476" t="n"/>
      <c r="BK227" s="476" t="n"/>
      <c r="BL227" s="476" t="n"/>
      <c r="BM227" s="476" t="n"/>
      <c r="BN227" s="476" t="n"/>
      <c r="BO227" s="476" t="n"/>
      <c r="BP227" s="476" t="n"/>
      <c r="BQ227" s="476" t="n"/>
      <c r="BR227" s="476" t="n"/>
      <c r="BS227" s="476" t="n"/>
      <c r="BT227" s="476" t="n"/>
      <c r="BU227" s="476" t="n"/>
      <c r="BV227" s="476" t="n"/>
      <c r="BW227" s="476" t="n"/>
      <c r="BX227" s="476" t="n"/>
      <c r="BY227" s="476" t="n"/>
      <c r="BZ227" s="476" t="n"/>
      <c r="CA227" s="476" t="n"/>
      <c r="CB227" s="476" t="n"/>
      <c r="CC227" s="476" t="n"/>
      <c r="CD227" s="476" t="n"/>
      <c r="CE227" s="476" t="n"/>
      <c r="CF227" s="476" t="n"/>
      <c r="CG227" s="476" t="n"/>
      <c r="CH227" s="476" t="n"/>
      <c r="CI227" s="476" t="n"/>
      <c r="CJ227" s="476" t="n"/>
      <c r="CK227" s="476" t="n"/>
      <c r="CL227" s="476" t="n"/>
      <c r="CM227" s="476" t="n"/>
      <c r="CN227" s="476" t="n"/>
      <c r="CO227" s="476" t="n"/>
      <c r="CP227" s="476" t="n"/>
      <c r="CQ227" s="476" t="n"/>
      <c r="CR227" s="476" t="n"/>
      <c r="CS227" s="476" t="n"/>
      <c r="CT227" s="476" t="n"/>
      <c r="CU227" s="476" t="n"/>
      <c r="CV227" s="476" t="n"/>
    </row>
    <row r="228">
      <c r="A228" s="476" t="n"/>
      <c r="B228" s="476" t="n"/>
      <c r="C228" s="476" t="n"/>
      <c r="D228" s="476" t="n"/>
      <c r="E228" s="720">
        <f>$C$198*SQRT(AH192)</f>
        <v/>
      </c>
      <c r="F228" s="720">
        <f>ABS(T110/E228)</f>
        <v/>
      </c>
      <c r="G228" s="721">
        <f>IF(F228&lt;2.5,"dobrze","błąd")</f>
        <v/>
      </c>
      <c r="H228" s="722" t="n"/>
      <c r="I228" s="476" t="n"/>
      <c r="J228" s="476" t="n"/>
      <c r="K228" s="476" t="n"/>
      <c r="L228" s="476" t="n"/>
      <c r="M228" s="476" t="n"/>
      <c r="N228" s="476" t="n"/>
      <c r="O228" s="476" t="n"/>
      <c r="P228" s="476" t="n"/>
      <c r="Q228" s="476" t="n"/>
      <c r="R228" s="476" t="n"/>
      <c r="S228" s="476" t="n"/>
      <c r="T228" s="476" t="n"/>
      <c r="U228" s="476" t="n"/>
      <c r="V228" s="476" t="n"/>
      <c r="W228" s="476" t="n"/>
      <c r="X228" s="476" t="n"/>
      <c r="Y228" s="476" t="n"/>
      <c r="Z228" s="476" t="n"/>
      <c r="AA228" s="476" t="n"/>
      <c r="AB228" s="476" t="n"/>
      <c r="AC228" s="476" t="n"/>
      <c r="AD228" s="476" t="n"/>
      <c r="AE228" s="476" t="n"/>
      <c r="AF228" s="476" t="n"/>
      <c r="AG228" s="476" t="n"/>
      <c r="AH228" s="476" t="n"/>
      <c r="AI228" s="476" t="n"/>
      <c r="AJ228" s="476" t="n"/>
      <c r="AK228" s="476" t="n"/>
      <c r="AL228" s="476" t="n"/>
      <c r="AM228" s="476" t="n"/>
      <c r="AN228" s="476" t="n"/>
      <c r="AO228" s="476" t="n"/>
      <c r="AP228" s="476" t="n"/>
      <c r="AQ228" s="476" t="n"/>
      <c r="AR228" s="476" t="n"/>
      <c r="AS228" s="476" t="n"/>
      <c r="AT228" s="476" t="n"/>
      <c r="AU228" s="476" t="n"/>
      <c r="AV228" s="476" t="n"/>
      <c r="AW228" s="476" t="n"/>
      <c r="AX228" s="476" t="n"/>
      <c r="AY228" s="476" t="n"/>
      <c r="AZ228" s="476" t="n"/>
      <c r="BA228" s="476" t="n"/>
      <c r="BB228" s="476" t="n"/>
      <c r="BC228" s="476" t="n"/>
      <c r="BD228" s="476" t="n"/>
      <c r="BE228" s="476" t="n"/>
      <c r="BF228" s="476" t="n"/>
      <c r="BG228" s="476" t="n"/>
      <c r="BH228" s="476" t="n"/>
      <c r="BI228" s="476" t="n"/>
      <c r="BJ228" s="476" t="n"/>
      <c r="BK228" s="476" t="n"/>
      <c r="BL228" s="476" t="n"/>
      <c r="BM228" s="476" t="n"/>
      <c r="BN228" s="476" t="n"/>
      <c r="BO228" s="476" t="n"/>
      <c r="BP228" s="476" t="n"/>
      <c r="BQ228" s="476" t="n"/>
      <c r="BR228" s="476" t="n"/>
      <c r="BS228" s="476" t="n"/>
      <c r="BT228" s="476" t="n"/>
      <c r="BU228" s="476" t="n"/>
      <c r="BV228" s="476" t="n"/>
      <c r="BW228" s="476" t="n"/>
      <c r="BX228" s="476" t="n"/>
      <c r="BY228" s="476" t="n"/>
      <c r="BZ228" s="476" t="n"/>
      <c r="CA228" s="476" t="n"/>
      <c r="CB228" s="476" t="n"/>
      <c r="CC228" s="476" t="n"/>
      <c r="CD228" s="476" t="n"/>
      <c r="CE228" s="476" t="n"/>
      <c r="CF228" s="476" t="n"/>
      <c r="CG228" s="476" t="n"/>
      <c r="CH228" s="476" t="n"/>
      <c r="CI228" s="476" t="n"/>
      <c r="CJ228" s="476" t="n"/>
      <c r="CK228" s="476" t="n"/>
      <c r="CL228" s="476" t="n"/>
      <c r="CM228" s="476" t="n"/>
      <c r="CN228" s="476" t="n"/>
      <c r="CO228" s="476" t="n"/>
      <c r="CP228" s="476" t="n"/>
      <c r="CQ228" s="476" t="n"/>
      <c r="CR228" s="476" t="n"/>
      <c r="CS228" s="476" t="n"/>
      <c r="CT228" s="476" t="n"/>
      <c r="CU228" s="476" t="n"/>
      <c r="CV228" s="476" t="n"/>
    </row>
    <row r="229">
      <c r="A229" s="476" t="n"/>
      <c r="B229" s="476" t="n"/>
      <c r="C229" s="476" t="n"/>
      <c r="D229" s="476" t="n"/>
      <c r="E229" s="720">
        <f>$C$198*SQRT(AH193)</f>
        <v/>
      </c>
      <c r="F229" s="720">
        <f>ABS(T111/E229)</f>
        <v/>
      </c>
      <c r="G229" s="721">
        <f>IF(F229&lt;2.5,"dobrze","błąd")</f>
        <v/>
      </c>
      <c r="H229" s="722" t="n"/>
      <c r="I229" s="476" t="n"/>
      <c r="J229" s="476" t="n"/>
      <c r="K229" s="476" t="n"/>
      <c r="L229" s="476" t="n"/>
      <c r="M229" s="476" t="n"/>
      <c r="N229" s="476" t="n"/>
      <c r="O229" s="476" t="n"/>
      <c r="P229" s="476" t="n"/>
      <c r="Q229" s="476" t="n"/>
      <c r="R229" s="476" t="n"/>
      <c r="S229" s="476" t="n"/>
      <c r="T229" s="476" t="n"/>
      <c r="U229" s="476" t="n"/>
      <c r="V229" s="476" t="n"/>
      <c r="W229" s="476" t="n"/>
      <c r="X229" s="476" t="n"/>
      <c r="Y229" s="476" t="n"/>
      <c r="Z229" s="476" t="n"/>
      <c r="AA229" s="476" t="n"/>
      <c r="AB229" s="476" t="n"/>
      <c r="AC229" s="476" t="n"/>
      <c r="AD229" s="476" t="n"/>
      <c r="AE229" s="476" t="n"/>
      <c r="AF229" s="476" t="n"/>
      <c r="AG229" s="476" t="n"/>
      <c r="AH229" s="476" t="n"/>
      <c r="AI229" s="476" t="n"/>
      <c r="AJ229" s="476" t="n"/>
      <c r="AK229" s="476" t="n"/>
      <c r="AL229" s="476" t="n"/>
      <c r="AM229" s="476" t="n"/>
      <c r="AN229" s="476" t="n"/>
      <c r="AO229" s="476" t="n"/>
      <c r="AP229" s="476" t="n"/>
      <c r="AQ229" s="476" t="n"/>
      <c r="AR229" s="476" t="n"/>
      <c r="AS229" s="476" t="n"/>
      <c r="AT229" s="476" t="n"/>
      <c r="AU229" s="476" t="n"/>
      <c r="AV229" s="476" t="n"/>
      <c r="AW229" s="476" t="n"/>
      <c r="AX229" s="476" t="n"/>
      <c r="AY229" s="476" t="n"/>
      <c r="AZ229" s="476" t="n"/>
      <c r="BA229" s="476" t="n"/>
      <c r="BB229" s="476" t="n"/>
      <c r="BC229" s="476" t="n"/>
      <c r="BD229" s="476" t="n"/>
      <c r="BE229" s="476" t="n"/>
      <c r="BF229" s="476" t="n"/>
      <c r="BG229" s="476" t="n"/>
      <c r="BH229" s="476" t="n"/>
      <c r="BI229" s="476" t="n"/>
      <c r="BJ229" s="476" t="n"/>
      <c r="BK229" s="476" t="n"/>
      <c r="BL229" s="476" t="n"/>
      <c r="BM229" s="476" t="n"/>
      <c r="BN229" s="476" t="n"/>
      <c r="BO229" s="476" t="n"/>
      <c r="BP229" s="476" t="n"/>
      <c r="BQ229" s="476" t="n"/>
      <c r="BR229" s="476" t="n"/>
      <c r="BS229" s="476" t="n"/>
      <c r="BT229" s="476" t="n"/>
      <c r="BU229" s="476" t="n"/>
      <c r="BV229" s="476" t="n"/>
      <c r="BW229" s="476" t="n"/>
      <c r="BX229" s="476" t="n"/>
      <c r="BY229" s="476" t="n"/>
      <c r="BZ229" s="476" t="n"/>
      <c r="CA229" s="476" t="n"/>
      <c r="CB229" s="476" t="n"/>
      <c r="CC229" s="476" t="n"/>
      <c r="CD229" s="476" t="n"/>
      <c r="CE229" s="476" t="n"/>
      <c r="CF229" s="476" t="n"/>
      <c r="CG229" s="476" t="n"/>
      <c r="CH229" s="476" t="n"/>
      <c r="CI229" s="476" t="n"/>
      <c r="CJ229" s="476" t="n"/>
      <c r="CK229" s="476" t="n"/>
      <c r="CL229" s="476" t="n"/>
      <c r="CM229" s="476" t="n"/>
      <c r="CN229" s="476" t="n"/>
      <c r="CO229" s="476" t="n"/>
      <c r="CP229" s="476" t="n"/>
      <c r="CQ229" s="476" t="n"/>
      <c r="CR229" s="476" t="n"/>
      <c r="CS229" s="476" t="n"/>
      <c r="CT229" s="476" t="n"/>
      <c r="CU229" s="476" t="n"/>
      <c r="CV229" s="476" t="n"/>
    </row>
  </sheetData>
  <mergeCells count="15">
    <mergeCell ref="T41:T42"/>
    <mergeCell ref="P2:R2"/>
    <mergeCell ref="B199:C199"/>
    <mergeCell ref="B40:Q40"/>
    <mergeCell ref="B196:C196"/>
    <mergeCell ref="S2:V2"/>
    <mergeCell ref="T78:T79"/>
    <mergeCell ref="R41:R42"/>
    <mergeCell ref="B77:Q77"/>
    <mergeCell ref="B2:E2"/>
    <mergeCell ref="B139:Q139"/>
    <mergeCell ref="B114:Q114"/>
    <mergeCell ref="Y138:Z138"/>
    <mergeCell ref="R78:R79"/>
    <mergeCell ref="E196:G1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229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0.22265625" customWidth="1" min="31" max="31"/>
    <col width="13" customWidth="1" min="32" max="32"/>
    <col width="9.550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6" t="n"/>
      <c r="X1" s="476" t="n"/>
      <c r="Y1" s="476" t="n"/>
      <c r="Z1" s="476" t="n"/>
      <c r="AA1" s="476" t="n"/>
      <c r="AB1" s="476" t="n"/>
      <c r="AC1" s="476" t="n"/>
      <c r="AD1" s="476" t="n"/>
      <c r="AE1" s="476" t="n"/>
      <c r="AF1" s="476" t="n"/>
      <c r="AG1" s="476" t="n"/>
      <c r="AH1" s="476" t="n"/>
      <c r="AI1" s="476" t="n"/>
      <c r="AJ1" s="476" t="n"/>
      <c r="AK1" s="476" t="n"/>
      <c r="AL1" s="476" t="n"/>
      <c r="AM1" s="476" t="n"/>
      <c r="AN1" s="476" t="n"/>
      <c r="AO1" s="476" t="n"/>
      <c r="AP1" s="476" t="n"/>
      <c r="AQ1" s="476" t="n"/>
      <c r="AR1" s="476" t="n"/>
      <c r="AS1" s="476" t="n"/>
      <c r="AT1" s="476" t="n"/>
      <c r="AU1" s="476" t="n"/>
      <c r="AV1" s="476" t="n"/>
      <c r="AW1" s="476" t="n"/>
      <c r="AX1" s="476" t="n"/>
      <c r="AY1" s="476" t="n"/>
      <c r="AZ1" s="476" t="n"/>
      <c r="BA1" s="476" t="n"/>
      <c r="BB1" s="476" t="n"/>
      <c r="BC1" s="476" t="n"/>
      <c r="BD1" s="476" t="n"/>
      <c r="BE1" s="476" t="n"/>
      <c r="BF1" s="476" t="n"/>
      <c r="BG1" s="476" t="n"/>
      <c r="BH1" s="476" t="n"/>
      <c r="BI1" s="476" t="n"/>
      <c r="BJ1" s="476" t="n"/>
      <c r="BK1" s="476" t="n"/>
      <c r="BL1" s="476" t="n"/>
      <c r="BM1" s="476" t="n"/>
      <c r="BN1" s="476" t="n"/>
      <c r="BO1" s="476" t="n"/>
      <c r="BP1" s="476" t="n"/>
      <c r="BQ1" s="476" t="n"/>
      <c r="BR1" s="476" t="n"/>
      <c r="BS1" s="476" t="n"/>
      <c r="BT1" s="476" t="n"/>
      <c r="BU1" s="476" t="n"/>
      <c r="BV1" s="476" t="n"/>
      <c r="BW1" s="476" t="n"/>
      <c r="BX1" s="476" t="n"/>
      <c r="BY1" s="476" t="n"/>
      <c r="BZ1" s="476" t="n"/>
      <c r="CA1" s="476" t="n"/>
      <c r="CB1" s="476" t="n"/>
      <c r="CC1" s="476" t="n"/>
      <c r="CD1" s="476" t="n"/>
      <c r="CE1" s="476" t="n"/>
      <c r="CF1" s="476" t="n"/>
      <c r="CG1" s="476" t="n"/>
      <c r="CH1" s="476" t="n"/>
      <c r="CI1" s="476" t="n"/>
      <c r="CJ1" s="476" t="n"/>
      <c r="CK1" s="476" t="n"/>
      <c r="CL1" s="476" t="n"/>
      <c r="CM1" s="476" t="n"/>
      <c r="CN1" s="476" t="n"/>
      <c r="CO1" s="476" t="n"/>
      <c r="CP1" s="476" t="n"/>
      <c r="CQ1" s="476" t="n"/>
      <c r="CR1" s="476" t="n"/>
      <c r="CS1" s="476" t="n"/>
      <c r="CT1" s="476" t="n"/>
      <c r="CU1" s="476" t="n"/>
      <c r="CV1" s="476" t="n"/>
    </row>
    <row r="2">
      <c r="A2" s="476" t="n"/>
      <c r="B2" s="530" t="inlineStr">
        <is>
          <t>Wyniki pomiaru aktualnego</t>
        </is>
      </c>
      <c r="C2" s="803" t="n"/>
      <c r="D2" s="803" t="n"/>
      <c r="E2" s="805" t="n"/>
      <c r="F2" s="476" t="n"/>
      <c r="G2" s="476" t="n"/>
      <c r="H2" s="476" t="n"/>
      <c r="I2" s="476" t="n"/>
      <c r="J2" s="476" t="n"/>
      <c r="K2" s="476" t="n"/>
      <c r="L2" s="476" t="n"/>
      <c r="M2" s="476" t="n"/>
      <c r="N2" s="476" t="n"/>
      <c r="O2" s="476" t="n"/>
      <c r="P2" s="530" t="inlineStr">
        <is>
          <t>Współrzędne przybliżone</t>
        </is>
      </c>
      <c r="Q2" s="803" t="n"/>
      <c r="R2" s="805" t="n"/>
      <c r="S2" s="533" t="inlineStr">
        <is>
          <t>Współrzędne wyrównane</t>
        </is>
      </c>
      <c r="T2" s="803" t="n"/>
      <c r="U2" s="803" t="n"/>
      <c r="V2" s="805" t="n"/>
      <c r="W2" s="476" t="n"/>
      <c r="X2" s="476" t="n"/>
      <c r="Y2" s="476" t="n"/>
      <c r="Z2" s="476" t="n"/>
      <c r="AA2" s="476" t="n"/>
      <c r="AB2" s="476" t="n"/>
      <c r="AC2" s="476" t="n"/>
      <c r="AD2" s="476" t="n"/>
      <c r="AE2" s="476" t="n"/>
      <c r="AF2" s="476" t="n"/>
      <c r="AG2" s="476" t="n"/>
      <c r="AH2" s="476" t="n"/>
      <c r="AI2" s="476" t="n"/>
      <c r="AJ2" s="476" t="n"/>
      <c r="AK2" s="476" t="n"/>
      <c r="AL2" s="476" t="n"/>
      <c r="AM2" s="476" t="n"/>
      <c r="AN2" s="476" t="n"/>
      <c r="AO2" s="476" t="n"/>
      <c r="AP2" s="476" t="n"/>
      <c r="AQ2" s="476" t="n"/>
      <c r="AR2" s="476" t="n"/>
      <c r="AS2" s="476" t="n"/>
      <c r="AT2" s="476" t="n"/>
      <c r="AU2" s="476" t="n"/>
      <c r="AV2" s="476" t="n"/>
      <c r="AW2" s="476" t="n"/>
      <c r="AX2" s="476" t="n"/>
      <c r="AY2" s="476" t="n"/>
      <c r="AZ2" s="476" t="n"/>
      <c r="BA2" s="476" t="n"/>
      <c r="BB2" s="476" t="n"/>
      <c r="BC2" s="476" t="n"/>
      <c r="BD2" s="476" t="n"/>
      <c r="BE2" s="476" t="n"/>
      <c r="BF2" s="476" t="n"/>
      <c r="BG2" s="476" t="n"/>
      <c r="BH2" s="476" t="n"/>
      <c r="BI2" s="476" t="n"/>
      <c r="BJ2" s="476" t="n"/>
      <c r="BK2" s="476" t="n"/>
      <c r="BL2" s="476" t="n"/>
      <c r="BM2" s="476" t="n"/>
      <c r="BN2" s="476" t="n"/>
      <c r="BO2" s="476" t="n"/>
      <c r="BP2" s="476" t="n"/>
      <c r="BQ2" s="476" t="n"/>
      <c r="BR2" s="476" t="n"/>
      <c r="BS2" s="476" t="n"/>
      <c r="BT2" s="476" t="n"/>
      <c r="BU2" s="476" t="n"/>
      <c r="BV2" s="476" t="n"/>
      <c r="BW2" s="476" t="n"/>
      <c r="BX2" s="476" t="n"/>
      <c r="BY2" s="476" t="n"/>
      <c r="BZ2" s="476" t="n"/>
      <c r="CA2" s="476" t="n"/>
      <c r="CB2" s="476" t="n"/>
      <c r="CC2" s="476" t="n"/>
      <c r="CD2" s="476" t="n"/>
      <c r="CE2" s="476" t="n"/>
      <c r="CF2" s="476" t="n"/>
      <c r="CG2" s="476" t="n"/>
      <c r="CH2" s="476" t="n"/>
      <c r="CI2" s="476" t="n"/>
      <c r="CJ2" s="476" t="n"/>
      <c r="CK2" s="476" t="n"/>
      <c r="CL2" s="476" t="n"/>
      <c r="CM2" s="476" t="n"/>
      <c r="CN2" s="476" t="n"/>
      <c r="CO2" s="476" t="n"/>
      <c r="CP2" s="476" t="n"/>
      <c r="CQ2" s="476" t="n"/>
      <c r="CR2" s="476" t="n"/>
      <c r="CS2" s="476" t="n"/>
      <c r="CT2" s="476" t="n"/>
      <c r="CU2" s="476" t="n"/>
      <c r="CV2" s="476" t="n"/>
    </row>
    <row r="3" ht="17.1" customHeight="1">
      <c r="A3" s="476" t="n"/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inlineStr">
        <is>
          <t>li [m]</t>
        </is>
      </c>
      <c r="O3" s="476" t="n"/>
      <c r="P3" s="530" t="inlineStr">
        <is>
          <t>Współrzedne przybliżone</t>
        </is>
      </c>
      <c r="Q3" s="530" t="inlineStr">
        <is>
          <t>X0</t>
        </is>
      </c>
      <c r="R3" s="530" t="inlineStr">
        <is>
          <t>Y0</t>
        </is>
      </c>
      <c r="S3" s="540" t="inlineStr">
        <is>
          <t>X</t>
        </is>
      </c>
      <c r="T3" s="540" t="inlineStr">
        <is>
          <t>Y</t>
        </is>
      </c>
      <c r="U3" s="540" t="inlineStr">
        <is>
          <t>mx</t>
        </is>
      </c>
      <c r="V3" s="540" t="inlineStr">
        <is>
          <t>my</t>
        </is>
      </c>
      <c r="W3" s="476" t="n"/>
      <c r="X3" s="476" t="n"/>
      <c r="Y3" s="476" t="n"/>
      <c r="Z3" s="476" t="n"/>
      <c r="AA3" s="476" t="n"/>
      <c r="AB3" s="476" t="n"/>
      <c r="AC3" s="476" t="n"/>
      <c r="AD3" s="476" t="n"/>
      <c r="AE3" s="476" t="n"/>
      <c r="AF3" s="476" t="n"/>
      <c r="AG3" s="476" t="n"/>
      <c r="AH3" s="476" t="n"/>
      <c r="AI3" s="476" t="n"/>
      <c r="AJ3" s="476" t="n"/>
      <c r="AK3" s="476" t="n"/>
      <c r="AL3" s="476" t="n"/>
      <c r="AM3" s="476" t="n"/>
      <c r="AN3" s="476" t="n"/>
      <c r="AO3" s="476" t="n"/>
      <c r="AP3" s="476" t="n"/>
      <c r="AQ3" s="476" t="n"/>
      <c r="AR3" s="476" t="n"/>
      <c r="AS3" s="476" t="n"/>
      <c r="AT3" s="476" t="n"/>
      <c r="AU3" s="476" t="n"/>
      <c r="AV3" s="476" t="n"/>
      <c r="AW3" s="476" t="n"/>
      <c r="AX3" s="476" t="n"/>
      <c r="AY3" s="476" t="n"/>
      <c r="AZ3" s="476" t="n"/>
      <c r="BA3" s="476" t="n"/>
      <c r="BB3" s="476" t="n"/>
      <c r="BC3" s="476" t="n"/>
      <c r="BD3" s="476" t="n"/>
      <c r="BE3" s="476" t="n"/>
      <c r="BF3" s="476" t="n"/>
      <c r="BG3" s="476" t="n"/>
      <c r="BH3" s="476" t="n"/>
      <c r="BI3" s="476" t="n"/>
      <c r="BJ3" s="476" t="n"/>
      <c r="BK3" s="476" t="n"/>
      <c r="BL3" s="476" t="n"/>
      <c r="BM3" s="476" t="n"/>
      <c r="BN3" s="476" t="n"/>
      <c r="BO3" s="476" t="n"/>
      <c r="BP3" s="476" t="n"/>
      <c r="BQ3" s="476" t="n"/>
      <c r="BR3" s="476" t="n"/>
      <c r="BS3" s="476" t="n"/>
      <c r="BT3" s="476" t="n"/>
      <c r="BU3" s="476" t="n"/>
      <c r="BV3" s="476" t="n"/>
      <c r="BW3" s="476" t="n"/>
      <c r="BX3" s="476" t="n"/>
      <c r="BY3" s="476" t="n"/>
      <c r="BZ3" s="476" t="n"/>
      <c r="CA3" s="476" t="n"/>
      <c r="CB3" s="476" t="n"/>
      <c r="CC3" s="476" t="n"/>
      <c r="CD3" s="476" t="n"/>
      <c r="CE3" s="476" t="n"/>
      <c r="CF3" s="476" t="n"/>
      <c r="CG3" s="476" t="n"/>
      <c r="CH3" s="476" t="n"/>
      <c r="CI3" s="476" t="n"/>
      <c r="CJ3" s="476" t="n"/>
      <c r="CK3" s="476" t="n"/>
      <c r="CL3" s="476" t="n"/>
      <c r="CM3" s="476" t="n"/>
      <c r="CN3" s="476" t="n"/>
      <c r="CO3" s="476" t="n"/>
      <c r="CP3" s="476" t="n"/>
      <c r="CQ3" s="476" t="n"/>
      <c r="CR3" s="476" t="n"/>
      <c r="CS3" s="476" t="n"/>
      <c r="CT3" s="476" t="n"/>
      <c r="CU3" s="476" t="n"/>
      <c r="CV3" s="476" t="n"/>
    </row>
    <row r="4">
      <c r="A4" s="476" t="n"/>
      <c r="B4" s="724">
        <f>'_calc_Dane'!F5</f>
        <v/>
      </c>
      <c r="C4" s="724">
        <f>'_calc_Dane'!G5</f>
        <v/>
      </c>
      <c r="D4" s="724">
        <f>'_calc_Dane'!H5</f>
        <v/>
      </c>
      <c r="E4" s="724">
        <f>'_calc_Dane'!I5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>
        <f>H4-E4</f>
        <v/>
      </c>
      <c r="O4" s="476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725">
        <f>Q4+U140</f>
        <v/>
      </c>
      <c r="T4" s="725">
        <f>R4+U141</f>
        <v/>
      </c>
      <c r="U4" s="726">
        <f>V140</f>
        <v/>
      </c>
      <c r="V4" s="726">
        <f>V141</f>
        <v/>
      </c>
      <c r="W4" s="476" t="n"/>
      <c r="X4" s="476" t="n"/>
      <c r="Y4" s="476" t="n"/>
      <c r="Z4" s="476" t="n"/>
      <c r="AA4" s="476" t="n"/>
      <c r="AB4" s="476" t="n"/>
      <c r="AC4" s="486" t="n"/>
      <c r="AD4" s="486" t="n"/>
      <c r="AE4" s="686" t="n"/>
      <c r="AF4" s="686" t="n"/>
      <c r="AG4" s="476" t="n"/>
      <c r="AH4" s="476" t="n"/>
      <c r="AI4" s="476" t="n"/>
      <c r="AJ4" s="476" t="n"/>
      <c r="AK4" s="476" t="n"/>
      <c r="AL4" s="476" t="n"/>
      <c r="AM4" s="476" t="n"/>
      <c r="AN4" s="476" t="n"/>
      <c r="AO4" s="476" t="n"/>
      <c r="AP4" s="476" t="n"/>
      <c r="AQ4" s="476" t="n"/>
      <c r="AR4" s="476" t="n"/>
      <c r="AS4" s="476" t="n"/>
      <c r="AT4" s="476" t="n"/>
      <c r="AU4" s="476" t="n"/>
      <c r="AV4" s="476" t="n"/>
      <c r="AW4" s="476" t="n"/>
      <c r="AX4" s="476" t="n"/>
      <c r="AY4" s="476" t="n"/>
      <c r="AZ4" s="476" t="n"/>
      <c r="BA4" s="476" t="n"/>
      <c r="BB4" s="476" t="n"/>
      <c r="BC4" s="476" t="n"/>
      <c r="BD4" s="476" t="n"/>
      <c r="BE4" s="476" t="n"/>
      <c r="BF4" s="476" t="n"/>
      <c r="BG4" s="476" t="n"/>
      <c r="BH4" s="476" t="n"/>
      <c r="BI4" s="476" t="n"/>
      <c r="BJ4" s="476" t="n"/>
      <c r="BK4" s="476" t="n"/>
      <c r="BL4" s="476" t="n"/>
      <c r="BM4" s="476" t="n"/>
      <c r="BN4" s="476" t="n"/>
      <c r="BO4" s="476" t="n"/>
      <c r="BP4" s="476" t="n"/>
      <c r="BQ4" s="476" t="n"/>
      <c r="BR4" s="476" t="n"/>
      <c r="BS4" s="476" t="n"/>
      <c r="BT4" s="476" t="n"/>
      <c r="BU4" s="476" t="n"/>
      <c r="BV4" s="476" t="n"/>
      <c r="BW4" s="476" t="n"/>
      <c r="BX4" s="476" t="n"/>
      <c r="BY4" s="476" t="n"/>
      <c r="BZ4" s="476" t="n"/>
      <c r="CA4" s="476" t="n"/>
      <c r="CB4" s="476" t="n"/>
      <c r="CC4" s="476" t="n"/>
      <c r="CD4" s="476" t="n"/>
      <c r="CE4" s="476" t="n"/>
      <c r="CF4" s="476" t="n"/>
      <c r="CG4" s="476" t="n"/>
      <c r="CH4" s="476" t="n"/>
      <c r="CI4" s="476" t="n"/>
      <c r="CJ4" s="476" t="n"/>
      <c r="CK4" s="476" t="n"/>
      <c r="CL4" s="476" t="n"/>
      <c r="CM4" s="476" t="n"/>
      <c r="CN4" s="476" t="n"/>
      <c r="CO4" s="476" t="n"/>
      <c r="CP4" s="476" t="n"/>
      <c r="CQ4" s="476" t="n"/>
      <c r="CR4" s="476" t="n"/>
      <c r="CS4" s="476" t="n"/>
      <c r="CT4" s="476" t="n"/>
      <c r="CU4" s="476" t="n"/>
      <c r="CV4" s="476" t="n"/>
    </row>
    <row r="5">
      <c r="A5" s="476" t="n"/>
      <c r="B5" s="724">
        <f>'_calc_Dane'!F6</f>
        <v/>
      </c>
      <c r="C5" s="724">
        <f>'_calc_Dane'!G6</f>
        <v/>
      </c>
      <c r="D5" s="724">
        <f>'_calc_Dane'!H6</f>
        <v/>
      </c>
      <c r="E5" s="724">
        <f>'_calc_Dane'!I6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>
        <f>H5-E5</f>
        <v/>
      </c>
      <c r="O5" s="476" t="n"/>
      <c r="P5" s="549" t="n">
        <v>1</v>
      </c>
      <c r="Q5" s="550" t="n">
        <v>240</v>
      </c>
      <c r="R5" s="550" t="n">
        <v>120</v>
      </c>
      <c r="S5" s="725">
        <f>Q5+U142</f>
        <v/>
      </c>
      <c r="T5" s="725">
        <f>R5+U143</f>
        <v/>
      </c>
      <c r="U5" s="726">
        <f>V142</f>
        <v/>
      </c>
      <c r="V5" s="726">
        <f>V143</f>
        <v/>
      </c>
      <c r="W5" s="476" t="n"/>
      <c r="X5" s="476" t="n"/>
      <c r="Y5" s="476" t="n"/>
      <c r="Z5" s="476" t="n"/>
      <c r="AA5" s="476" t="n"/>
      <c r="AB5" s="476" t="n"/>
      <c r="AC5" s="486" t="n"/>
      <c r="AD5" s="486" t="n"/>
      <c r="AE5" s="686" t="n"/>
      <c r="AF5" s="686" t="n"/>
      <c r="AG5" s="476" t="n"/>
      <c r="AH5" s="476" t="n"/>
      <c r="AI5" s="476" t="n"/>
      <c r="AJ5" s="476" t="n"/>
      <c r="AK5" s="476" t="n"/>
      <c r="AL5" s="476" t="n"/>
      <c r="AM5" s="476" t="n"/>
      <c r="AN5" s="476" t="n"/>
      <c r="AO5" s="476" t="n"/>
      <c r="AP5" s="476" t="n"/>
      <c r="AQ5" s="476" t="n"/>
      <c r="AR5" s="476" t="n"/>
      <c r="AS5" s="476" t="n"/>
      <c r="AT5" s="476" t="n"/>
      <c r="AU5" s="476" t="n"/>
      <c r="AV5" s="476" t="n"/>
      <c r="AW5" s="476" t="n"/>
      <c r="AX5" s="476" t="n"/>
      <c r="AY5" s="476" t="n"/>
      <c r="AZ5" s="476" t="n"/>
      <c r="BA5" s="476" t="n"/>
      <c r="BB5" s="476" t="n"/>
      <c r="BC5" s="476" t="n"/>
      <c r="BD5" s="476" t="n"/>
      <c r="BE5" s="476" t="n"/>
      <c r="BF5" s="476" t="n"/>
      <c r="BG5" s="476" t="n"/>
      <c r="BH5" s="476" t="n"/>
      <c r="BI5" s="476" t="n"/>
      <c r="BJ5" s="476" t="n"/>
      <c r="BK5" s="476" t="n"/>
      <c r="BL5" s="476" t="n"/>
      <c r="BM5" s="476" t="n"/>
      <c r="BN5" s="476" t="n"/>
      <c r="BO5" s="476" t="n"/>
      <c r="BP5" s="476" t="n"/>
      <c r="BQ5" s="476" t="n"/>
      <c r="BR5" s="476" t="n"/>
      <c r="BS5" s="476" t="n"/>
      <c r="BT5" s="476" t="n"/>
      <c r="BU5" s="476" t="n"/>
      <c r="BV5" s="476" t="n"/>
      <c r="BW5" s="476" t="n"/>
      <c r="BX5" s="476" t="n"/>
      <c r="BY5" s="476" t="n"/>
      <c r="BZ5" s="476" t="n"/>
      <c r="CA5" s="476" t="n"/>
      <c r="CB5" s="476" t="n"/>
      <c r="CC5" s="476" t="n"/>
      <c r="CD5" s="476" t="n"/>
      <c r="CE5" s="476" t="n"/>
      <c r="CF5" s="476" t="n"/>
      <c r="CG5" s="476" t="n"/>
      <c r="CH5" s="476" t="n"/>
      <c r="CI5" s="476" t="n"/>
      <c r="CJ5" s="476" t="n"/>
      <c r="CK5" s="476" t="n"/>
      <c r="CL5" s="476" t="n"/>
      <c r="CM5" s="476" t="n"/>
      <c r="CN5" s="476" t="n"/>
      <c r="CO5" s="476" t="n"/>
      <c r="CP5" s="476" t="n"/>
      <c r="CQ5" s="476" t="n"/>
      <c r="CR5" s="476" t="n"/>
      <c r="CS5" s="476" t="n"/>
      <c r="CT5" s="476" t="n"/>
      <c r="CU5" s="476" t="n"/>
      <c r="CV5" s="476" t="n"/>
    </row>
    <row r="6">
      <c r="A6" s="476" t="n"/>
      <c r="B6" s="724">
        <f>'_calc_Dane'!F7</f>
        <v/>
      </c>
      <c r="C6" s="724">
        <f>'_calc_Dane'!G7</f>
        <v/>
      </c>
      <c r="D6" s="724">
        <f>'_calc_Dane'!H7</f>
        <v/>
      </c>
      <c r="E6" s="724">
        <f>'_calc_Dane'!I7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>
        <f>H6-E6</f>
        <v/>
      </c>
      <c r="O6" s="476" t="n"/>
      <c r="P6" s="549" t="n">
        <v>2</v>
      </c>
      <c r="Q6" s="550" t="n">
        <v>385</v>
      </c>
      <c r="R6" s="550" t="n">
        <v>145</v>
      </c>
      <c r="S6" s="725">
        <f>Q6</f>
        <v/>
      </c>
      <c r="T6" s="725">
        <f>R6</f>
        <v/>
      </c>
      <c r="U6" s="726" t="n">
        <v>0</v>
      </c>
      <c r="V6" s="726" t="n">
        <v>0</v>
      </c>
      <c r="W6" s="476" t="n"/>
      <c r="X6" s="476" t="n"/>
      <c r="Y6" s="476" t="n"/>
      <c r="Z6" s="476" t="n"/>
      <c r="AA6" s="476" t="n"/>
      <c r="AB6" s="476" t="n"/>
      <c r="AC6" s="486" t="n"/>
      <c r="AD6" s="486" t="n"/>
      <c r="AE6" s="686" t="n"/>
      <c r="AF6" s="686" t="n"/>
      <c r="AG6" s="476" t="n"/>
      <c r="AH6" s="476" t="n"/>
      <c r="AI6" s="476" t="n"/>
      <c r="AJ6" s="476" t="n"/>
      <c r="AK6" s="476" t="n"/>
      <c r="AL6" s="476" t="n"/>
      <c r="AM6" s="476" t="n"/>
      <c r="AN6" s="476" t="n"/>
      <c r="AO6" s="476" t="n"/>
      <c r="AP6" s="476" t="n"/>
      <c r="AQ6" s="476" t="n"/>
      <c r="AR6" s="476" t="n"/>
      <c r="AS6" s="476" t="n"/>
      <c r="AT6" s="476" t="n"/>
      <c r="AU6" s="476" t="n"/>
      <c r="AV6" s="476" t="n"/>
      <c r="AW6" s="476" t="n"/>
      <c r="AX6" s="476" t="n"/>
      <c r="AY6" s="476" t="n"/>
      <c r="AZ6" s="476" t="n"/>
      <c r="BA6" s="476" t="n"/>
      <c r="BB6" s="476" t="n"/>
      <c r="BC6" s="476" t="n"/>
      <c r="BD6" s="476" t="n"/>
      <c r="BE6" s="476" t="n"/>
      <c r="BF6" s="476" t="n"/>
      <c r="BG6" s="476" t="n"/>
      <c r="BH6" s="476" t="n"/>
      <c r="BI6" s="476" t="n"/>
      <c r="BJ6" s="476" t="n"/>
      <c r="BK6" s="476" t="n"/>
      <c r="BL6" s="476" t="n"/>
      <c r="BM6" s="476" t="n"/>
      <c r="BN6" s="476" t="n"/>
      <c r="BO6" s="476" t="n"/>
      <c r="BP6" s="476" t="n"/>
      <c r="BQ6" s="476" t="n"/>
      <c r="BR6" s="476" t="n"/>
      <c r="BS6" s="476" t="n"/>
      <c r="BT6" s="476" t="n"/>
      <c r="BU6" s="476" t="n"/>
      <c r="BV6" s="476" t="n"/>
      <c r="BW6" s="476" t="n"/>
      <c r="BX6" s="476" t="n"/>
      <c r="BY6" s="476" t="n"/>
      <c r="BZ6" s="476" t="n"/>
      <c r="CA6" s="476" t="n"/>
      <c r="CB6" s="476" t="n"/>
      <c r="CC6" s="476" t="n"/>
      <c r="CD6" s="476" t="n"/>
      <c r="CE6" s="476" t="n"/>
      <c r="CF6" s="476" t="n"/>
      <c r="CG6" s="476" t="n"/>
      <c r="CH6" s="476" t="n"/>
      <c r="CI6" s="476" t="n"/>
      <c r="CJ6" s="476" t="n"/>
      <c r="CK6" s="476" t="n"/>
      <c r="CL6" s="476" t="n"/>
      <c r="CM6" s="476" t="n"/>
      <c r="CN6" s="476" t="n"/>
      <c r="CO6" s="476" t="n"/>
      <c r="CP6" s="476" t="n"/>
      <c r="CQ6" s="476" t="n"/>
      <c r="CR6" s="476" t="n"/>
      <c r="CS6" s="476" t="n"/>
      <c r="CT6" s="476" t="n"/>
      <c r="CU6" s="476" t="n"/>
      <c r="CV6" s="476" t="n"/>
    </row>
    <row r="7">
      <c r="A7" s="476" t="n"/>
      <c r="B7" s="724">
        <f>'_calc_Dane'!F8</f>
        <v/>
      </c>
      <c r="C7" s="724">
        <f>'_calc_Dane'!G8</f>
        <v/>
      </c>
      <c r="D7" s="724">
        <f>'_calc_Dane'!H8</f>
        <v/>
      </c>
      <c r="E7" s="724">
        <f>'_calc_Dane'!I8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>
        <f>H7-E7</f>
        <v/>
      </c>
      <c r="O7" s="476" t="n"/>
      <c r="P7" s="549" t="n">
        <v>3</v>
      </c>
      <c r="Q7" s="550" t="n">
        <v>475</v>
      </c>
      <c r="R7" s="550" t="n">
        <v>245</v>
      </c>
      <c r="S7" s="725">
        <f>Q7+U144</f>
        <v/>
      </c>
      <c r="T7" s="725">
        <f>R7+U145</f>
        <v/>
      </c>
      <c r="U7" s="726">
        <f>V144</f>
        <v/>
      </c>
      <c r="V7" s="726">
        <f>V145</f>
        <v/>
      </c>
      <c r="W7" s="476" t="n"/>
      <c r="X7" s="476" t="n"/>
      <c r="Y7" s="476" t="n"/>
      <c r="Z7" s="476" t="n"/>
      <c r="AA7" s="476" t="n"/>
      <c r="AB7" s="476" t="n"/>
      <c r="AC7" s="486" t="n"/>
      <c r="AD7" s="486" t="n"/>
      <c r="AE7" s="686" t="n"/>
      <c r="AF7" s="686" t="n"/>
      <c r="AG7" s="476" t="n"/>
      <c r="AH7" s="476" t="n"/>
      <c r="AI7" s="476" t="n"/>
      <c r="AJ7" s="476" t="n"/>
      <c r="AK7" s="476" t="n"/>
      <c r="AL7" s="476" t="n"/>
      <c r="AM7" s="476" t="n"/>
      <c r="AN7" s="476" t="n"/>
      <c r="AO7" s="476" t="n"/>
      <c r="AP7" s="476" t="n"/>
      <c r="AQ7" s="476" t="n"/>
      <c r="AR7" s="476" t="n"/>
      <c r="AS7" s="476" t="n"/>
      <c r="AT7" s="476" t="n"/>
      <c r="AU7" s="476" t="n"/>
      <c r="AV7" s="476" t="n"/>
      <c r="AW7" s="476" t="n"/>
      <c r="AX7" s="476" t="n"/>
      <c r="AY7" s="476" t="n"/>
      <c r="AZ7" s="476" t="n"/>
      <c r="BA7" s="476" t="n"/>
      <c r="BB7" s="476" t="n"/>
      <c r="BC7" s="476" t="n"/>
      <c r="BD7" s="476" t="n"/>
      <c r="BE7" s="476" t="n"/>
      <c r="BF7" s="476" t="n"/>
      <c r="BG7" s="476" t="n"/>
      <c r="BH7" s="476" t="n"/>
      <c r="BI7" s="476" t="n"/>
      <c r="BJ7" s="476" t="n"/>
      <c r="BK7" s="476" t="n"/>
      <c r="BL7" s="476" t="n"/>
      <c r="BM7" s="476" t="n"/>
      <c r="BN7" s="476" t="n"/>
      <c r="BO7" s="476" t="n"/>
      <c r="BP7" s="476" t="n"/>
      <c r="BQ7" s="476" t="n"/>
      <c r="BR7" s="476" t="n"/>
      <c r="BS7" s="476" t="n"/>
      <c r="BT7" s="476" t="n"/>
      <c r="BU7" s="476" t="n"/>
      <c r="BV7" s="476" t="n"/>
      <c r="BW7" s="476" t="n"/>
      <c r="BX7" s="476" t="n"/>
      <c r="BY7" s="476" t="n"/>
      <c r="BZ7" s="476" t="n"/>
      <c r="CA7" s="476" t="n"/>
      <c r="CB7" s="476" t="n"/>
      <c r="CC7" s="476" t="n"/>
      <c r="CD7" s="476" t="n"/>
      <c r="CE7" s="476" t="n"/>
      <c r="CF7" s="476" t="n"/>
      <c r="CG7" s="476" t="n"/>
      <c r="CH7" s="476" t="n"/>
      <c r="CI7" s="476" t="n"/>
      <c r="CJ7" s="476" t="n"/>
      <c r="CK7" s="476" t="n"/>
      <c r="CL7" s="476" t="n"/>
      <c r="CM7" s="476" t="n"/>
      <c r="CN7" s="476" t="n"/>
      <c r="CO7" s="476" t="n"/>
      <c r="CP7" s="476" t="n"/>
      <c r="CQ7" s="476" t="n"/>
      <c r="CR7" s="476" t="n"/>
      <c r="CS7" s="476" t="n"/>
      <c r="CT7" s="476" t="n"/>
      <c r="CU7" s="476" t="n"/>
      <c r="CV7" s="476" t="n"/>
    </row>
    <row r="8">
      <c r="A8" s="476" t="n"/>
      <c r="B8" s="724">
        <f>'_calc_Dane'!F9</f>
        <v/>
      </c>
      <c r="C8" s="724">
        <f>'_calc_Dane'!G9</f>
        <v/>
      </c>
      <c r="D8" s="724">
        <f>'_calc_Dane'!H9</f>
        <v/>
      </c>
      <c r="E8" s="724">
        <f>'_calc_Dane'!I9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>
        <f>H8-E8</f>
        <v/>
      </c>
      <c r="O8" s="476" t="n"/>
      <c r="P8" s="549" t="n">
        <v>4</v>
      </c>
      <c r="Q8" s="550" t="n">
        <v>435</v>
      </c>
      <c r="R8" s="550" t="n">
        <v>435</v>
      </c>
      <c r="S8" s="725">
        <f>Q8+U146</f>
        <v/>
      </c>
      <c r="T8" s="725">
        <f>R8+U147</f>
        <v/>
      </c>
      <c r="U8" s="726">
        <f>V146</f>
        <v/>
      </c>
      <c r="V8" s="726">
        <f>V147</f>
        <v/>
      </c>
      <c r="W8" s="476" t="n"/>
      <c r="X8" s="476" t="n"/>
      <c r="Y8" s="476" t="n"/>
      <c r="Z8" s="476" t="n"/>
      <c r="AA8" s="476" t="n"/>
      <c r="AB8" s="476" t="n"/>
      <c r="AC8" s="486" t="n"/>
      <c r="AD8" s="486" t="n"/>
      <c r="AE8" s="686" t="n"/>
      <c r="AF8" s="686" t="n"/>
      <c r="AG8" s="476" t="n"/>
      <c r="AH8" s="476" t="n"/>
      <c r="AI8" s="476" t="n"/>
      <c r="AJ8" s="476" t="n"/>
      <c r="AK8" s="476" t="n"/>
      <c r="AL8" s="476" t="n"/>
      <c r="AM8" s="476" t="n"/>
      <c r="AN8" s="476" t="n"/>
      <c r="AO8" s="476" t="n"/>
      <c r="AP8" s="476" t="n"/>
      <c r="AQ8" s="476" t="n"/>
      <c r="AR8" s="476" t="n"/>
      <c r="AS8" s="476" t="n"/>
      <c r="AT8" s="476" t="n"/>
      <c r="AU8" s="476" t="n"/>
      <c r="AV8" s="476" t="n"/>
      <c r="AW8" s="476" t="n"/>
      <c r="AX8" s="476" t="n"/>
      <c r="AY8" s="476" t="n"/>
      <c r="AZ8" s="476" t="n"/>
      <c r="BA8" s="476" t="n"/>
      <c r="BB8" s="476" t="n"/>
      <c r="BC8" s="476" t="n"/>
      <c r="BD8" s="476" t="n"/>
      <c r="BE8" s="476" t="n"/>
      <c r="BF8" s="476" t="n"/>
      <c r="BG8" s="476" t="n"/>
      <c r="BH8" s="476" t="n"/>
      <c r="BI8" s="476" t="n"/>
      <c r="BJ8" s="476" t="n"/>
      <c r="BK8" s="476" t="n"/>
      <c r="BL8" s="476" t="n"/>
      <c r="BM8" s="476" t="n"/>
      <c r="BN8" s="476" t="n"/>
      <c r="BO8" s="476" t="n"/>
      <c r="BP8" s="476" t="n"/>
      <c r="BQ8" s="476" t="n"/>
      <c r="BR8" s="476" t="n"/>
      <c r="BS8" s="476" t="n"/>
      <c r="BT8" s="476" t="n"/>
      <c r="BU8" s="476" t="n"/>
      <c r="BV8" s="476" t="n"/>
      <c r="BW8" s="476" t="n"/>
      <c r="BX8" s="476" t="n"/>
      <c r="BY8" s="476" t="n"/>
      <c r="BZ8" s="476" t="n"/>
      <c r="CA8" s="476" t="n"/>
      <c r="CB8" s="476" t="n"/>
      <c r="CC8" s="476" t="n"/>
      <c r="CD8" s="476" t="n"/>
      <c r="CE8" s="476" t="n"/>
      <c r="CF8" s="476" t="n"/>
      <c r="CG8" s="476" t="n"/>
      <c r="CH8" s="476" t="n"/>
      <c r="CI8" s="476" t="n"/>
      <c r="CJ8" s="476" t="n"/>
      <c r="CK8" s="476" t="n"/>
      <c r="CL8" s="476" t="n"/>
      <c r="CM8" s="476" t="n"/>
      <c r="CN8" s="476" t="n"/>
      <c r="CO8" s="476" t="n"/>
      <c r="CP8" s="476" t="n"/>
      <c r="CQ8" s="476" t="n"/>
      <c r="CR8" s="476" t="n"/>
      <c r="CS8" s="476" t="n"/>
      <c r="CT8" s="476" t="n"/>
      <c r="CU8" s="476" t="n"/>
      <c r="CV8" s="476" t="n"/>
    </row>
    <row r="9">
      <c r="A9" s="476" t="n"/>
      <c r="B9" s="724">
        <f>'_calc_Dane'!F10</f>
        <v/>
      </c>
      <c r="C9" s="724">
        <f>'_calc_Dane'!G10</f>
        <v/>
      </c>
      <c r="D9" s="724">
        <f>'_calc_Dane'!H10</f>
        <v/>
      </c>
      <c r="E9" s="724">
        <f>'_calc_Dane'!I10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>
        <f>H9-E9</f>
        <v/>
      </c>
      <c r="O9" s="476" t="n"/>
      <c r="P9" s="549" t="n">
        <v>5</v>
      </c>
      <c r="Q9" s="550" t="n">
        <v>295</v>
      </c>
      <c r="R9" s="550" t="n">
        <v>490</v>
      </c>
      <c r="S9" s="725">
        <f>Q9+U148</f>
        <v/>
      </c>
      <c r="T9" s="725">
        <f>R9+U149</f>
        <v/>
      </c>
      <c r="U9" s="726">
        <f>V148</f>
        <v/>
      </c>
      <c r="V9" s="726">
        <f>V149</f>
        <v/>
      </c>
      <c r="W9" s="476" t="n"/>
      <c r="X9" s="476" t="n"/>
      <c r="Y9" s="476" t="n"/>
      <c r="Z9" s="476" t="n"/>
      <c r="AA9" s="476" t="n"/>
      <c r="AB9" s="476" t="n"/>
      <c r="AC9" s="486" t="n"/>
      <c r="AD9" s="486" t="n"/>
      <c r="AE9" s="686" t="n"/>
      <c r="AF9" s="686" t="n"/>
      <c r="AG9" s="476" t="n"/>
      <c r="AH9" s="476" t="n"/>
      <c r="AI9" s="476" t="n"/>
      <c r="AJ9" s="476" t="n"/>
      <c r="AK9" s="476" t="n"/>
      <c r="AL9" s="476" t="n"/>
      <c r="AM9" s="476" t="n"/>
      <c r="AN9" s="476" t="n"/>
      <c r="AO9" s="476" t="n"/>
      <c r="AP9" s="476" t="n"/>
      <c r="AQ9" s="476" t="n"/>
      <c r="AR9" s="476" t="n"/>
      <c r="AS9" s="476" t="n"/>
      <c r="AT9" s="476" t="n"/>
      <c r="AU9" s="476" t="n"/>
      <c r="AV9" s="476" t="n"/>
      <c r="AW9" s="476" t="n"/>
      <c r="AX9" s="476" t="n"/>
      <c r="AY9" s="476" t="n"/>
      <c r="AZ9" s="476" t="n"/>
      <c r="BA9" s="476" t="n"/>
      <c r="BB9" s="476" t="n"/>
      <c r="BC9" s="476" t="n"/>
      <c r="BD9" s="476" t="n"/>
      <c r="BE9" s="476" t="n"/>
      <c r="BF9" s="476" t="n"/>
      <c r="BG9" s="476" t="n"/>
      <c r="BH9" s="476" t="n"/>
      <c r="BI9" s="476" t="n"/>
      <c r="BJ9" s="476" t="n"/>
      <c r="BK9" s="476" t="n"/>
      <c r="BL9" s="476" t="n"/>
      <c r="BM9" s="476" t="n"/>
      <c r="BN9" s="476" t="n"/>
      <c r="BO9" s="476" t="n"/>
      <c r="BP9" s="476" t="n"/>
      <c r="BQ9" s="476" t="n"/>
      <c r="BR9" s="476" t="n"/>
      <c r="BS9" s="476" t="n"/>
      <c r="BT9" s="476" t="n"/>
      <c r="BU9" s="476" t="n"/>
      <c r="BV9" s="476" t="n"/>
      <c r="BW9" s="476" t="n"/>
      <c r="BX9" s="476" t="n"/>
      <c r="BY9" s="476" t="n"/>
      <c r="BZ9" s="476" t="n"/>
      <c r="CA9" s="476" t="n"/>
      <c r="CB9" s="476" t="n"/>
      <c r="CC9" s="476" t="n"/>
      <c r="CD9" s="476" t="n"/>
      <c r="CE9" s="476" t="n"/>
      <c r="CF9" s="476" t="n"/>
      <c r="CG9" s="476" t="n"/>
      <c r="CH9" s="476" t="n"/>
      <c r="CI9" s="476" t="n"/>
      <c r="CJ9" s="476" t="n"/>
      <c r="CK9" s="476" t="n"/>
      <c r="CL9" s="476" t="n"/>
      <c r="CM9" s="476" t="n"/>
      <c r="CN9" s="476" t="n"/>
      <c r="CO9" s="476" t="n"/>
      <c r="CP9" s="476" t="n"/>
      <c r="CQ9" s="476" t="n"/>
      <c r="CR9" s="476" t="n"/>
      <c r="CS9" s="476" t="n"/>
      <c r="CT9" s="476" t="n"/>
      <c r="CU9" s="476" t="n"/>
      <c r="CV9" s="476" t="n"/>
    </row>
    <row r="10">
      <c r="A10" s="476" t="n"/>
      <c r="B10" s="724">
        <f>'_calc_Dane'!F11</f>
        <v/>
      </c>
      <c r="C10" s="724">
        <f>'_calc_Dane'!G11</f>
        <v/>
      </c>
      <c r="D10" s="724">
        <f>'_calc_Dane'!H11</f>
        <v/>
      </c>
      <c r="E10" s="724">
        <f>'_calc_Dane'!I11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>
        <f>H10-E10</f>
        <v/>
      </c>
      <c r="O10" s="476" t="n"/>
      <c r="P10" s="549" t="n">
        <v>6</v>
      </c>
      <c r="Q10" s="550" t="n">
        <v>145</v>
      </c>
      <c r="R10" s="550" t="n">
        <v>560</v>
      </c>
      <c r="S10" s="725">
        <f>Q10+U150</f>
        <v/>
      </c>
      <c r="T10" s="725">
        <f>R10+U151</f>
        <v/>
      </c>
      <c r="U10" s="726">
        <f>V150</f>
        <v/>
      </c>
      <c r="V10" s="726">
        <f>V151</f>
        <v/>
      </c>
      <c r="W10" s="476" t="n"/>
      <c r="X10" s="476" t="n"/>
      <c r="Y10" s="476" t="n"/>
      <c r="Z10" s="476" t="n"/>
      <c r="AA10" s="476" t="n"/>
      <c r="AB10" s="476" t="n"/>
      <c r="AC10" s="486" t="n"/>
      <c r="AD10" s="486" t="n"/>
      <c r="AE10" s="686" t="n"/>
      <c r="AF10" s="686" t="n"/>
      <c r="AG10" s="476" t="n"/>
      <c r="AH10" s="476" t="n"/>
      <c r="AI10" s="476" t="n"/>
      <c r="AJ10" s="476" t="n"/>
      <c r="AK10" s="476" t="n"/>
      <c r="AL10" s="476" t="n"/>
      <c r="AM10" s="476" t="n"/>
      <c r="AN10" s="476" t="n"/>
      <c r="AO10" s="476" t="n"/>
      <c r="AP10" s="476" t="n"/>
      <c r="AQ10" s="476" t="n"/>
      <c r="AR10" s="476" t="n"/>
      <c r="AS10" s="476" t="n"/>
      <c r="AT10" s="476" t="n"/>
      <c r="AU10" s="476" t="n"/>
      <c r="AV10" s="476" t="n"/>
      <c r="AW10" s="476" t="n"/>
      <c r="AX10" s="476" t="n"/>
      <c r="AY10" s="476" t="n"/>
      <c r="AZ10" s="476" t="n"/>
      <c r="BA10" s="476" t="n"/>
      <c r="BB10" s="476" t="n"/>
      <c r="BC10" s="476" t="n"/>
      <c r="BD10" s="476" t="n"/>
      <c r="BE10" s="476" t="n"/>
      <c r="BF10" s="476" t="n"/>
      <c r="BG10" s="476" t="n"/>
      <c r="BH10" s="476" t="n"/>
      <c r="BI10" s="476" t="n"/>
      <c r="BJ10" s="476" t="n"/>
      <c r="BK10" s="476" t="n"/>
      <c r="BL10" s="476" t="n"/>
      <c r="BM10" s="476" t="n"/>
      <c r="BN10" s="476" t="n"/>
      <c r="BO10" s="476" t="n"/>
      <c r="BP10" s="476" t="n"/>
      <c r="BQ10" s="476" t="n"/>
      <c r="BR10" s="476" t="n"/>
      <c r="BS10" s="476" t="n"/>
      <c r="BT10" s="476" t="n"/>
      <c r="BU10" s="476" t="n"/>
      <c r="BV10" s="476" t="n"/>
      <c r="BW10" s="476" t="n"/>
      <c r="BX10" s="476" t="n"/>
      <c r="BY10" s="476" t="n"/>
      <c r="BZ10" s="476" t="n"/>
      <c r="CA10" s="476" t="n"/>
      <c r="CB10" s="476" t="n"/>
      <c r="CC10" s="476" t="n"/>
      <c r="CD10" s="476" t="n"/>
      <c r="CE10" s="476" t="n"/>
      <c r="CF10" s="476" t="n"/>
      <c r="CG10" s="476" t="n"/>
      <c r="CH10" s="476" t="n"/>
      <c r="CI10" s="476" t="n"/>
      <c r="CJ10" s="476" t="n"/>
      <c r="CK10" s="476" t="n"/>
      <c r="CL10" s="476" t="n"/>
      <c r="CM10" s="476" t="n"/>
      <c r="CN10" s="476" t="n"/>
      <c r="CO10" s="476" t="n"/>
      <c r="CP10" s="476" t="n"/>
      <c r="CQ10" s="476" t="n"/>
      <c r="CR10" s="476" t="n"/>
      <c r="CS10" s="476" t="n"/>
      <c r="CT10" s="476" t="n"/>
      <c r="CU10" s="476" t="n"/>
      <c r="CV10" s="476" t="n"/>
    </row>
    <row r="11">
      <c r="A11" s="476" t="n"/>
      <c r="B11" s="724">
        <f>'_calc_Dane'!F12</f>
        <v/>
      </c>
      <c r="C11" s="724">
        <f>'_calc_Dane'!G12</f>
        <v/>
      </c>
      <c r="D11" s="724">
        <f>'_calc_Dane'!H12</f>
        <v/>
      </c>
      <c r="E11" s="724">
        <f>'_calc_Dane'!I12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>
        <f>H11-E11</f>
        <v/>
      </c>
      <c r="O11" s="476" t="n"/>
      <c r="P11" s="549" t="n">
        <v>7</v>
      </c>
      <c r="Q11" s="550" t="n">
        <v>180</v>
      </c>
      <c r="R11" s="550" t="n">
        <v>385</v>
      </c>
      <c r="S11" s="725">
        <f>Q11+U152</f>
        <v/>
      </c>
      <c r="T11" s="725">
        <f>R11+U153</f>
        <v/>
      </c>
      <c r="U11" s="726">
        <f>V152</f>
        <v/>
      </c>
      <c r="V11" s="726">
        <f>V153</f>
        <v/>
      </c>
      <c r="W11" s="476" t="n"/>
      <c r="X11" s="476" t="n"/>
      <c r="Y11" s="476" t="n"/>
      <c r="Z11" s="476" t="n"/>
      <c r="AA11" s="476" t="n"/>
      <c r="AB11" s="476" t="n"/>
      <c r="AC11" s="486" t="n"/>
      <c r="AD11" s="486" t="n"/>
      <c r="AE11" s="686" t="n"/>
      <c r="AF11" s="686" t="n"/>
      <c r="AG11" s="476" t="n"/>
      <c r="AH11" s="476" t="n"/>
      <c r="AI11" s="476" t="n"/>
      <c r="AJ11" s="476" t="n"/>
      <c r="AK11" s="476" t="n"/>
      <c r="AL11" s="476" t="n"/>
      <c r="AM11" s="476" t="n"/>
      <c r="AN11" s="476" t="n"/>
      <c r="AO11" s="476" t="n"/>
      <c r="AP11" s="476" t="n"/>
      <c r="AQ11" s="476" t="n"/>
      <c r="AR11" s="476" t="n"/>
      <c r="AS11" s="476" t="n"/>
      <c r="AT11" s="476" t="n"/>
      <c r="AU11" s="476" t="n"/>
      <c r="AV11" s="476" t="n"/>
      <c r="AW11" s="476" t="n"/>
      <c r="AX11" s="476" t="n"/>
      <c r="AY11" s="476" t="n"/>
      <c r="AZ11" s="476" t="n"/>
      <c r="BA11" s="476" t="n"/>
      <c r="BB11" s="476" t="n"/>
      <c r="BC11" s="476" t="n"/>
      <c r="BD11" s="476" t="n"/>
      <c r="BE11" s="476" t="n"/>
      <c r="BF11" s="476" t="n"/>
      <c r="BG11" s="476" t="n"/>
      <c r="BH11" s="476" t="n"/>
      <c r="BI11" s="476" t="n"/>
      <c r="BJ11" s="476" t="n"/>
      <c r="BK11" s="476" t="n"/>
      <c r="BL11" s="476" t="n"/>
      <c r="BM11" s="476" t="n"/>
      <c r="BN11" s="476" t="n"/>
      <c r="BO11" s="476" t="n"/>
      <c r="BP11" s="476" t="n"/>
      <c r="BQ11" s="476" t="n"/>
      <c r="BR11" s="476" t="n"/>
      <c r="BS11" s="476" t="n"/>
      <c r="BT11" s="476" t="n"/>
      <c r="BU11" s="476" t="n"/>
      <c r="BV11" s="476" t="n"/>
      <c r="BW11" s="476" t="n"/>
      <c r="BX11" s="476" t="n"/>
      <c r="BY11" s="476" t="n"/>
      <c r="BZ11" s="476" t="n"/>
      <c r="CA11" s="476" t="n"/>
      <c r="CB11" s="476" t="n"/>
      <c r="CC11" s="476" t="n"/>
      <c r="CD11" s="476" t="n"/>
      <c r="CE11" s="476" t="n"/>
      <c r="CF11" s="476" t="n"/>
      <c r="CG11" s="476" t="n"/>
      <c r="CH11" s="476" t="n"/>
      <c r="CI11" s="476" t="n"/>
      <c r="CJ11" s="476" t="n"/>
      <c r="CK11" s="476" t="n"/>
      <c r="CL11" s="476" t="n"/>
      <c r="CM11" s="476" t="n"/>
      <c r="CN11" s="476" t="n"/>
      <c r="CO11" s="476" t="n"/>
      <c r="CP11" s="476" t="n"/>
      <c r="CQ11" s="476" t="n"/>
      <c r="CR11" s="476" t="n"/>
      <c r="CS11" s="476" t="n"/>
      <c r="CT11" s="476" t="n"/>
      <c r="CU11" s="476" t="n"/>
      <c r="CV11" s="476" t="n"/>
    </row>
    <row r="12">
      <c r="A12" s="476" t="n"/>
      <c r="B12" s="724">
        <f>'_calc_Dane'!F13</f>
        <v/>
      </c>
      <c r="C12" s="724">
        <f>'_calc_Dane'!G13</f>
        <v/>
      </c>
      <c r="D12" s="724">
        <f>'_calc_Dane'!H13</f>
        <v/>
      </c>
      <c r="E12" s="724">
        <f>'_calc_Dane'!I13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>
        <f>H12-E12</f>
        <v/>
      </c>
      <c r="O12" s="476" t="n"/>
      <c r="P12" s="549" t="n">
        <v>8</v>
      </c>
      <c r="Q12" s="550" t="n">
        <v>150</v>
      </c>
      <c r="R12" s="550" t="n">
        <v>240</v>
      </c>
      <c r="S12" s="725">
        <f>Q12+U154</f>
        <v/>
      </c>
      <c r="T12" s="725">
        <f>R12+U155</f>
        <v/>
      </c>
      <c r="U12" s="726">
        <f>V154</f>
        <v/>
      </c>
      <c r="V12" s="726">
        <f>V155</f>
        <v/>
      </c>
      <c r="W12" s="476" t="n"/>
      <c r="X12" s="476" t="n"/>
      <c r="Y12" s="476" t="n"/>
      <c r="Z12" s="476" t="n"/>
      <c r="AA12" s="476" t="n"/>
      <c r="AB12" s="476" t="n"/>
      <c r="AC12" s="486" t="n"/>
      <c r="AD12" s="486" t="n"/>
      <c r="AE12" s="686" t="n"/>
      <c r="AF12" s="686" t="n"/>
      <c r="AG12" s="476" t="n"/>
      <c r="AH12" s="476" t="n"/>
      <c r="AI12" s="476" t="n"/>
      <c r="AJ12" s="476" t="n"/>
      <c r="AK12" s="476" t="n"/>
      <c r="AL12" s="476" t="n"/>
      <c r="AM12" s="476" t="n"/>
      <c r="AN12" s="476" t="n"/>
      <c r="AO12" s="476" t="n"/>
      <c r="AP12" s="476" t="n"/>
      <c r="AQ12" s="476" t="n"/>
      <c r="AR12" s="476" t="n"/>
      <c r="AS12" s="476" t="n"/>
      <c r="AT12" s="476" t="n"/>
      <c r="AU12" s="476" t="n"/>
      <c r="AV12" s="476" t="n"/>
      <c r="AW12" s="476" t="n"/>
      <c r="AX12" s="476" t="n"/>
      <c r="AY12" s="476" t="n"/>
      <c r="AZ12" s="476" t="n"/>
      <c r="BA12" s="476" t="n"/>
      <c r="BB12" s="476" t="n"/>
      <c r="BC12" s="476" t="n"/>
      <c r="BD12" s="476" t="n"/>
      <c r="BE12" s="476" t="n"/>
      <c r="BF12" s="476" t="n"/>
      <c r="BG12" s="476" t="n"/>
      <c r="BH12" s="476" t="n"/>
      <c r="BI12" s="476" t="n"/>
      <c r="BJ12" s="476" t="n"/>
      <c r="BK12" s="476" t="n"/>
      <c r="BL12" s="476" t="n"/>
      <c r="BM12" s="476" t="n"/>
      <c r="BN12" s="476" t="n"/>
      <c r="BO12" s="476" t="n"/>
      <c r="BP12" s="476" t="n"/>
      <c r="BQ12" s="476" t="n"/>
      <c r="BR12" s="476" t="n"/>
      <c r="BS12" s="476" t="n"/>
      <c r="BT12" s="476" t="n"/>
      <c r="BU12" s="476" t="n"/>
      <c r="BV12" s="476" t="n"/>
      <c r="BW12" s="476" t="n"/>
      <c r="BX12" s="476" t="n"/>
      <c r="BY12" s="476" t="n"/>
      <c r="BZ12" s="476" t="n"/>
      <c r="CA12" s="476" t="n"/>
      <c r="CB12" s="476" t="n"/>
      <c r="CC12" s="476" t="n"/>
      <c r="CD12" s="476" t="n"/>
      <c r="CE12" s="476" t="n"/>
      <c r="CF12" s="476" t="n"/>
      <c r="CG12" s="476" t="n"/>
      <c r="CH12" s="476" t="n"/>
      <c r="CI12" s="476" t="n"/>
      <c r="CJ12" s="476" t="n"/>
      <c r="CK12" s="476" t="n"/>
      <c r="CL12" s="476" t="n"/>
      <c r="CM12" s="476" t="n"/>
      <c r="CN12" s="476" t="n"/>
      <c r="CO12" s="476" t="n"/>
      <c r="CP12" s="476" t="n"/>
      <c r="CQ12" s="476" t="n"/>
      <c r="CR12" s="476" t="n"/>
      <c r="CS12" s="476" t="n"/>
      <c r="CT12" s="476" t="n"/>
      <c r="CU12" s="476" t="n"/>
      <c r="CV12" s="476" t="n"/>
    </row>
    <row r="13">
      <c r="A13" s="476" t="n"/>
      <c r="B13" s="724">
        <f>'_calc_Dane'!F14</f>
        <v/>
      </c>
      <c r="C13" s="724">
        <f>'_calc_Dane'!G14</f>
        <v/>
      </c>
      <c r="D13" s="724">
        <f>'_calc_Dane'!H14</f>
        <v/>
      </c>
      <c r="E13" s="724">
        <f>'_calc_Dane'!I14</f>
        <v/>
      </c>
      <c r="F13" s="543">
        <f>'_calc_Dane'!M6-'_calc_Dane'!M5</f>
        <v/>
      </c>
      <c r="G13" s="544">
        <f>'_calc_Dane'!N6-'_calc_Dane'!N5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>
        <f>H13-E13</f>
        <v/>
      </c>
      <c r="O13" s="476" t="n"/>
      <c r="P13" s="845" t="n">
        <v>9</v>
      </c>
      <c r="Q13" s="845" t="n">
        <v>314</v>
      </c>
      <c r="R13" s="845" t="n">
        <v>271</v>
      </c>
      <c r="S13" s="476" t="n"/>
      <c r="T13" s="476" t="n"/>
      <c r="U13" s="476" t="n"/>
      <c r="V13" s="476" t="n"/>
      <c r="W13" s="476" t="n"/>
      <c r="X13" s="476" t="n"/>
      <c r="Y13" s="476" t="n"/>
      <c r="Z13" s="476" t="n"/>
      <c r="AA13" s="476" t="n"/>
      <c r="AB13" s="476" t="n"/>
      <c r="AC13" s="476" t="n"/>
      <c r="AD13" s="476" t="n"/>
      <c r="AE13" s="476" t="n"/>
      <c r="AF13" s="476" t="n"/>
      <c r="AG13" s="476" t="n"/>
      <c r="AH13" s="476" t="n"/>
      <c r="AI13" s="476" t="n"/>
      <c r="AJ13" s="476" t="n"/>
      <c r="AK13" s="476" t="n"/>
      <c r="AL13" s="476" t="n"/>
      <c r="AM13" s="476" t="n"/>
      <c r="AN13" s="476" t="n"/>
      <c r="AO13" s="476" t="n"/>
      <c r="AP13" s="476" t="n"/>
      <c r="AQ13" s="476" t="n"/>
      <c r="AR13" s="476" t="n"/>
      <c r="AS13" s="476" t="n"/>
      <c r="AT13" s="476" t="n"/>
      <c r="AU13" s="476" t="n"/>
      <c r="AV13" s="476" t="n"/>
      <c r="AW13" s="476" t="n"/>
      <c r="AX13" s="476" t="n"/>
      <c r="AY13" s="476" t="n"/>
      <c r="AZ13" s="476" t="n"/>
      <c r="BA13" s="476" t="n"/>
      <c r="BB13" s="476" t="n"/>
      <c r="BC13" s="476" t="n"/>
      <c r="BD13" s="476" t="n"/>
      <c r="BE13" s="476" t="n"/>
      <c r="BF13" s="476" t="n"/>
      <c r="BG13" s="476" t="n"/>
      <c r="BH13" s="476" t="n"/>
      <c r="BI13" s="476" t="n"/>
      <c r="BJ13" s="476" t="n"/>
      <c r="BK13" s="476" t="n"/>
      <c r="BL13" s="476" t="n"/>
      <c r="BM13" s="476" t="n"/>
      <c r="BN13" s="476" t="n"/>
      <c r="BO13" s="476" t="n"/>
      <c r="BP13" s="476" t="n"/>
      <c r="BQ13" s="476" t="n"/>
      <c r="BR13" s="476" t="n"/>
      <c r="BS13" s="476" t="n"/>
      <c r="BT13" s="476" t="n"/>
      <c r="BU13" s="476" t="n"/>
      <c r="BV13" s="476" t="n"/>
      <c r="BW13" s="476" t="n"/>
      <c r="BX13" s="476" t="n"/>
      <c r="BY13" s="476" t="n"/>
      <c r="BZ13" s="476" t="n"/>
      <c r="CA13" s="476" t="n"/>
      <c r="CB13" s="476" t="n"/>
      <c r="CC13" s="476" t="n"/>
      <c r="CD13" s="476" t="n"/>
      <c r="CE13" s="476" t="n"/>
      <c r="CF13" s="476" t="n"/>
      <c r="CG13" s="476" t="n"/>
      <c r="CH13" s="476" t="n"/>
      <c r="CI13" s="476" t="n"/>
      <c r="CJ13" s="476" t="n"/>
      <c r="CK13" s="476" t="n"/>
      <c r="CL13" s="476" t="n"/>
      <c r="CM13" s="476" t="n"/>
      <c r="CN13" s="476" t="n"/>
      <c r="CO13" s="476" t="n"/>
      <c r="CP13" s="476" t="n"/>
      <c r="CQ13" s="476" t="n"/>
      <c r="CR13" s="476" t="n"/>
      <c r="CS13" s="476" t="n"/>
      <c r="CT13" s="476" t="n"/>
      <c r="CU13" s="476" t="n"/>
      <c r="CV13" s="476" t="n"/>
    </row>
    <row r="14" ht="17.1" customHeight="1">
      <c r="A14" s="476" t="n"/>
      <c r="B14" s="724">
        <f>'_calc_Dane'!F15</f>
        <v/>
      </c>
      <c r="C14" s="724">
        <f>'_calc_Dane'!G15</f>
        <v/>
      </c>
      <c r="D14" s="724">
        <f>'_calc_Dane'!H15</f>
        <v/>
      </c>
      <c r="E14" s="724">
        <f>'_calc_Dane'!I15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>
        <f>H14-E14</f>
        <v/>
      </c>
      <c r="O14" s="476" t="n"/>
      <c r="P14" s="554" t="inlineStr">
        <is>
          <t>Numer ID</t>
        </is>
      </c>
      <c r="Q14" s="555">
        <f>Dane!K4</f>
        <v/>
      </c>
      <c r="R14" s="476" t="n"/>
      <c r="S14" s="476" t="n"/>
      <c r="T14" s="556" t="inlineStr">
        <is>
          <t>n (obserwacje)</t>
        </is>
      </c>
      <c r="U14" s="503">
        <f>Dane!K10</f>
        <v/>
      </c>
      <c r="V14" s="557" t="inlineStr">
        <is>
          <t>m0</t>
        </is>
      </c>
      <c r="W14" s="558">
        <f>SQRT(W15/(U14-U15+U16))</f>
        <v/>
      </c>
      <c r="X14" s="476" t="n"/>
      <c r="Y14" s="476" t="n"/>
      <c r="Z14" s="476" t="n"/>
      <c r="AA14" s="476" t="n"/>
      <c r="AB14" s="476" t="n"/>
      <c r="AC14" s="476" t="n"/>
      <c r="AD14" s="476" t="n"/>
      <c r="AE14" s="476" t="n"/>
      <c r="AF14" s="476" t="n"/>
      <c r="AG14" s="476" t="n"/>
      <c r="AH14" s="476" t="n"/>
      <c r="AI14" s="476" t="n"/>
      <c r="AJ14" s="476" t="n"/>
      <c r="AK14" s="476" t="n"/>
      <c r="AL14" s="476" t="n"/>
      <c r="AM14" s="476" t="n"/>
      <c r="AN14" s="476" t="n"/>
      <c r="AO14" s="476" t="n"/>
      <c r="AP14" s="476" t="n"/>
      <c r="AQ14" s="476" t="n"/>
      <c r="AR14" s="476" t="n"/>
      <c r="AS14" s="476" t="n"/>
      <c r="AT14" s="476" t="n"/>
      <c r="AU14" s="476" t="n"/>
      <c r="AV14" s="476" t="n"/>
      <c r="AW14" s="476" t="n"/>
      <c r="AX14" s="476" t="n"/>
      <c r="AY14" s="476" t="n"/>
      <c r="AZ14" s="476" t="n"/>
      <c r="BA14" s="476" t="n"/>
      <c r="BB14" s="476" t="n"/>
      <c r="BC14" s="476" t="n"/>
      <c r="BD14" s="476" t="n"/>
      <c r="BE14" s="476" t="n"/>
      <c r="BF14" s="476" t="n"/>
      <c r="BG14" s="476" t="n"/>
      <c r="BH14" s="476" t="n"/>
      <c r="BI14" s="476" t="n"/>
      <c r="BJ14" s="476" t="n"/>
      <c r="BK14" s="476" t="n"/>
      <c r="BL14" s="476" t="n"/>
      <c r="BM14" s="476" t="n"/>
      <c r="BN14" s="476" t="n"/>
      <c r="BO14" s="476" t="n"/>
      <c r="BP14" s="476" t="n"/>
      <c r="BQ14" s="476" t="n"/>
      <c r="BR14" s="476" t="n"/>
      <c r="BS14" s="476" t="n"/>
      <c r="BT14" s="476" t="n"/>
      <c r="BU14" s="476" t="n"/>
      <c r="BV14" s="476" t="n"/>
      <c r="BW14" s="476" t="n"/>
      <c r="BX14" s="476" t="n"/>
      <c r="BY14" s="476" t="n"/>
      <c r="BZ14" s="476" t="n"/>
      <c r="CA14" s="476" t="n"/>
      <c r="CB14" s="476" t="n"/>
      <c r="CC14" s="476" t="n"/>
      <c r="CD14" s="476" t="n"/>
      <c r="CE14" s="476" t="n"/>
      <c r="CF14" s="476" t="n"/>
      <c r="CG14" s="476" t="n"/>
      <c r="CH14" s="476" t="n"/>
      <c r="CI14" s="476" t="n"/>
      <c r="CJ14" s="476" t="n"/>
      <c r="CK14" s="476" t="n"/>
      <c r="CL14" s="476" t="n"/>
      <c r="CM14" s="476" t="n"/>
      <c r="CN14" s="476" t="n"/>
      <c r="CO14" s="476" t="n"/>
      <c r="CP14" s="476" t="n"/>
      <c r="CQ14" s="476" t="n"/>
      <c r="CR14" s="476" t="n"/>
      <c r="CS14" s="476" t="n"/>
      <c r="CT14" s="476" t="n"/>
      <c r="CU14" s="476" t="n"/>
      <c r="CV14" s="476" t="n"/>
    </row>
    <row r="15" ht="17.1" customHeight="1">
      <c r="A15" s="476" t="n"/>
      <c r="B15" s="724">
        <f>'_calc_Dane'!F16</f>
        <v/>
      </c>
      <c r="C15" s="724">
        <f>'_calc_Dane'!G16</f>
        <v/>
      </c>
      <c r="D15" s="724">
        <f>'_calc_Dane'!H16</f>
        <v/>
      </c>
      <c r="E15" s="724">
        <f>'_calc_Dane'!I16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>
        <f>H15-E15</f>
        <v/>
      </c>
      <c r="O15" s="476" t="n"/>
      <c r="P15" s="559" t="inlineStr">
        <is>
          <t>σβ</t>
        </is>
      </c>
      <c r="Q15" s="560">
        <f>Dane!K5</f>
        <v/>
      </c>
      <c r="R15" s="561">
        <f>Dane!L5</f>
        <v/>
      </c>
      <c r="S15" s="476" t="n"/>
      <c r="T15" s="556" t="inlineStr">
        <is>
          <t>u (niewiadome)</t>
        </is>
      </c>
      <c r="U15" s="503">
        <f>Dane!K11</f>
        <v/>
      </c>
      <c r="V15" s="562" t="inlineStr">
        <is>
          <t>VTV</t>
        </is>
      </c>
      <c r="W15" s="550">
        <f t="array" ref="W15">(MMULT(TRANSPOSE(T80:T111),T80:T111))</f>
        <v/>
      </c>
      <c r="X15" s="476" t="n"/>
      <c r="Y15" s="476" t="n"/>
      <c r="Z15" s="476" t="n"/>
      <c r="AA15" s="476" t="n"/>
      <c r="AB15" s="476" t="n"/>
      <c r="AC15" s="476" t="n"/>
      <c r="AD15" s="476" t="n"/>
      <c r="AE15" s="476" t="n"/>
      <c r="AF15" s="476" t="n"/>
      <c r="AG15" s="476" t="n"/>
      <c r="AH15" s="476" t="n"/>
      <c r="AI15" s="476" t="n"/>
      <c r="AJ15" s="476" t="n"/>
      <c r="AK15" s="476" t="n"/>
      <c r="AL15" s="476" t="n"/>
      <c r="AM15" s="476" t="n"/>
      <c r="AN15" s="476" t="n"/>
      <c r="AO15" s="476" t="n"/>
      <c r="AP15" s="476" t="n"/>
      <c r="AQ15" s="476" t="n"/>
      <c r="AR15" s="476" t="n"/>
      <c r="AS15" s="476" t="n"/>
      <c r="AT15" s="476" t="n"/>
      <c r="AU15" s="476" t="n"/>
      <c r="AV15" s="476" t="n"/>
      <c r="AW15" s="476" t="n"/>
      <c r="AX15" s="476" t="n"/>
      <c r="AY15" s="476" t="n"/>
      <c r="AZ15" s="476" t="n"/>
      <c r="BA15" s="476" t="n"/>
      <c r="BB15" s="476" t="n"/>
      <c r="BC15" s="476" t="n"/>
      <c r="BD15" s="476" t="n"/>
      <c r="BE15" s="476" t="n"/>
      <c r="BF15" s="476" t="n"/>
      <c r="BG15" s="476" t="n"/>
      <c r="BH15" s="476" t="n"/>
      <c r="BI15" s="476" t="n"/>
      <c r="BJ15" s="476" t="n"/>
      <c r="BK15" s="476" t="n"/>
      <c r="BL15" s="476" t="n"/>
      <c r="BM15" s="476" t="n"/>
      <c r="BN15" s="476" t="n"/>
      <c r="BO15" s="476" t="n"/>
      <c r="BP15" s="476" t="n"/>
      <c r="BQ15" s="476" t="n"/>
      <c r="BR15" s="476" t="n"/>
      <c r="BS15" s="476" t="n"/>
      <c r="BT15" s="476" t="n"/>
      <c r="BU15" s="476" t="n"/>
      <c r="BV15" s="476" t="n"/>
      <c r="BW15" s="476" t="n"/>
      <c r="BX15" s="476" t="n"/>
      <c r="BY15" s="476" t="n"/>
      <c r="BZ15" s="476" t="n"/>
      <c r="CA15" s="476" t="n"/>
      <c r="CB15" s="476" t="n"/>
      <c r="CC15" s="476" t="n"/>
      <c r="CD15" s="476" t="n"/>
      <c r="CE15" s="476" t="n"/>
      <c r="CF15" s="476" t="n"/>
      <c r="CG15" s="476" t="n"/>
      <c r="CH15" s="476" t="n"/>
      <c r="CI15" s="476" t="n"/>
      <c r="CJ15" s="476" t="n"/>
      <c r="CK15" s="476" t="n"/>
      <c r="CL15" s="476" t="n"/>
      <c r="CM15" s="476" t="n"/>
      <c r="CN15" s="476" t="n"/>
      <c r="CO15" s="476" t="n"/>
      <c r="CP15" s="476" t="n"/>
      <c r="CQ15" s="476" t="n"/>
      <c r="CR15" s="476" t="n"/>
      <c r="CS15" s="476" t="n"/>
      <c r="CT15" s="476" t="n"/>
      <c r="CU15" s="476" t="n"/>
      <c r="CV15" s="476" t="n"/>
    </row>
    <row r="16" ht="17.1" customHeight="1">
      <c r="A16" s="476" t="n"/>
      <c r="B16" s="724">
        <f>'_calc_Dane'!F17</f>
        <v/>
      </c>
      <c r="C16" s="724">
        <f>'_calc_Dane'!G17</f>
        <v/>
      </c>
      <c r="D16" s="724">
        <f>'_calc_Dane'!H17</f>
        <v/>
      </c>
      <c r="E16" s="724">
        <f>'_calc_Dane'!I17</f>
        <v/>
      </c>
      <c r="F16" s="543">
        <f>'_calc_Dane'!M12-'_calc_Dane'!M6</f>
        <v/>
      </c>
      <c r="G16" s="544">
        <f>'_calc_Dane'!N12-'_calc_Dane'!N6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>
        <f>H16-E16</f>
        <v/>
      </c>
      <c r="O16" s="476" t="n"/>
      <c r="P16" s="559" t="inlineStr">
        <is>
          <t>σd</t>
        </is>
      </c>
      <c r="Q16" s="563">
        <f>Dane!K6</f>
        <v/>
      </c>
      <c r="R16" s="564">
        <f>Dane!L6</f>
        <v/>
      </c>
      <c r="S16" s="476" t="n"/>
      <c r="T16" s="556" t="inlineStr">
        <is>
          <t>d (defekt)</t>
        </is>
      </c>
      <c r="U16" s="492">
        <f>Dane!K12</f>
        <v/>
      </c>
      <c r="V16" s="501" t="n"/>
      <c r="W16" s="476" t="n"/>
      <c r="X16" s="476" t="n"/>
      <c r="Y16" s="476" t="n"/>
      <c r="Z16" s="476" t="n"/>
      <c r="AA16" s="476" t="n"/>
      <c r="AB16" s="476" t="n"/>
      <c r="AC16" s="476" t="n"/>
      <c r="AD16" s="476" t="n"/>
      <c r="AE16" s="476" t="n"/>
      <c r="AF16" s="476" t="n"/>
      <c r="AG16" s="476" t="n"/>
      <c r="AH16" s="476" t="n"/>
      <c r="AI16" s="476" t="n"/>
      <c r="AJ16" s="476" t="n"/>
      <c r="AK16" s="476" t="n"/>
      <c r="AL16" s="476" t="n"/>
      <c r="AM16" s="476" t="n"/>
      <c r="AN16" s="476" t="n"/>
      <c r="AO16" s="476" t="n"/>
      <c r="AP16" s="476" t="n"/>
      <c r="AQ16" s="476" t="n"/>
      <c r="AR16" s="476" t="n"/>
      <c r="AS16" s="476" t="n"/>
      <c r="AT16" s="476" t="n"/>
      <c r="AU16" s="476" t="n"/>
      <c r="AV16" s="476" t="n"/>
      <c r="AW16" s="476" t="n"/>
      <c r="AX16" s="476" t="n"/>
      <c r="AY16" s="476" t="n"/>
      <c r="AZ16" s="476" t="n"/>
      <c r="BA16" s="476" t="n"/>
      <c r="BB16" s="476" t="n"/>
      <c r="BC16" s="476" t="n"/>
      <c r="BD16" s="476" t="n"/>
      <c r="BE16" s="476" t="n"/>
      <c r="BF16" s="476" t="n"/>
      <c r="BG16" s="476" t="n"/>
      <c r="BH16" s="476" t="n"/>
      <c r="BI16" s="476" t="n"/>
      <c r="BJ16" s="476" t="n"/>
      <c r="BK16" s="476" t="n"/>
      <c r="BL16" s="476" t="n"/>
      <c r="BM16" s="476" t="n"/>
      <c r="BN16" s="476" t="n"/>
      <c r="BO16" s="476" t="n"/>
      <c r="BP16" s="476" t="n"/>
      <c r="BQ16" s="476" t="n"/>
      <c r="BR16" s="476" t="n"/>
      <c r="BS16" s="476" t="n"/>
      <c r="BT16" s="476" t="n"/>
      <c r="BU16" s="476" t="n"/>
      <c r="BV16" s="476" t="n"/>
      <c r="BW16" s="476" t="n"/>
      <c r="BX16" s="476" t="n"/>
      <c r="BY16" s="476" t="n"/>
      <c r="BZ16" s="476" t="n"/>
      <c r="CA16" s="476" t="n"/>
      <c r="CB16" s="476" t="n"/>
      <c r="CC16" s="476" t="n"/>
      <c r="CD16" s="476" t="n"/>
      <c r="CE16" s="476" t="n"/>
      <c r="CF16" s="476" t="n"/>
      <c r="CG16" s="476" t="n"/>
      <c r="CH16" s="476" t="n"/>
      <c r="CI16" s="476" t="n"/>
      <c r="CJ16" s="476" t="n"/>
      <c r="CK16" s="476" t="n"/>
      <c r="CL16" s="476" t="n"/>
      <c r="CM16" s="476" t="n"/>
      <c r="CN16" s="476" t="n"/>
      <c r="CO16" s="476" t="n"/>
      <c r="CP16" s="476" t="n"/>
      <c r="CQ16" s="476" t="n"/>
      <c r="CR16" s="476" t="n"/>
      <c r="CS16" s="476" t="n"/>
      <c r="CT16" s="476" t="n"/>
      <c r="CU16" s="476" t="n"/>
      <c r="CV16" s="476" t="n"/>
    </row>
    <row r="17">
      <c r="A17" s="476" t="n"/>
      <c r="B17" s="724">
        <f>'_calc_Dane'!F18</f>
        <v/>
      </c>
      <c r="C17" s="724">
        <f>'_calc_Dane'!G18</f>
        <v/>
      </c>
      <c r="D17" s="724">
        <f>'_calc_Dane'!H18</f>
        <v/>
      </c>
      <c r="E17" s="724">
        <f>'_calc_Dane'!I18</f>
        <v/>
      </c>
      <c r="F17" s="543">
        <f>'_calc_Dane'!M13-'_calc_Dane'!M6</f>
        <v/>
      </c>
      <c r="G17" s="544">
        <f>'_calc_Dane'!N13-'_calc_Dane'!N6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>
        <f>H17-E17</f>
        <v/>
      </c>
      <c r="O17" s="476" t="n"/>
      <c r="P17" s="501" t="n"/>
      <c r="Q17" s="501" t="n"/>
      <c r="R17" s="501" t="n"/>
      <c r="S17" s="476" t="n"/>
      <c r="T17" s="476" t="n"/>
      <c r="U17" s="476" t="n"/>
      <c r="V17" s="476" t="n"/>
      <c r="W17" s="476" t="n"/>
      <c r="X17" s="476" t="n"/>
      <c r="Y17" s="476" t="n"/>
      <c r="Z17" s="476" t="n"/>
      <c r="AA17" s="476" t="n"/>
      <c r="AB17" s="476" t="n"/>
      <c r="AC17" s="476" t="n"/>
      <c r="AD17" s="476" t="n"/>
      <c r="AE17" s="476" t="n"/>
      <c r="AF17" s="476" t="n"/>
      <c r="AG17" s="476" t="n"/>
      <c r="AH17" s="476" t="n"/>
      <c r="AI17" s="476" t="n"/>
      <c r="AJ17" s="476" t="n"/>
      <c r="AK17" s="476" t="n"/>
      <c r="AL17" s="476" t="n"/>
      <c r="AM17" s="476" t="n"/>
      <c r="AN17" s="476" t="n"/>
      <c r="AO17" s="476" t="n"/>
      <c r="AP17" s="476" t="n"/>
      <c r="AQ17" s="476" t="n"/>
      <c r="AR17" s="476" t="n"/>
      <c r="AS17" s="476" t="n"/>
      <c r="AT17" s="476" t="n"/>
      <c r="AU17" s="476" t="n"/>
      <c r="AV17" s="476" t="n"/>
      <c r="AW17" s="476" t="n"/>
      <c r="AX17" s="476" t="n"/>
      <c r="AY17" s="476" t="n"/>
      <c r="AZ17" s="476" t="n"/>
      <c r="BA17" s="476" t="n"/>
      <c r="BB17" s="476" t="n"/>
      <c r="BC17" s="476" t="n"/>
      <c r="BD17" s="476" t="n"/>
      <c r="BE17" s="476" t="n"/>
      <c r="BF17" s="476" t="n"/>
      <c r="BG17" s="476" t="n"/>
      <c r="BH17" s="476" t="n"/>
      <c r="BI17" s="476" t="n"/>
      <c r="BJ17" s="476" t="n"/>
      <c r="BK17" s="476" t="n"/>
      <c r="BL17" s="476" t="n"/>
      <c r="BM17" s="476" t="n"/>
      <c r="BN17" s="476" t="n"/>
      <c r="BO17" s="476" t="n"/>
      <c r="BP17" s="476" t="n"/>
      <c r="BQ17" s="476" t="n"/>
      <c r="BR17" s="476" t="n"/>
      <c r="BS17" s="476" t="n"/>
      <c r="BT17" s="476" t="n"/>
      <c r="BU17" s="476" t="n"/>
      <c r="BV17" s="476" t="n"/>
      <c r="BW17" s="476" t="n"/>
      <c r="BX17" s="476" t="n"/>
      <c r="BY17" s="476" t="n"/>
      <c r="BZ17" s="476" t="n"/>
      <c r="CA17" s="476" t="n"/>
      <c r="CB17" s="476" t="n"/>
      <c r="CC17" s="476" t="n"/>
      <c r="CD17" s="476" t="n"/>
      <c r="CE17" s="476" t="n"/>
      <c r="CF17" s="476" t="n"/>
      <c r="CG17" s="476" t="n"/>
      <c r="CH17" s="476" t="n"/>
      <c r="CI17" s="476" t="n"/>
      <c r="CJ17" s="476" t="n"/>
      <c r="CK17" s="476" t="n"/>
      <c r="CL17" s="476" t="n"/>
      <c r="CM17" s="476" t="n"/>
      <c r="CN17" s="476" t="n"/>
      <c r="CO17" s="476" t="n"/>
      <c r="CP17" s="476" t="n"/>
      <c r="CQ17" s="476" t="n"/>
      <c r="CR17" s="476" t="n"/>
      <c r="CS17" s="476" t="n"/>
      <c r="CT17" s="476" t="n"/>
      <c r="CU17" s="476" t="n"/>
      <c r="CV17" s="476" t="n"/>
    </row>
    <row r="18">
      <c r="A18" s="476" t="n"/>
      <c r="B18" s="724">
        <f>'_calc_Dane'!F19</f>
        <v/>
      </c>
      <c r="C18" s="724">
        <f>'_calc_Dane'!G19</f>
        <v/>
      </c>
      <c r="D18" s="724">
        <f>'_calc_Dane'!H19</f>
        <v/>
      </c>
      <c r="E18" s="724">
        <f>'_calc_Dane'!I19</f>
        <v/>
      </c>
      <c r="F18" s="543">
        <f>'_calc_Dane'!M8-'_calc_Dane'!M6</f>
        <v/>
      </c>
      <c r="G18" s="544">
        <f>'_calc_Dane'!N8-'_calc_Dane'!N6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>
        <f>H18-E18</f>
        <v/>
      </c>
      <c r="O18" s="476" t="n"/>
      <c r="P18" s="565" t="inlineStr">
        <is>
          <t>ρcc</t>
        </is>
      </c>
      <c r="Q18" s="502">
        <f>200/PI()*10000</f>
        <v/>
      </c>
      <c r="R18" s="501" t="n"/>
      <c r="S18" s="476" t="n"/>
      <c r="T18" s="476" t="n"/>
      <c r="U18" s="476" t="n"/>
      <c r="V18" s="476" t="n"/>
      <c r="W18" s="476" t="n"/>
      <c r="X18" s="476" t="n"/>
      <c r="Y18" s="476" t="n"/>
      <c r="Z18" s="476" t="n"/>
      <c r="AA18" s="476" t="n"/>
      <c r="AB18" s="476" t="n"/>
      <c r="AC18" s="476" t="n"/>
      <c r="AD18" s="476" t="n"/>
      <c r="AE18" s="476" t="n"/>
      <c r="AF18" s="476" t="n"/>
      <c r="AG18" s="476" t="n"/>
      <c r="AH18" s="476" t="n"/>
      <c r="AI18" s="476" t="n"/>
      <c r="AJ18" s="476" t="n"/>
      <c r="AK18" s="476" t="n"/>
      <c r="AL18" s="476" t="n"/>
      <c r="AM18" s="476" t="n"/>
      <c r="AN18" s="476" t="n"/>
      <c r="AO18" s="476" t="n"/>
      <c r="AP18" s="476" t="n"/>
      <c r="AQ18" s="476" t="n"/>
      <c r="AR18" s="476" t="n"/>
      <c r="AS18" s="476" t="n"/>
      <c r="AT18" s="476" t="n"/>
      <c r="AU18" s="476" t="n"/>
      <c r="AV18" s="476" t="n"/>
      <c r="AW18" s="476" t="n"/>
      <c r="AX18" s="476" t="n"/>
      <c r="AY18" s="476" t="n"/>
      <c r="AZ18" s="476" t="n"/>
      <c r="BA18" s="476" t="n"/>
      <c r="BB18" s="476" t="n"/>
      <c r="BC18" s="476" t="n"/>
      <c r="BD18" s="476" t="n"/>
      <c r="BE18" s="476" t="n"/>
      <c r="BF18" s="476" t="n"/>
      <c r="BG18" s="476" t="n"/>
      <c r="BH18" s="476" t="n"/>
      <c r="BI18" s="476" t="n"/>
      <c r="BJ18" s="476" t="n"/>
      <c r="BK18" s="476" t="n"/>
      <c r="BL18" s="476" t="n"/>
      <c r="BM18" s="476" t="n"/>
      <c r="BN18" s="476" t="n"/>
      <c r="BO18" s="476" t="n"/>
      <c r="BP18" s="476" t="n"/>
      <c r="BQ18" s="476" t="n"/>
      <c r="BR18" s="476" t="n"/>
      <c r="BS18" s="476" t="n"/>
      <c r="BT18" s="476" t="n"/>
      <c r="BU18" s="476" t="n"/>
      <c r="BV18" s="476" t="n"/>
      <c r="BW18" s="476" t="n"/>
      <c r="BX18" s="476" t="n"/>
      <c r="BY18" s="476" t="n"/>
      <c r="BZ18" s="476" t="n"/>
      <c r="CA18" s="476" t="n"/>
      <c r="CB18" s="476" t="n"/>
      <c r="CC18" s="476" t="n"/>
      <c r="CD18" s="476" t="n"/>
      <c r="CE18" s="476" t="n"/>
      <c r="CF18" s="476" t="n"/>
      <c r="CG18" s="476" t="n"/>
      <c r="CH18" s="476" t="n"/>
      <c r="CI18" s="476" t="n"/>
      <c r="CJ18" s="476" t="n"/>
      <c r="CK18" s="476" t="n"/>
      <c r="CL18" s="476" t="n"/>
      <c r="CM18" s="476" t="n"/>
      <c r="CN18" s="476" t="n"/>
      <c r="CO18" s="476" t="n"/>
      <c r="CP18" s="476" t="n"/>
      <c r="CQ18" s="476" t="n"/>
      <c r="CR18" s="476" t="n"/>
      <c r="CS18" s="476" t="n"/>
      <c r="CT18" s="476" t="n"/>
      <c r="CU18" s="476" t="n"/>
      <c r="CV18" s="476" t="n"/>
    </row>
    <row r="19">
      <c r="A19" s="476" t="n"/>
      <c r="B19" s="724">
        <f>'_calc_Dane'!F20</f>
        <v/>
      </c>
      <c r="C19" s="724">
        <f>'_calc_Dane'!G20</f>
        <v/>
      </c>
      <c r="D19" s="724">
        <f>'_calc_Dane'!H20</f>
        <v/>
      </c>
      <c r="E19" s="724">
        <f>'_calc_Dane'!I20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>
        <f>H19-E19</f>
        <v/>
      </c>
      <c r="O19" s="476" t="n"/>
      <c r="P19" s="501" t="n"/>
      <c r="Q19" s="501" t="n"/>
      <c r="R19" s="501" t="n"/>
      <c r="S19" s="476" t="n"/>
      <c r="T19" s="476" t="n"/>
      <c r="U19" s="476" t="n"/>
      <c r="V19" s="476" t="n"/>
      <c r="W19" s="476" t="n"/>
      <c r="X19" s="476" t="n"/>
      <c r="Y19" s="476" t="n"/>
      <c r="Z19" s="476" t="n"/>
      <c r="AA19" s="476" t="n"/>
      <c r="AB19" s="476" t="n"/>
      <c r="AC19" s="476" t="n"/>
      <c r="AD19" s="476" t="n"/>
      <c r="AE19" s="476" t="n"/>
      <c r="AF19" s="476" t="n"/>
      <c r="AG19" s="476" t="n"/>
      <c r="AH19" s="476" t="n"/>
      <c r="AI19" s="476" t="n"/>
      <c r="AJ19" s="476" t="n"/>
      <c r="AK19" s="476" t="n"/>
      <c r="AL19" s="476" t="n"/>
      <c r="AM19" s="476" t="n"/>
      <c r="AN19" s="476" t="n"/>
      <c r="AO19" s="476" t="n"/>
      <c r="AP19" s="476" t="n"/>
      <c r="AQ19" s="476" t="n"/>
      <c r="AR19" s="476" t="n"/>
      <c r="AS19" s="476" t="n"/>
      <c r="AT19" s="476" t="n"/>
      <c r="AU19" s="476" t="n"/>
      <c r="AV19" s="476" t="n"/>
      <c r="AW19" s="476" t="n"/>
      <c r="AX19" s="476" t="n"/>
      <c r="AY19" s="476" t="n"/>
      <c r="AZ19" s="476" t="n"/>
      <c r="BA19" s="476" t="n"/>
      <c r="BB19" s="476" t="n"/>
      <c r="BC19" s="476" t="n"/>
      <c r="BD19" s="476" t="n"/>
      <c r="BE19" s="476" t="n"/>
      <c r="BF19" s="476" t="n"/>
      <c r="BG19" s="476" t="n"/>
      <c r="BH19" s="476" t="n"/>
      <c r="BI19" s="476" t="n"/>
      <c r="BJ19" s="476" t="n"/>
      <c r="BK19" s="476" t="n"/>
      <c r="BL19" s="476" t="n"/>
      <c r="BM19" s="476" t="n"/>
      <c r="BN19" s="476" t="n"/>
      <c r="BO19" s="476" t="n"/>
      <c r="BP19" s="476" t="n"/>
      <c r="BQ19" s="476" t="n"/>
      <c r="BR19" s="476" t="n"/>
      <c r="BS19" s="476" t="n"/>
      <c r="BT19" s="476" t="n"/>
      <c r="BU19" s="476" t="n"/>
      <c r="BV19" s="476" t="n"/>
      <c r="BW19" s="476" t="n"/>
      <c r="BX19" s="476" t="n"/>
      <c r="BY19" s="476" t="n"/>
      <c r="BZ19" s="476" t="n"/>
      <c r="CA19" s="476" t="n"/>
      <c r="CB19" s="476" t="n"/>
      <c r="CC19" s="476" t="n"/>
      <c r="CD19" s="476" t="n"/>
      <c r="CE19" s="476" t="n"/>
      <c r="CF19" s="476" t="n"/>
      <c r="CG19" s="476" t="n"/>
      <c r="CH19" s="476" t="n"/>
      <c r="CI19" s="476" t="n"/>
      <c r="CJ19" s="476" t="n"/>
      <c r="CK19" s="476" t="n"/>
      <c r="CL19" s="476" t="n"/>
      <c r="CM19" s="476" t="n"/>
      <c r="CN19" s="476" t="n"/>
      <c r="CO19" s="476" t="n"/>
      <c r="CP19" s="476" t="n"/>
      <c r="CQ19" s="476" t="n"/>
      <c r="CR19" s="476" t="n"/>
      <c r="CS19" s="476" t="n"/>
      <c r="CT19" s="476" t="n"/>
      <c r="CU19" s="476" t="n"/>
      <c r="CV19" s="476" t="n"/>
    </row>
    <row r="20">
      <c r="A20" s="476" t="n"/>
      <c r="B20" s="724">
        <f>'_calc_Dane'!F21</f>
        <v/>
      </c>
      <c r="C20" s="724">
        <f>'_calc_Dane'!G21</f>
        <v/>
      </c>
      <c r="D20" s="724">
        <f>'_calc_Dane'!H21</f>
        <v/>
      </c>
      <c r="E20" s="724">
        <f>'_calc_Dane'!I21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>
        <f>H20-E20</f>
        <v/>
      </c>
      <c r="O20" s="476" t="n"/>
      <c r="P20" s="476" t="n"/>
      <c r="Q20" s="476" t="n"/>
      <c r="R20" s="476" t="n"/>
      <c r="S20" s="476" t="n"/>
      <c r="T20" s="476" t="n"/>
      <c r="U20" s="476" t="n"/>
      <c r="V20" s="476" t="n"/>
      <c r="W20" s="476" t="n"/>
      <c r="X20" s="476" t="n"/>
      <c r="Y20" s="476" t="n"/>
      <c r="Z20" s="476" t="n"/>
      <c r="AA20" s="476" t="n"/>
      <c r="AB20" s="476" t="n"/>
      <c r="AC20" s="476" t="n"/>
      <c r="AD20" s="476" t="n"/>
      <c r="AE20" s="476" t="n"/>
      <c r="AF20" s="476" t="n"/>
      <c r="AG20" s="476" t="n"/>
      <c r="AH20" s="476" t="n"/>
      <c r="AI20" s="476" t="n"/>
      <c r="AJ20" s="476" t="n"/>
      <c r="AK20" s="476" t="n"/>
      <c r="AL20" s="476" t="n"/>
      <c r="AM20" s="476" t="n"/>
      <c r="AN20" s="476" t="n"/>
      <c r="AO20" s="476" t="n"/>
      <c r="AP20" s="476" t="n"/>
      <c r="AQ20" s="476" t="n"/>
      <c r="AR20" s="476" t="n"/>
      <c r="AS20" s="476" t="n"/>
      <c r="AT20" s="476" t="n"/>
      <c r="AU20" s="476" t="n"/>
      <c r="AV20" s="476" t="n"/>
      <c r="AW20" s="476" t="n"/>
      <c r="AX20" s="476" t="n"/>
      <c r="AY20" s="476" t="n"/>
      <c r="AZ20" s="476" t="n"/>
      <c r="BA20" s="476" t="n"/>
      <c r="BB20" s="476" t="n"/>
      <c r="BC20" s="476" t="n"/>
      <c r="BD20" s="476" t="n"/>
      <c r="BE20" s="476" t="n"/>
      <c r="BF20" s="476" t="n"/>
      <c r="BG20" s="476" t="n"/>
      <c r="BH20" s="476" t="n"/>
      <c r="BI20" s="476" t="n"/>
      <c r="BJ20" s="476" t="n"/>
      <c r="BK20" s="476" t="n"/>
      <c r="BL20" s="476" t="n"/>
      <c r="BM20" s="476" t="n"/>
      <c r="BN20" s="476" t="n"/>
      <c r="BO20" s="476" t="n"/>
      <c r="BP20" s="476" t="n"/>
      <c r="BQ20" s="476" t="n"/>
      <c r="BR20" s="476" t="n"/>
      <c r="BS20" s="476" t="n"/>
      <c r="BT20" s="476" t="n"/>
      <c r="BU20" s="476" t="n"/>
      <c r="BV20" s="476" t="n"/>
      <c r="BW20" s="476" t="n"/>
      <c r="BX20" s="476" t="n"/>
      <c r="BY20" s="476" t="n"/>
      <c r="BZ20" s="476" t="n"/>
      <c r="CA20" s="476" t="n"/>
      <c r="CB20" s="476" t="n"/>
      <c r="CC20" s="476" t="n"/>
      <c r="CD20" s="476" t="n"/>
      <c r="CE20" s="476" t="n"/>
      <c r="CF20" s="476" t="n"/>
      <c r="CG20" s="476" t="n"/>
      <c r="CH20" s="476" t="n"/>
      <c r="CI20" s="476" t="n"/>
      <c r="CJ20" s="476" t="n"/>
      <c r="CK20" s="476" t="n"/>
      <c r="CL20" s="476" t="n"/>
      <c r="CM20" s="476" t="n"/>
      <c r="CN20" s="476" t="n"/>
      <c r="CO20" s="476" t="n"/>
      <c r="CP20" s="476" t="n"/>
      <c r="CQ20" s="476" t="n"/>
      <c r="CR20" s="476" t="n"/>
      <c r="CS20" s="476" t="n"/>
      <c r="CT20" s="476" t="n"/>
      <c r="CU20" s="476" t="n"/>
      <c r="CV20" s="476" t="n"/>
    </row>
    <row r="21">
      <c r="A21" s="476" t="n"/>
      <c r="B21" s="724">
        <f>'_calc_Dane'!F22</f>
        <v/>
      </c>
      <c r="C21" s="724">
        <f>'_calc_Dane'!G22</f>
        <v/>
      </c>
      <c r="D21" s="724">
        <f>'_calc_Dane'!H22</f>
        <v/>
      </c>
      <c r="E21" s="724">
        <f>'_calc_Dane'!I22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>
        <f>H21-E21</f>
        <v/>
      </c>
      <c r="O21" s="476" t="n"/>
      <c r="P21" s="476" t="n"/>
      <c r="Q21" s="476" t="n"/>
      <c r="R21" s="476" t="n"/>
      <c r="S21" s="476" t="n"/>
      <c r="T21" s="476" t="n"/>
      <c r="U21" s="476" t="n"/>
      <c r="V21" s="476" t="n"/>
      <c r="W21" s="476" t="n"/>
      <c r="X21" s="476" t="n"/>
      <c r="Y21" s="476" t="n"/>
      <c r="Z21" s="476" t="n"/>
      <c r="AA21" s="476" t="n"/>
      <c r="AB21" s="476" t="n"/>
      <c r="AC21" s="476" t="n"/>
      <c r="AD21" s="476" t="n"/>
      <c r="AE21" s="476" t="n"/>
      <c r="AF21" s="476" t="n"/>
      <c r="AG21" s="476" t="n"/>
      <c r="AH21" s="476" t="n"/>
      <c r="AI21" s="476" t="n"/>
      <c r="AJ21" s="476" t="n"/>
      <c r="AK21" s="476" t="n"/>
      <c r="AL21" s="476" t="n"/>
      <c r="AM21" s="476" t="n"/>
      <c r="AN21" s="476" t="n"/>
      <c r="AO21" s="476" t="n"/>
      <c r="AP21" s="476" t="n"/>
      <c r="AQ21" s="476" t="n"/>
      <c r="AR21" s="476" t="n"/>
      <c r="AS21" s="476" t="n"/>
      <c r="AT21" s="476" t="n"/>
      <c r="AU21" s="476" t="n"/>
      <c r="AV21" s="476" t="n"/>
      <c r="AW21" s="476" t="n"/>
      <c r="AX21" s="476" t="n"/>
      <c r="AY21" s="476" t="n"/>
      <c r="AZ21" s="476" t="n"/>
      <c r="BA21" s="476" t="n"/>
      <c r="BB21" s="476" t="n"/>
      <c r="BC21" s="476" t="n"/>
      <c r="BD21" s="476" t="n"/>
      <c r="BE21" s="476" t="n"/>
      <c r="BF21" s="476" t="n"/>
      <c r="BG21" s="476" t="n"/>
      <c r="BH21" s="476" t="n"/>
      <c r="BI21" s="476" t="n"/>
      <c r="BJ21" s="476" t="n"/>
      <c r="BK21" s="476" t="n"/>
      <c r="BL21" s="476" t="n"/>
      <c r="BM21" s="476" t="n"/>
      <c r="BN21" s="476" t="n"/>
      <c r="BO21" s="476" t="n"/>
      <c r="BP21" s="476" t="n"/>
      <c r="BQ21" s="476" t="n"/>
      <c r="BR21" s="476" t="n"/>
      <c r="BS21" s="476" t="n"/>
      <c r="BT21" s="476" t="n"/>
      <c r="BU21" s="476" t="n"/>
      <c r="BV21" s="476" t="n"/>
      <c r="BW21" s="476" t="n"/>
      <c r="BX21" s="476" t="n"/>
      <c r="BY21" s="476" t="n"/>
      <c r="BZ21" s="476" t="n"/>
      <c r="CA21" s="476" t="n"/>
      <c r="CB21" s="476" t="n"/>
      <c r="CC21" s="476" t="n"/>
      <c r="CD21" s="476" t="n"/>
      <c r="CE21" s="476" t="n"/>
      <c r="CF21" s="476" t="n"/>
      <c r="CG21" s="476" t="n"/>
      <c r="CH21" s="476" t="n"/>
      <c r="CI21" s="476" t="n"/>
      <c r="CJ21" s="476" t="n"/>
      <c r="CK21" s="476" t="n"/>
      <c r="CL21" s="476" t="n"/>
      <c r="CM21" s="476" t="n"/>
      <c r="CN21" s="476" t="n"/>
      <c r="CO21" s="476" t="n"/>
      <c r="CP21" s="476" t="n"/>
      <c r="CQ21" s="476" t="n"/>
      <c r="CR21" s="476" t="n"/>
      <c r="CS21" s="476" t="n"/>
      <c r="CT21" s="476" t="n"/>
      <c r="CU21" s="476" t="n"/>
      <c r="CV21" s="476" t="n"/>
    </row>
    <row r="22">
      <c r="A22" s="476" t="n"/>
      <c r="B22" s="724">
        <f>'_calc_Dane'!F23</f>
        <v/>
      </c>
      <c r="C22" s="724">
        <f>'_calc_Dane'!G23</f>
        <v/>
      </c>
      <c r="D22" s="724">
        <f>'_calc_Dane'!H23</f>
        <v/>
      </c>
      <c r="E22" s="724">
        <f>'_calc_Dane'!I23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>
        <f>H22-E22</f>
        <v/>
      </c>
      <c r="O22" s="476" t="n"/>
      <c r="P22" s="476" t="n"/>
      <c r="Q22" s="476" t="n"/>
      <c r="R22" s="476" t="n"/>
      <c r="S22" s="476" t="n"/>
      <c r="T22" s="476" t="n"/>
      <c r="U22" s="476" t="n"/>
      <c r="V22" s="476" t="n"/>
      <c r="W22" s="476" t="n"/>
      <c r="X22" s="476" t="n"/>
      <c r="Y22" s="476" t="n"/>
      <c r="Z22" s="476" t="n"/>
      <c r="AA22" s="476" t="n"/>
      <c r="AB22" s="476" t="n"/>
      <c r="AC22" s="476" t="n"/>
      <c r="AD22" s="476" t="n"/>
      <c r="AE22" s="476" t="n"/>
      <c r="AF22" s="476" t="n"/>
      <c r="AG22" s="476" t="n"/>
      <c r="AH22" s="476" t="n"/>
      <c r="AI22" s="476" t="n"/>
      <c r="AJ22" s="476" t="n"/>
      <c r="AK22" s="476" t="n"/>
      <c r="AL22" s="476" t="n"/>
      <c r="AM22" s="476" t="n"/>
      <c r="AN22" s="476" t="n"/>
      <c r="AO22" s="476" t="n"/>
      <c r="AP22" s="476" t="n"/>
      <c r="AQ22" s="476" t="n"/>
      <c r="AR22" s="476" t="n"/>
      <c r="AS22" s="476" t="n"/>
      <c r="AT22" s="476" t="n"/>
      <c r="AU22" s="476" t="n"/>
      <c r="AV22" s="476" t="n"/>
      <c r="AW22" s="476" t="n"/>
      <c r="AX22" s="476" t="n"/>
      <c r="AY22" s="476" t="n"/>
      <c r="AZ22" s="476" t="n"/>
      <c r="BA22" s="476" t="n"/>
      <c r="BB22" s="476" t="n"/>
      <c r="BC22" s="476" t="n"/>
      <c r="BD22" s="476" t="n"/>
      <c r="BE22" s="476" t="n"/>
      <c r="BF22" s="476" t="n"/>
      <c r="BG22" s="476" t="n"/>
      <c r="BH22" s="476" t="n"/>
      <c r="BI22" s="476" t="n"/>
      <c r="BJ22" s="476" t="n"/>
      <c r="BK22" s="476" t="n"/>
      <c r="BL22" s="476" t="n"/>
      <c r="BM22" s="476" t="n"/>
      <c r="BN22" s="476" t="n"/>
      <c r="BO22" s="476" t="n"/>
      <c r="BP22" s="476" t="n"/>
      <c r="BQ22" s="476" t="n"/>
      <c r="BR22" s="476" t="n"/>
      <c r="BS22" s="476" t="n"/>
      <c r="BT22" s="476" t="n"/>
      <c r="BU22" s="476" t="n"/>
      <c r="BV22" s="476" t="n"/>
      <c r="BW22" s="476" t="n"/>
      <c r="BX22" s="476" t="n"/>
      <c r="BY22" s="476" t="n"/>
      <c r="BZ22" s="476" t="n"/>
      <c r="CA22" s="476" t="n"/>
      <c r="CB22" s="476" t="n"/>
      <c r="CC22" s="476" t="n"/>
      <c r="CD22" s="476" t="n"/>
      <c r="CE22" s="476" t="n"/>
      <c r="CF22" s="476" t="n"/>
      <c r="CG22" s="476" t="n"/>
      <c r="CH22" s="476" t="n"/>
      <c r="CI22" s="476" t="n"/>
      <c r="CJ22" s="476" t="n"/>
      <c r="CK22" s="476" t="n"/>
      <c r="CL22" s="476" t="n"/>
      <c r="CM22" s="476" t="n"/>
      <c r="CN22" s="476" t="n"/>
      <c r="CO22" s="476" t="n"/>
      <c r="CP22" s="476" t="n"/>
      <c r="CQ22" s="476" t="n"/>
      <c r="CR22" s="476" t="n"/>
      <c r="CS22" s="476" t="n"/>
      <c r="CT22" s="476" t="n"/>
      <c r="CU22" s="476" t="n"/>
      <c r="CV22" s="476" t="n"/>
    </row>
    <row r="23">
      <c r="A23" s="476" t="n"/>
      <c r="B23" s="724">
        <f>'_calc_Dane'!F24</f>
        <v/>
      </c>
      <c r="C23" s="724">
        <f>'_calc_Dane'!G24</f>
        <v/>
      </c>
      <c r="D23" s="724">
        <f>'_calc_Dane'!H24</f>
        <v/>
      </c>
      <c r="E23" s="724">
        <f>'_calc_Dane'!I24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>
        <f>H23-E23</f>
        <v/>
      </c>
      <c r="O23" s="476" t="n"/>
      <c r="P23" s="476" t="n"/>
      <c r="Q23" s="476" t="n"/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  <c r="AE23" s="476" t="n"/>
      <c r="AF23" s="476" t="n"/>
      <c r="AG23" s="476" t="n"/>
      <c r="AH23" s="476" t="n"/>
      <c r="AI23" s="476" t="n"/>
      <c r="AJ23" s="476" t="n"/>
      <c r="AK23" s="476" t="n"/>
      <c r="AL23" s="476" t="n"/>
      <c r="AM23" s="476" t="n"/>
      <c r="AN23" s="476" t="n"/>
      <c r="AO23" s="476" t="n"/>
      <c r="AP23" s="476" t="n"/>
      <c r="AQ23" s="476" t="n"/>
      <c r="AR23" s="476" t="n"/>
      <c r="AS23" s="476" t="n"/>
      <c r="AT23" s="476" t="n"/>
      <c r="AU23" s="476" t="n"/>
      <c r="AV23" s="476" t="n"/>
      <c r="AW23" s="476" t="n"/>
      <c r="AX23" s="476" t="n"/>
      <c r="AY23" s="476" t="n"/>
      <c r="AZ23" s="476" t="n"/>
      <c r="BA23" s="476" t="n"/>
      <c r="BB23" s="476" t="n"/>
      <c r="BC23" s="476" t="n"/>
      <c r="BD23" s="476" t="n"/>
      <c r="BE23" s="476" t="n"/>
      <c r="BF23" s="476" t="n"/>
      <c r="BG23" s="476" t="n"/>
      <c r="BH23" s="476" t="n"/>
      <c r="BI23" s="476" t="n"/>
      <c r="BJ23" s="476" t="n"/>
      <c r="BK23" s="476" t="n"/>
      <c r="BL23" s="476" t="n"/>
      <c r="BM23" s="476" t="n"/>
      <c r="BN23" s="476" t="n"/>
      <c r="BO23" s="476" t="n"/>
      <c r="BP23" s="476" t="n"/>
      <c r="BQ23" s="476" t="n"/>
      <c r="BR23" s="476" t="n"/>
      <c r="BS23" s="476" t="n"/>
      <c r="BT23" s="476" t="n"/>
      <c r="BU23" s="476" t="n"/>
      <c r="BV23" s="476" t="n"/>
      <c r="BW23" s="476" t="n"/>
      <c r="BX23" s="476" t="n"/>
      <c r="BY23" s="476" t="n"/>
      <c r="BZ23" s="476" t="n"/>
      <c r="CA23" s="476" t="n"/>
      <c r="CB23" s="476" t="n"/>
      <c r="CC23" s="476" t="n"/>
      <c r="CD23" s="476" t="n"/>
      <c r="CE23" s="476" t="n"/>
      <c r="CF23" s="476" t="n"/>
      <c r="CG23" s="476" t="n"/>
      <c r="CH23" s="476" t="n"/>
      <c r="CI23" s="476" t="n"/>
      <c r="CJ23" s="476" t="n"/>
      <c r="CK23" s="476" t="n"/>
      <c r="CL23" s="476" t="n"/>
      <c r="CM23" s="476" t="n"/>
      <c r="CN23" s="476" t="n"/>
      <c r="CO23" s="476" t="n"/>
      <c r="CP23" s="476" t="n"/>
      <c r="CQ23" s="476" t="n"/>
      <c r="CR23" s="476" t="n"/>
      <c r="CS23" s="476" t="n"/>
      <c r="CT23" s="476" t="n"/>
      <c r="CU23" s="476" t="n"/>
      <c r="CV23" s="476" t="n"/>
    </row>
    <row r="24" ht="15.95" customHeight="1">
      <c r="A24" s="476" t="n"/>
      <c r="B24" s="534" t="inlineStr">
        <is>
          <t>c</t>
        </is>
      </c>
      <c r="C24" s="535" t="inlineStr">
        <is>
          <t>l</t>
        </is>
      </c>
      <c r="D24" s="535" t="inlineStr">
        <is>
          <t>p</t>
        </is>
      </c>
      <c r="E24" s="573" t="inlineStr">
        <is>
          <t>βobs [g]</t>
        </is>
      </c>
      <c r="F24" s="534" t="inlineStr">
        <is>
          <t>Dxcl</t>
        </is>
      </c>
      <c r="G24" s="536" t="inlineStr">
        <is>
          <t>Dycl</t>
        </is>
      </c>
      <c r="H24" s="574" t="inlineStr">
        <is>
          <t>Dxcp</t>
        </is>
      </c>
      <c r="I24" s="575" t="inlineStr">
        <is>
          <t>Dycp</t>
        </is>
      </c>
      <c r="J24" s="530" t="inlineStr">
        <is>
          <t>d2cl</t>
        </is>
      </c>
      <c r="K24" s="530" t="inlineStr">
        <is>
          <t>d2cp</t>
        </is>
      </c>
      <c r="L24" s="576" t="inlineStr">
        <is>
          <t>Acl [rad]</t>
        </is>
      </c>
      <c r="M24" s="577" t="inlineStr">
        <is>
          <t>Acp [rad]</t>
        </is>
      </c>
      <c r="N24" s="578" t="inlineStr">
        <is>
          <t>βprzyb [g]</t>
        </is>
      </c>
      <c r="O24" s="538" t="inlineStr">
        <is>
          <t>błąd [cc]</t>
        </is>
      </c>
      <c r="P24" s="539" t="inlineStr">
        <is>
          <t>li [cc]</t>
        </is>
      </c>
      <c r="Q24" s="539" t="inlineStr">
        <is>
          <t>Acl</t>
        </is>
      </c>
      <c r="R24" s="537" t="inlineStr">
        <is>
          <t>Bcl</t>
        </is>
      </c>
      <c r="S24" s="539" t="inlineStr">
        <is>
          <t>Acp</t>
        </is>
      </c>
      <c r="T24" s="579" t="inlineStr">
        <is>
          <t>Bcp</t>
        </is>
      </c>
      <c r="U24" s="534" t="inlineStr">
        <is>
          <t>Dxcl</t>
        </is>
      </c>
      <c r="V24" s="536" t="inlineStr">
        <is>
          <t>Dycl</t>
        </is>
      </c>
      <c r="W24" s="534" t="inlineStr">
        <is>
          <t>Dxcp</t>
        </is>
      </c>
      <c r="X24" s="536" t="inlineStr">
        <is>
          <t>Dycp</t>
        </is>
      </c>
      <c r="Y24" s="538" t="inlineStr">
        <is>
          <t>Acl [rad]</t>
        </is>
      </c>
      <c r="Z24" s="537" t="inlineStr">
        <is>
          <t>Acp [rad]</t>
        </is>
      </c>
      <c r="AA24" s="538" t="inlineStr">
        <is>
          <t>βprzyb [g]</t>
        </is>
      </c>
      <c r="AB24" s="476" t="n"/>
      <c r="AC24" s="476" t="n"/>
      <c r="AD24" s="476" t="n"/>
      <c r="AE24" s="476" t="n"/>
      <c r="AF24" s="476" t="n"/>
      <c r="AG24" s="476" t="n"/>
      <c r="AH24" s="476" t="n"/>
      <c r="AI24" s="476" t="n"/>
      <c r="AJ24" s="476" t="n"/>
      <c r="AK24" s="476" t="n"/>
      <c r="AL24" s="476" t="n"/>
      <c r="AM24" s="476" t="n"/>
      <c r="AN24" s="476" t="n"/>
      <c r="AO24" s="476" t="n"/>
      <c r="AP24" s="476" t="n"/>
      <c r="AQ24" s="476" t="n"/>
      <c r="AR24" s="476" t="n"/>
      <c r="AS24" s="476" t="n"/>
      <c r="AT24" s="476" t="n"/>
      <c r="AU24" s="476" t="n"/>
      <c r="AV24" s="476" t="n"/>
      <c r="AW24" s="476" t="n"/>
      <c r="AX24" s="476" t="n"/>
      <c r="AY24" s="476" t="n"/>
      <c r="AZ24" s="476" t="n"/>
      <c r="BA24" s="476" t="n"/>
      <c r="BB24" s="476" t="n"/>
      <c r="BC24" s="476" t="n"/>
      <c r="BD24" s="476" t="n"/>
      <c r="BE24" s="476" t="n"/>
      <c r="BF24" s="476" t="n"/>
      <c r="BG24" s="476" t="n"/>
      <c r="BH24" s="476" t="n"/>
      <c r="BI24" s="476" t="n"/>
      <c r="BJ24" s="476" t="n"/>
      <c r="BK24" s="476" t="n"/>
      <c r="BL24" s="476" t="n"/>
      <c r="BM24" s="476" t="n"/>
      <c r="BN24" s="476" t="n"/>
      <c r="BO24" s="476" t="n"/>
      <c r="BP24" s="476" t="n"/>
      <c r="BQ24" s="476" t="n"/>
      <c r="BR24" s="476" t="n"/>
      <c r="BS24" s="476" t="n"/>
      <c r="BT24" s="476" t="n"/>
      <c r="BU24" s="476" t="n"/>
      <c r="BV24" s="476" t="n"/>
      <c r="BW24" s="476" t="n"/>
      <c r="BX24" s="476" t="n"/>
      <c r="BY24" s="476" t="n"/>
      <c r="BZ24" s="476" t="n"/>
      <c r="CA24" s="476" t="n"/>
      <c r="CB24" s="476" t="n"/>
      <c r="CC24" s="476" t="n"/>
      <c r="CD24" s="476" t="n"/>
      <c r="CE24" s="476" t="n"/>
      <c r="CF24" s="476" t="n"/>
      <c r="CG24" s="476" t="n"/>
      <c r="CH24" s="476" t="n"/>
      <c r="CI24" s="476" t="n"/>
      <c r="CJ24" s="476" t="n"/>
      <c r="CK24" s="476" t="n"/>
      <c r="CL24" s="476" t="n"/>
      <c r="CM24" s="476" t="n"/>
      <c r="CN24" s="476" t="n"/>
      <c r="CO24" s="476" t="n"/>
      <c r="CP24" s="476" t="n"/>
      <c r="CQ24" s="476" t="n"/>
      <c r="CR24" s="476" t="n"/>
      <c r="CS24" s="476" t="n"/>
      <c r="CT24" s="476" t="n"/>
      <c r="CU24" s="476" t="n"/>
      <c r="CV24" s="476" t="n"/>
    </row>
    <row r="25" ht="18" customHeight="1">
      <c r="A25" s="476" t="n"/>
      <c r="B25" s="727" t="inlineStr">
        <is>
          <t>c</t>
        </is>
      </c>
      <c r="C25" s="727" t="inlineStr">
        <is>
          <t>l</t>
        </is>
      </c>
      <c r="D25" s="541" t="inlineStr">
        <is>
          <t>p</t>
        </is>
      </c>
      <c r="E25" s="541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Acl.</t>
        </is>
      </c>
      <c r="R25" s="555" t="inlineStr">
        <is>
          <t>Bcl</t>
        </is>
      </c>
      <c r="S25" s="580" t="inlineStr">
        <is>
          <t>Acp</t>
        </is>
      </c>
      <c r="T25" s="581" t="inlineStr">
        <is>
          <t>Bcp</t>
        </is>
      </c>
      <c r="U25" s="543">
        <f>VLOOKUP(C25,$P$4:$V$12,4,FALSE)-VLOOKUP(B25,$P$4:$V$12,4,FALSE)</f>
        <v/>
      </c>
      <c r="V25" s="544">
        <f>VLOOKUP(C25,$P$4:$V$12,5,FALSE)-VLOOKUP(B25,$P$4:$V$12,5,FALSE)</f>
        <v/>
      </c>
      <c r="W25" s="543">
        <f>VLOOKUP(D25,$P$4:$V$12,4,FALSE)-VLOOKUP(B25,$P$4:$V$12,4,FALSE)</f>
        <v/>
      </c>
      <c r="X25" s="544">
        <f>VLOOKUP(D25,$P$4:$V$12,5,FALSE)-VLOOKUP(B25,$P$4:$V$12,5,FALSE)</f>
        <v/>
      </c>
      <c r="Y25" s="546">
        <f>IF(U25&gt;0,IF(V25&gt;0,ATAN(V25/U25),ATAN(V25/U25)+2*PI()),ATAN(V25/U25)+PI())</f>
        <v/>
      </c>
      <c r="Z25" s="586">
        <f>IF(W25&gt;0,IF(X25&gt;0,ATAN(X25/W25),ATAN(X25/W25)+2*PI()),ATAN(X25/W25)+PI())</f>
        <v/>
      </c>
      <c r="AA25" s="548">
        <f>IF((Z25-Y25)*200/PI()&gt;0,(Z25-Y25)*200/PI(),(Z25-Y25)*200/PI()+400)</f>
        <v/>
      </c>
      <c r="AB25" s="476" t="n"/>
      <c r="AC25" s="476" t="n"/>
      <c r="AD25" s="476" t="n"/>
      <c r="AE25" s="476" t="n"/>
      <c r="AF25" s="476" t="n"/>
      <c r="AG25" s="476" t="n"/>
      <c r="AH25" s="476" t="n"/>
      <c r="AI25" s="476" t="n"/>
      <c r="AJ25" s="476" t="n"/>
      <c r="AK25" s="476" t="n"/>
      <c r="AL25" s="476" t="n"/>
      <c r="AM25" s="476" t="n"/>
      <c r="AN25" s="476" t="n"/>
      <c r="AO25" s="476" t="n"/>
      <c r="AP25" s="476" t="n"/>
      <c r="AQ25" s="476" t="n"/>
      <c r="AR25" s="476" t="n"/>
      <c r="AS25" s="476" t="n"/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  <c r="BD25" s="476" t="n"/>
      <c r="BE25" s="476" t="n"/>
      <c r="BF25" s="476" t="n"/>
      <c r="BG25" s="476" t="n"/>
      <c r="BH25" s="476" t="n"/>
      <c r="BI25" s="476" t="n"/>
      <c r="BJ25" s="476" t="n"/>
      <c r="BK25" s="476" t="n"/>
      <c r="BL25" s="476" t="n"/>
      <c r="BM25" s="476" t="n"/>
      <c r="BN25" s="476" t="n"/>
      <c r="BO25" s="476" t="n"/>
      <c r="BP25" s="476" t="n"/>
      <c r="BQ25" s="476" t="n"/>
      <c r="BR25" s="476" t="n"/>
      <c r="BS25" s="476" t="n"/>
      <c r="BT25" s="476" t="n"/>
      <c r="BU25" s="476" t="n"/>
      <c r="BV25" s="476" t="n"/>
      <c r="BW25" s="476" t="n"/>
      <c r="BX25" s="476" t="n"/>
      <c r="BY25" s="476" t="n"/>
      <c r="BZ25" s="476" t="n"/>
      <c r="CA25" s="476" t="n"/>
      <c r="CB25" s="476" t="n"/>
      <c r="CC25" s="476" t="n"/>
      <c r="CD25" s="476" t="n"/>
      <c r="CE25" s="476" t="n"/>
      <c r="CF25" s="476" t="n"/>
      <c r="CG25" s="476" t="n"/>
      <c r="CH25" s="476" t="n"/>
      <c r="CI25" s="476" t="n"/>
      <c r="CJ25" s="476" t="n"/>
      <c r="CK25" s="476" t="n"/>
      <c r="CL25" s="476" t="n"/>
      <c r="CM25" s="476" t="n"/>
      <c r="CN25" s="476" t="n"/>
      <c r="CO25" s="476" t="n"/>
      <c r="CP25" s="476" t="n"/>
      <c r="CQ25" s="476" t="n"/>
      <c r="CR25" s="476" t="n"/>
      <c r="CS25" s="476" t="n"/>
      <c r="CT25" s="476" t="n"/>
      <c r="CU25" s="476" t="n"/>
      <c r="CV25" s="476" t="n"/>
    </row>
    <row r="26">
      <c r="A26" s="476" t="n"/>
      <c r="B26" s="724">
        <f>'_calc_Dane'!F25</f>
        <v/>
      </c>
      <c r="C26" s="724">
        <f>'_calc_Dane'!G25</f>
        <v/>
      </c>
      <c r="D26" s="553">
        <f>'_calc_Dane'!H25</f>
        <v/>
      </c>
      <c r="E26" s="553">
        <f>'_calc_Dane'!I25</f>
        <v/>
      </c>
      <c r="F26" s="543">
        <f>'_calc_Dane'!M5-'_calc_Dane'!M13</f>
        <v/>
      </c>
      <c r="G26" s="845">
        <f>'_calc_Dane'!N5-'_calc_Dane'!N13</f>
        <v/>
      </c>
      <c r="H26" s="543">
        <f>'_calc_Dane'!M6-'_calc_Dane'!M13</f>
        <v/>
      </c>
      <c r="I26" s="544">
        <f>'_calc_Dane'!N6-'_calc_Dane'!N13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F26/J26*(2000000/PI())</f>
        <v/>
      </c>
      <c r="R26" s="544">
        <f>G26/J26*2000000/PI()</f>
        <v/>
      </c>
      <c r="S26" s="543">
        <f>H26/K26*2000000/PI()</f>
        <v/>
      </c>
      <c r="T26" s="845">
        <f>I26/K26*2000000/PI()</f>
        <v/>
      </c>
      <c r="U26" s="543">
        <f>VLOOKUP(C26,$P$4:$V$12,4,FALSE)-VLOOKUP(B26,$P$4:$V$12,4,FALSE)</f>
        <v/>
      </c>
      <c r="V26" s="544">
        <f>VLOOKUP(C26,$P$4:$V$12,5,FALSE)-VLOOKUP(B26,$P$4:$V$12,5,FALSE)</f>
        <v/>
      </c>
      <c r="W26" s="543">
        <f>VLOOKUP(D26,$P$4:$V$12,4,FALSE)-VLOOKUP(B26,$P$4:$V$12,4,FALSE)</f>
        <v/>
      </c>
      <c r="X26" s="544">
        <f>VLOOKUP(D26,$P$4:$V$12,5,FALSE)-VLOOKUP(B26,$P$4:$V$12,5,FALSE)</f>
        <v/>
      </c>
      <c r="Y26" s="546">
        <f>IF(U26&gt;0,IF(V26&gt;0,ATAN(V26/U26),ATAN(V26/U26)+2*PI()),ATAN(V26/U26)+PI())</f>
        <v/>
      </c>
      <c r="Z26" s="586">
        <f>IF(W26&gt;0,IF(X26&gt;0,ATAN(X26/W26),ATAN(X26/W26)+2*PI()),ATAN(X26/W26)+PI())</f>
        <v/>
      </c>
      <c r="AA26" s="548">
        <f>IF((Z26-Y26)*200/PI()&gt;0,(Z26-Y26)*200/PI(),(Z26-Y26)*200/PI()+400)</f>
        <v/>
      </c>
      <c r="AB26" s="476" t="n"/>
      <c r="AC26" s="476" t="n"/>
      <c r="AD26" s="476" t="n"/>
      <c r="AE26" s="476" t="n"/>
      <c r="AF26" s="476" t="n"/>
      <c r="AG26" s="476" t="n"/>
      <c r="AH26" s="476" t="n"/>
      <c r="AI26" s="476" t="n"/>
      <c r="AJ26" s="476" t="n"/>
      <c r="AK26" s="476" t="n"/>
      <c r="AL26" s="476" t="n"/>
      <c r="AM26" s="476" t="n"/>
      <c r="AN26" s="476" t="n"/>
      <c r="AO26" s="476" t="n"/>
      <c r="AP26" s="476" t="n"/>
      <c r="AQ26" s="476" t="n"/>
      <c r="AR26" s="476" t="n"/>
      <c r="AS26" s="476" t="n"/>
      <c r="AT26" s="476" t="n"/>
      <c r="AU26" s="476" t="n"/>
      <c r="AV26" s="476" t="n"/>
      <c r="AW26" s="476" t="n"/>
      <c r="AX26" s="476" t="n"/>
      <c r="AY26" s="476" t="n"/>
      <c r="AZ26" s="476" t="n"/>
      <c r="BA26" s="476" t="n"/>
      <c r="BB26" s="476" t="n"/>
      <c r="BC26" s="476" t="n"/>
      <c r="BD26" s="476" t="n"/>
      <c r="BE26" s="476" t="n"/>
      <c r="BF26" s="476" t="n"/>
      <c r="BG26" s="476" t="n"/>
      <c r="BH26" s="476" t="n"/>
      <c r="BI26" s="476" t="n"/>
      <c r="BJ26" s="476" t="n"/>
      <c r="BK26" s="476" t="n"/>
      <c r="BL26" s="476" t="n"/>
      <c r="BM26" s="476" t="n"/>
      <c r="BN26" s="476" t="n"/>
      <c r="BO26" s="476" t="n"/>
      <c r="BP26" s="476" t="n"/>
      <c r="BQ26" s="476" t="n"/>
      <c r="BR26" s="476" t="n"/>
      <c r="BS26" s="476" t="n"/>
      <c r="BT26" s="476" t="n"/>
      <c r="BU26" s="476" t="n"/>
      <c r="BV26" s="476" t="n"/>
      <c r="BW26" s="476" t="n"/>
      <c r="BX26" s="476" t="n"/>
      <c r="BY26" s="476" t="n"/>
      <c r="BZ26" s="476" t="n"/>
      <c r="CA26" s="476" t="n"/>
      <c r="CB26" s="476" t="n"/>
      <c r="CC26" s="476" t="n"/>
      <c r="CD26" s="476" t="n"/>
      <c r="CE26" s="476" t="n"/>
      <c r="CF26" s="476" t="n"/>
      <c r="CG26" s="476" t="n"/>
      <c r="CH26" s="476" t="n"/>
      <c r="CI26" s="476" t="n"/>
      <c r="CJ26" s="476" t="n"/>
      <c r="CK26" s="476" t="n"/>
      <c r="CL26" s="476" t="n"/>
      <c r="CM26" s="476" t="n"/>
      <c r="CN26" s="476" t="n"/>
      <c r="CO26" s="476" t="n"/>
      <c r="CP26" s="476" t="n"/>
      <c r="CQ26" s="476" t="n"/>
      <c r="CR26" s="476" t="n"/>
      <c r="CS26" s="476" t="n"/>
      <c r="CT26" s="476" t="n"/>
      <c r="CU26" s="476" t="n"/>
      <c r="CV26" s="476" t="n"/>
    </row>
    <row r="27">
      <c r="A27" s="476" t="n"/>
      <c r="B27" s="724">
        <f>'_calc_Dane'!F26</f>
        <v/>
      </c>
      <c r="C27" s="724">
        <f>'_calc_Dane'!G26</f>
        <v/>
      </c>
      <c r="D27" s="553">
        <f>'_calc_Dane'!H26</f>
        <v/>
      </c>
      <c r="E27" s="553">
        <f>'_calc_Dane'!I26</f>
        <v/>
      </c>
      <c r="F27" s="543">
        <f>'_calc_Dane'!M6-'_calc_Dane'!M13</f>
        <v/>
      </c>
      <c r="G27" s="845">
        <f>'_calc_Dane'!N6-'_calc_Dane'!N13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F27/J27*(2000000/PI())</f>
        <v/>
      </c>
      <c r="R27" s="544">
        <f>G27/J27*2000000/PI()</f>
        <v/>
      </c>
      <c r="S27" s="543">
        <f>H27/K27*2000000/PI()</f>
        <v/>
      </c>
      <c r="T27" s="845">
        <f>I27/K27*2000000/PI()</f>
        <v/>
      </c>
      <c r="U27" s="543">
        <f>VLOOKUP(C27,$P$4:$V$12,4,FALSE)-VLOOKUP(B27,$P$4:$V$12,4,FALSE)</f>
        <v/>
      </c>
      <c r="V27" s="544">
        <f>VLOOKUP(C27,$P$4:$V$12,5,FALSE)-VLOOKUP(B27,$P$4:$V$12,5,FALSE)</f>
        <v/>
      </c>
      <c r="W27" s="543">
        <f>VLOOKUP(D27,$P$4:$V$12,4,FALSE)-VLOOKUP(B27,$P$4:$V$12,4,FALSE)</f>
        <v/>
      </c>
      <c r="X27" s="544">
        <f>VLOOKUP(D27,$P$4:$V$12,5,FALSE)-VLOOKUP(B27,$P$4:$V$12,5,FALSE)</f>
        <v/>
      </c>
      <c r="Y27" s="546">
        <f>IF(U27&gt;0,IF(V27&gt;0,ATAN(V27/U27),ATAN(V27/U27)+2*PI()),ATAN(V27/U27)+PI())</f>
        <v/>
      </c>
      <c r="Z27" s="586">
        <f>IF(W27&gt;0,IF(X27&gt;0,ATAN(X27/W27),ATAN(X27/W27)+2*PI()),ATAN(X27/W27)+PI())</f>
        <v/>
      </c>
      <c r="AA27" s="548">
        <f>IF((Z27-Y27)*200/PI()&gt;0,(Z27-Y27)*200/PI(),(Z27-Y27)*200/PI()+400)</f>
        <v/>
      </c>
      <c r="AB27" s="476" t="n"/>
      <c r="AC27" s="476" t="n"/>
      <c r="AD27" s="476" t="n"/>
      <c r="AE27" s="476" t="n"/>
      <c r="AF27" s="476" t="n"/>
      <c r="AG27" s="476" t="n"/>
      <c r="AH27" s="476" t="n"/>
      <c r="AI27" s="476" t="n"/>
      <c r="AJ27" s="476" t="n"/>
      <c r="AK27" s="476" t="n"/>
      <c r="AL27" s="476" t="n"/>
      <c r="AM27" s="476" t="n"/>
      <c r="AN27" s="476" t="n"/>
      <c r="AO27" s="476" t="n"/>
      <c r="AP27" s="476" t="n"/>
      <c r="AQ27" s="476" t="n"/>
      <c r="AR27" s="476" t="n"/>
      <c r="AS27" s="476" t="n"/>
      <c r="AT27" s="476" t="n"/>
      <c r="AU27" s="476" t="n"/>
      <c r="AV27" s="476" t="n"/>
      <c r="AW27" s="476" t="n"/>
      <c r="AX27" s="476" t="n"/>
      <c r="AY27" s="476" t="n"/>
      <c r="AZ27" s="476" t="n"/>
      <c r="BA27" s="476" t="n"/>
      <c r="BB27" s="476" t="n"/>
      <c r="BC27" s="476" t="n"/>
      <c r="BD27" s="476" t="n"/>
      <c r="BE27" s="476" t="n"/>
      <c r="BF27" s="476" t="n"/>
      <c r="BG27" s="476" t="n"/>
      <c r="BH27" s="476" t="n"/>
      <c r="BI27" s="476" t="n"/>
      <c r="BJ27" s="476" t="n"/>
      <c r="BK27" s="476" t="n"/>
      <c r="BL27" s="476" t="n"/>
      <c r="BM27" s="476" t="n"/>
      <c r="BN27" s="476" t="n"/>
      <c r="BO27" s="476" t="n"/>
      <c r="BP27" s="476" t="n"/>
      <c r="BQ27" s="476" t="n"/>
      <c r="BR27" s="476" t="n"/>
      <c r="BS27" s="476" t="n"/>
      <c r="BT27" s="476" t="n"/>
      <c r="BU27" s="476" t="n"/>
      <c r="BV27" s="476" t="n"/>
      <c r="BW27" s="476" t="n"/>
      <c r="BX27" s="476" t="n"/>
      <c r="BY27" s="476" t="n"/>
      <c r="BZ27" s="476" t="n"/>
      <c r="CA27" s="476" t="n"/>
      <c r="CB27" s="476" t="n"/>
      <c r="CC27" s="476" t="n"/>
      <c r="CD27" s="476" t="n"/>
      <c r="CE27" s="476" t="n"/>
      <c r="CF27" s="476" t="n"/>
      <c r="CG27" s="476" t="n"/>
      <c r="CH27" s="476" t="n"/>
      <c r="CI27" s="476" t="n"/>
      <c r="CJ27" s="476" t="n"/>
      <c r="CK27" s="476" t="n"/>
      <c r="CL27" s="476" t="n"/>
      <c r="CM27" s="476" t="n"/>
      <c r="CN27" s="476" t="n"/>
      <c r="CO27" s="476" t="n"/>
      <c r="CP27" s="476" t="n"/>
      <c r="CQ27" s="476" t="n"/>
      <c r="CR27" s="476" t="n"/>
      <c r="CS27" s="476" t="n"/>
      <c r="CT27" s="476" t="n"/>
      <c r="CU27" s="476" t="n"/>
      <c r="CV27" s="476" t="n"/>
    </row>
    <row r="28">
      <c r="A28" s="476" t="n"/>
      <c r="B28" s="724">
        <f>'_calc_Dane'!F27</f>
        <v/>
      </c>
      <c r="C28" s="724">
        <f>'_calc_Dane'!G27</f>
        <v/>
      </c>
      <c r="D28" s="553">
        <f>'_calc_Dane'!H27</f>
        <v/>
      </c>
      <c r="E28" s="553">
        <f>'_calc_Dane'!I27</f>
        <v/>
      </c>
      <c r="F28" s="543">
        <f>'_calc_Dane'!M8-'_calc_Dane'!M13</f>
        <v/>
      </c>
      <c r="G28" s="845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F28/J28*(2000000/PI())</f>
        <v/>
      </c>
      <c r="R28" s="544">
        <f>G28/J28*2000000/PI()</f>
        <v/>
      </c>
      <c r="S28" s="543">
        <f>H28/K28*2000000/PI()</f>
        <v/>
      </c>
      <c r="T28" s="845">
        <f>I28/K28*2000000/PI()</f>
        <v/>
      </c>
      <c r="U28" s="543">
        <f>VLOOKUP(C28,$P$4:$V$12,4,FALSE)-VLOOKUP(B28,$P$4:$V$12,4,FALSE)</f>
        <v/>
      </c>
      <c r="V28" s="544">
        <f>VLOOKUP(C28,$P$4:$V$12,5,FALSE)-VLOOKUP(B28,$P$4:$V$12,5,FALSE)</f>
        <v/>
      </c>
      <c r="W28" s="543">
        <f>VLOOKUP(D28,$P$4:$V$12,4,FALSE)-VLOOKUP(B28,$P$4:$V$12,4,FALSE)</f>
        <v/>
      </c>
      <c r="X28" s="544">
        <f>VLOOKUP(D28,$P$4:$V$12,5,FALSE)-VLOOKUP(B28,$P$4:$V$12,5,FALSE)</f>
        <v/>
      </c>
      <c r="Y28" s="546">
        <f>IF(U28&gt;0,IF(V28&gt;0,ATAN(V28/U28),ATAN(V28/U28)+2*PI()),ATAN(V28/U28)+PI())</f>
        <v/>
      </c>
      <c r="Z28" s="586">
        <f>IF(W28&gt;0,IF(X28&gt;0,ATAN(X28/W28),ATAN(X28/W28)+2*PI()),ATAN(X28/W28)+PI())</f>
        <v/>
      </c>
      <c r="AA28" s="548">
        <f>IF((Z28-Y28)*200/PI()&gt;0,(Z28-Y28)*200/PI(),(Z28-Y28)*200/PI()+400)</f>
        <v/>
      </c>
      <c r="AB28" s="476" t="n"/>
      <c r="AC28" s="476" t="n"/>
      <c r="AD28" s="476" t="n"/>
      <c r="AE28" s="476" t="n"/>
      <c r="AF28" s="476" t="n"/>
      <c r="AG28" s="476" t="n"/>
      <c r="AH28" s="476" t="n"/>
      <c r="AI28" s="476" t="n"/>
      <c r="AJ28" s="476" t="n"/>
      <c r="AK28" s="476" t="n"/>
      <c r="AL28" s="476" t="n"/>
      <c r="AM28" s="476" t="n"/>
      <c r="AN28" s="476" t="n"/>
      <c r="AO28" s="476" t="n"/>
      <c r="AP28" s="476" t="n"/>
      <c r="AQ28" s="476" t="n"/>
      <c r="AR28" s="476" t="n"/>
      <c r="AS28" s="476" t="n"/>
      <c r="AT28" s="476" t="n"/>
      <c r="AU28" s="476" t="n"/>
      <c r="AV28" s="476" t="n"/>
      <c r="AW28" s="476" t="n"/>
      <c r="AX28" s="476" t="n"/>
      <c r="AY28" s="476" t="n"/>
      <c r="AZ28" s="476" t="n"/>
      <c r="BA28" s="476" t="n"/>
      <c r="BB28" s="476" t="n"/>
      <c r="BC28" s="476" t="n"/>
      <c r="BD28" s="476" t="n"/>
      <c r="BE28" s="476" t="n"/>
      <c r="BF28" s="476" t="n"/>
      <c r="BG28" s="476" t="n"/>
      <c r="BH28" s="476" t="n"/>
      <c r="BI28" s="476" t="n"/>
      <c r="BJ28" s="476" t="n"/>
      <c r="BK28" s="476" t="n"/>
      <c r="BL28" s="476" t="n"/>
      <c r="BM28" s="476" t="n"/>
      <c r="BN28" s="476" t="n"/>
      <c r="BO28" s="476" t="n"/>
      <c r="BP28" s="476" t="n"/>
      <c r="BQ28" s="476" t="n"/>
      <c r="BR28" s="476" t="n"/>
      <c r="BS28" s="476" t="n"/>
      <c r="BT28" s="476" t="n"/>
      <c r="BU28" s="476" t="n"/>
      <c r="BV28" s="476" t="n"/>
      <c r="BW28" s="476" t="n"/>
      <c r="BX28" s="476" t="n"/>
      <c r="BY28" s="476" t="n"/>
      <c r="BZ28" s="476" t="n"/>
      <c r="CA28" s="476" t="n"/>
      <c r="CB28" s="476" t="n"/>
      <c r="CC28" s="476" t="n"/>
      <c r="CD28" s="476" t="n"/>
      <c r="CE28" s="476" t="n"/>
      <c r="CF28" s="476" t="n"/>
      <c r="CG28" s="476" t="n"/>
      <c r="CH28" s="476" t="n"/>
      <c r="CI28" s="476" t="n"/>
      <c r="CJ28" s="476" t="n"/>
      <c r="CK28" s="476" t="n"/>
      <c r="CL28" s="476" t="n"/>
      <c r="CM28" s="476" t="n"/>
      <c r="CN28" s="476" t="n"/>
      <c r="CO28" s="476" t="n"/>
      <c r="CP28" s="476" t="n"/>
      <c r="CQ28" s="476" t="n"/>
      <c r="CR28" s="476" t="n"/>
      <c r="CS28" s="476" t="n"/>
      <c r="CT28" s="476" t="n"/>
      <c r="CU28" s="476" t="n"/>
      <c r="CV28" s="476" t="n"/>
    </row>
    <row r="29">
      <c r="A29" s="476" t="n"/>
      <c r="B29" s="724">
        <f>'_calc_Dane'!F28</f>
        <v/>
      </c>
      <c r="C29" s="724">
        <f>'_calc_Dane'!G28</f>
        <v/>
      </c>
      <c r="D29" s="553">
        <f>'_calc_Dane'!H28</f>
        <v/>
      </c>
      <c r="E29" s="553">
        <f>'_calc_Dane'!I28</f>
        <v/>
      </c>
      <c r="F29" s="543">
        <f>'_calc_Dane'!M9-'_calc_Dane'!M13</f>
        <v/>
      </c>
      <c r="G29" s="845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F29/J29*(2000000/PI())</f>
        <v/>
      </c>
      <c r="R29" s="544">
        <f>G29/J29*2000000/PI()</f>
        <v/>
      </c>
      <c r="S29" s="543">
        <f>H29/K29*2000000/PI()</f>
        <v/>
      </c>
      <c r="T29" s="845">
        <f>I29/K29*2000000/PI()</f>
        <v/>
      </c>
      <c r="U29" s="543">
        <f>VLOOKUP(C29,$P$4:$V$12,4,FALSE)-VLOOKUP(B29,$P$4:$V$12,4,FALSE)</f>
        <v/>
      </c>
      <c r="V29" s="544">
        <f>VLOOKUP(C29,$P$4:$V$12,5,FALSE)-VLOOKUP(B29,$P$4:$V$12,5,FALSE)</f>
        <v/>
      </c>
      <c r="W29" s="543">
        <f>VLOOKUP(D29,$P$4:$V$12,4,FALSE)-VLOOKUP(B29,$P$4:$V$12,4,FALSE)</f>
        <v/>
      </c>
      <c r="X29" s="544">
        <f>VLOOKUP(D29,$P$4:$V$12,5,FALSE)-VLOOKUP(B29,$P$4:$V$12,5,FALSE)</f>
        <v/>
      </c>
      <c r="Y29" s="546">
        <f>IF(U29&gt;0,IF(V29&gt;0,ATAN(V29/U29),ATAN(V29/U29)+2*PI()),ATAN(V29/U29)+PI())</f>
        <v/>
      </c>
      <c r="Z29" s="586">
        <f>IF(W29&gt;0,IF(X29&gt;0,ATAN(X29/W29),ATAN(X29/W29)+2*PI()),ATAN(X29/W29)+PI())</f>
        <v/>
      </c>
      <c r="AA29" s="548">
        <f>IF((Z29-Y29)*200/PI()&gt;0,(Z29-Y29)*200/PI(),(Z29-Y29)*200/PI()+400)</f>
        <v/>
      </c>
      <c r="AB29" s="476" t="n"/>
      <c r="AC29" s="476" t="n"/>
      <c r="AD29" s="476" t="n"/>
      <c r="AE29" s="476" t="n"/>
      <c r="AF29" s="476" t="n"/>
      <c r="AG29" s="476" t="n"/>
      <c r="AH29" s="476" t="n"/>
      <c r="AI29" s="476" t="n"/>
      <c r="AJ29" s="476" t="n"/>
      <c r="AK29" s="476" t="n"/>
      <c r="AL29" s="476" t="n"/>
      <c r="AM29" s="476" t="n"/>
      <c r="AN29" s="476" t="n"/>
      <c r="AO29" s="476" t="n"/>
      <c r="AP29" s="476" t="n"/>
      <c r="AQ29" s="476" t="n"/>
      <c r="AR29" s="476" t="n"/>
      <c r="AS29" s="476" t="n"/>
      <c r="AT29" s="476" t="n"/>
      <c r="AU29" s="476" t="n"/>
      <c r="AV29" s="476" t="n"/>
      <c r="AW29" s="476" t="n"/>
      <c r="AX29" s="476" t="n"/>
      <c r="AY29" s="476" t="n"/>
      <c r="AZ29" s="476" t="n"/>
      <c r="BA29" s="476" t="n"/>
      <c r="BB29" s="476" t="n"/>
      <c r="BC29" s="476" t="n"/>
      <c r="BD29" s="476" t="n"/>
      <c r="BE29" s="476" t="n"/>
      <c r="BF29" s="476" t="n"/>
      <c r="BG29" s="476" t="n"/>
      <c r="BH29" s="476" t="n"/>
      <c r="BI29" s="476" t="n"/>
      <c r="BJ29" s="476" t="n"/>
      <c r="BK29" s="476" t="n"/>
      <c r="BL29" s="476" t="n"/>
      <c r="BM29" s="476" t="n"/>
      <c r="BN29" s="476" t="n"/>
      <c r="BO29" s="476" t="n"/>
      <c r="BP29" s="476" t="n"/>
      <c r="BQ29" s="476" t="n"/>
      <c r="BR29" s="476" t="n"/>
      <c r="BS29" s="476" t="n"/>
      <c r="BT29" s="476" t="n"/>
      <c r="BU29" s="476" t="n"/>
      <c r="BV29" s="476" t="n"/>
      <c r="BW29" s="476" t="n"/>
      <c r="BX29" s="476" t="n"/>
      <c r="BY29" s="476" t="n"/>
      <c r="BZ29" s="476" t="n"/>
      <c r="CA29" s="476" t="n"/>
      <c r="CB29" s="476" t="n"/>
      <c r="CC29" s="476" t="n"/>
      <c r="CD29" s="476" t="n"/>
      <c r="CE29" s="476" t="n"/>
      <c r="CF29" s="476" t="n"/>
      <c r="CG29" s="476" t="n"/>
      <c r="CH29" s="476" t="n"/>
      <c r="CI29" s="476" t="n"/>
      <c r="CJ29" s="476" t="n"/>
      <c r="CK29" s="476" t="n"/>
      <c r="CL29" s="476" t="n"/>
      <c r="CM29" s="476" t="n"/>
      <c r="CN29" s="476" t="n"/>
      <c r="CO29" s="476" t="n"/>
      <c r="CP29" s="476" t="n"/>
      <c r="CQ29" s="476" t="n"/>
      <c r="CR29" s="476" t="n"/>
      <c r="CS29" s="476" t="n"/>
      <c r="CT29" s="476" t="n"/>
      <c r="CU29" s="476" t="n"/>
      <c r="CV29" s="476" t="n"/>
    </row>
    <row r="30">
      <c r="A30" s="476" t="n"/>
      <c r="B30" s="724">
        <f>'_calc_Dane'!F29</f>
        <v/>
      </c>
      <c r="C30" s="724">
        <f>'_calc_Dane'!G29</f>
        <v/>
      </c>
      <c r="D30" s="553">
        <f>'_calc_Dane'!H29</f>
        <v/>
      </c>
      <c r="E30" s="553">
        <f>'_calc_Dane'!I29</f>
        <v/>
      </c>
      <c r="F30" s="543">
        <f>'_calc_Dane'!M11-'_calc_Dane'!M13</f>
        <v/>
      </c>
      <c r="G30" s="845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F30/J30*(2000000/PI())</f>
        <v/>
      </c>
      <c r="R30" s="544">
        <f>G30/J30*2000000/PI()</f>
        <v/>
      </c>
      <c r="S30" s="543">
        <f>H30/K30*2000000/PI()</f>
        <v/>
      </c>
      <c r="T30" s="845">
        <f>I30/K30*2000000/PI()</f>
        <v/>
      </c>
      <c r="U30" s="543">
        <f>VLOOKUP(C30,$P$4:$V$12,4,FALSE)-VLOOKUP(B30,$P$4:$V$12,4,FALSE)</f>
        <v/>
      </c>
      <c r="V30" s="544">
        <f>VLOOKUP(C30,$P$4:$V$12,5,FALSE)-VLOOKUP(B30,$P$4:$V$12,5,FALSE)</f>
        <v/>
      </c>
      <c r="W30" s="543">
        <f>VLOOKUP(D30,$P$4:$V$12,4,FALSE)-VLOOKUP(B30,$P$4:$V$12,4,FALSE)</f>
        <v/>
      </c>
      <c r="X30" s="544">
        <f>VLOOKUP(D30,$P$4:$V$12,5,FALSE)-VLOOKUP(B30,$P$4:$V$12,5,FALSE)</f>
        <v/>
      </c>
      <c r="Y30" s="546">
        <f>IF(U30&gt;0,IF(V30&gt;0,ATAN(V30/U30),ATAN(V30/U30)+2*PI()),ATAN(V30/U30)+PI())</f>
        <v/>
      </c>
      <c r="Z30" s="586">
        <f>IF(W30&gt;0,IF(X30&gt;0,ATAN(X30/W30),ATAN(X30/W30)+2*PI()),ATAN(X30/W30)+PI())</f>
        <v/>
      </c>
      <c r="AA30" s="548">
        <f>IF((Z30-Y30)*200/PI()&gt;0,(Z30-Y30)*200/PI(),(Z30-Y30)*200/PI()+400)</f>
        <v/>
      </c>
      <c r="AB30" s="476" t="n"/>
      <c r="AC30" s="476" t="n"/>
      <c r="AD30" s="476" t="n"/>
      <c r="AE30" s="476" t="n"/>
      <c r="AF30" s="476" t="n"/>
      <c r="AG30" s="476" t="n"/>
      <c r="AH30" s="476" t="n"/>
      <c r="AI30" s="476" t="n"/>
      <c r="AJ30" s="476" t="n"/>
      <c r="AK30" s="476" t="n"/>
      <c r="AL30" s="476" t="n"/>
      <c r="AM30" s="476" t="n"/>
      <c r="AN30" s="476" t="n"/>
      <c r="AO30" s="476" t="n"/>
      <c r="AP30" s="476" t="n"/>
      <c r="AQ30" s="476" t="n"/>
      <c r="AR30" s="476" t="n"/>
      <c r="AS30" s="476" t="n"/>
      <c r="AT30" s="476" t="n"/>
      <c r="AU30" s="476" t="n"/>
      <c r="AV30" s="476" t="n"/>
      <c r="AW30" s="476" t="n"/>
      <c r="AX30" s="476" t="n"/>
      <c r="AY30" s="476" t="n"/>
      <c r="AZ30" s="476" t="n"/>
      <c r="BA30" s="476" t="n"/>
      <c r="BB30" s="476" t="n"/>
      <c r="BC30" s="476" t="n"/>
      <c r="BD30" s="476" t="n"/>
      <c r="BE30" s="476" t="n"/>
      <c r="BF30" s="476" t="n"/>
      <c r="BG30" s="476" t="n"/>
      <c r="BH30" s="476" t="n"/>
      <c r="BI30" s="476" t="n"/>
      <c r="BJ30" s="476" t="n"/>
      <c r="BK30" s="476" t="n"/>
      <c r="BL30" s="476" t="n"/>
      <c r="BM30" s="476" t="n"/>
      <c r="BN30" s="476" t="n"/>
      <c r="BO30" s="476" t="n"/>
      <c r="BP30" s="476" t="n"/>
      <c r="BQ30" s="476" t="n"/>
      <c r="BR30" s="476" t="n"/>
      <c r="BS30" s="476" t="n"/>
      <c r="BT30" s="476" t="n"/>
      <c r="BU30" s="476" t="n"/>
      <c r="BV30" s="476" t="n"/>
      <c r="BW30" s="476" t="n"/>
      <c r="BX30" s="476" t="n"/>
      <c r="BY30" s="476" t="n"/>
      <c r="BZ30" s="476" t="n"/>
      <c r="CA30" s="476" t="n"/>
      <c r="CB30" s="476" t="n"/>
      <c r="CC30" s="476" t="n"/>
      <c r="CD30" s="476" t="n"/>
      <c r="CE30" s="476" t="n"/>
      <c r="CF30" s="476" t="n"/>
      <c r="CG30" s="476" t="n"/>
      <c r="CH30" s="476" t="n"/>
      <c r="CI30" s="476" t="n"/>
      <c r="CJ30" s="476" t="n"/>
      <c r="CK30" s="476" t="n"/>
      <c r="CL30" s="476" t="n"/>
      <c r="CM30" s="476" t="n"/>
      <c r="CN30" s="476" t="n"/>
      <c r="CO30" s="476" t="n"/>
      <c r="CP30" s="476" t="n"/>
      <c r="CQ30" s="476" t="n"/>
      <c r="CR30" s="476" t="n"/>
      <c r="CS30" s="476" t="n"/>
      <c r="CT30" s="476" t="n"/>
      <c r="CU30" s="476" t="n"/>
      <c r="CV30" s="476" t="n"/>
    </row>
    <row r="31">
      <c r="A31" s="476" t="n"/>
      <c r="B31" s="724">
        <f>'_calc_Dane'!F30</f>
        <v/>
      </c>
      <c r="C31" s="724">
        <f>'_calc_Dane'!G30</f>
        <v/>
      </c>
      <c r="D31" s="553">
        <f>'_calc_Dane'!H30</f>
        <v/>
      </c>
      <c r="E31" s="553">
        <f>'_calc_Dane'!I30</f>
        <v/>
      </c>
      <c r="F31" s="543">
        <f>'_calc_Dane'!M12-'_calc_Dane'!M13</f>
        <v/>
      </c>
      <c r="G31" s="845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F31/J31*(2000000/PI())</f>
        <v/>
      </c>
      <c r="R31" s="544">
        <f>G31/J31*2000000/PI()</f>
        <v/>
      </c>
      <c r="S31" s="543">
        <f>H31/K31*2000000/PI()</f>
        <v/>
      </c>
      <c r="T31" s="845">
        <f>I31/K31*2000000/PI()</f>
        <v/>
      </c>
      <c r="U31" s="543">
        <f>VLOOKUP(C31,$P$4:$V$12,4,FALSE)-VLOOKUP(B31,$P$4:$V$12,4,FALSE)</f>
        <v/>
      </c>
      <c r="V31" s="544">
        <f>VLOOKUP(C31,$P$4:$V$12,5,FALSE)-VLOOKUP(B31,$P$4:$V$12,5,FALSE)</f>
        <v/>
      </c>
      <c r="W31" s="543">
        <f>VLOOKUP(D31,$P$4:$V$12,4,FALSE)-VLOOKUP(B31,$P$4:$V$12,4,FALSE)</f>
        <v/>
      </c>
      <c r="X31" s="544">
        <f>VLOOKUP(D31,$P$4:$V$12,5,FALSE)-VLOOKUP(B31,$P$4:$V$12,5,FALSE)</f>
        <v/>
      </c>
      <c r="Y31" s="546">
        <f>IF(U31&gt;0,IF(V31&gt;0,ATAN(V31/U31),ATAN(V31/U31)+2*PI()),ATAN(V31/U31)+PI())</f>
        <v/>
      </c>
      <c r="Z31" s="586">
        <f>IF(W31&gt;0,IF(X31&gt;0,ATAN(X31/W31),ATAN(X31/W31)+2*PI()),ATAN(X31/W31)+PI())</f>
        <v/>
      </c>
      <c r="AA31" s="548">
        <f>IF((Z31-Y31)*200/PI()&gt;0,(Z31-Y31)*200/PI(),(Z31-Y31)*200/PI()+400)</f>
        <v/>
      </c>
      <c r="AB31" s="476" t="n"/>
      <c r="AC31" s="476" t="n"/>
      <c r="AD31" s="476" t="n"/>
      <c r="AE31" s="476" t="n"/>
      <c r="AF31" s="476" t="n"/>
      <c r="AG31" s="476" t="n"/>
      <c r="AH31" s="476" t="n"/>
      <c r="AI31" s="476" t="n"/>
      <c r="AJ31" s="476" t="n"/>
      <c r="AK31" s="476" t="n"/>
      <c r="AL31" s="476" t="n"/>
      <c r="AM31" s="476" t="n"/>
      <c r="AN31" s="476" t="n"/>
      <c r="AO31" s="476" t="n"/>
      <c r="AP31" s="476" t="n"/>
      <c r="AQ31" s="476" t="n"/>
      <c r="AR31" s="476" t="n"/>
      <c r="AS31" s="476" t="n"/>
      <c r="AT31" s="476" t="n"/>
      <c r="AU31" s="476" t="n"/>
      <c r="AV31" s="476" t="n"/>
      <c r="AW31" s="476" t="n"/>
      <c r="AX31" s="476" t="n"/>
      <c r="AY31" s="476" t="n"/>
      <c r="AZ31" s="476" t="n"/>
      <c r="BA31" s="476" t="n"/>
      <c r="BB31" s="476" t="n"/>
      <c r="BC31" s="476" t="n"/>
      <c r="BD31" s="476" t="n"/>
      <c r="BE31" s="476" t="n"/>
      <c r="BF31" s="476" t="n"/>
      <c r="BG31" s="476" t="n"/>
      <c r="BH31" s="476" t="n"/>
      <c r="BI31" s="476" t="n"/>
      <c r="BJ31" s="476" t="n"/>
      <c r="BK31" s="476" t="n"/>
      <c r="BL31" s="476" t="n"/>
      <c r="BM31" s="476" t="n"/>
      <c r="BN31" s="476" t="n"/>
      <c r="BO31" s="476" t="n"/>
      <c r="BP31" s="476" t="n"/>
      <c r="BQ31" s="476" t="n"/>
      <c r="BR31" s="476" t="n"/>
      <c r="BS31" s="476" t="n"/>
      <c r="BT31" s="476" t="n"/>
      <c r="BU31" s="476" t="n"/>
      <c r="BV31" s="476" t="n"/>
      <c r="BW31" s="476" t="n"/>
      <c r="BX31" s="476" t="n"/>
      <c r="BY31" s="476" t="n"/>
      <c r="BZ31" s="476" t="n"/>
      <c r="CA31" s="476" t="n"/>
      <c r="CB31" s="476" t="n"/>
      <c r="CC31" s="476" t="n"/>
      <c r="CD31" s="476" t="n"/>
      <c r="CE31" s="476" t="n"/>
      <c r="CF31" s="476" t="n"/>
      <c r="CG31" s="476" t="n"/>
      <c r="CH31" s="476" t="n"/>
      <c r="CI31" s="476" t="n"/>
      <c r="CJ31" s="476" t="n"/>
      <c r="CK31" s="476" t="n"/>
      <c r="CL31" s="476" t="n"/>
      <c r="CM31" s="476" t="n"/>
      <c r="CN31" s="476" t="n"/>
      <c r="CO31" s="476" t="n"/>
      <c r="CP31" s="476" t="n"/>
      <c r="CQ31" s="476" t="n"/>
      <c r="CR31" s="476" t="n"/>
      <c r="CS31" s="476" t="n"/>
      <c r="CT31" s="476" t="n"/>
      <c r="CU31" s="476" t="n"/>
      <c r="CV31" s="476" t="n"/>
    </row>
    <row r="32">
      <c r="A32" s="476" t="n"/>
      <c r="B32" s="724">
        <f>'_calc_Dane'!F31</f>
        <v/>
      </c>
      <c r="C32" s="724">
        <f>'_calc_Dane'!G31</f>
        <v/>
      </c>
      <c r="D32" s="553">
        <f>'_calc_Dane'!H31</f>
        <v/>
      </c>
      <c r="E32" s="553">
        <f>'_calc_Dane'!I31</f>
        <v/>
      </c>
      <c r="F32" s="543">
        <f>'_calc_Dane'!M12-'_calc_Dane'!M10</f>
        <v/>
      </c>
      <c r="G32" s="845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F32/J32*(2000000/PI())</f>
        <v/>
      </c>
      <c r="R32" s="544">
        <f>G32/J32*2000000/PI()</f>
        <v/>
      </c>
      <c r="S32" s="543">
        <f>H32/K32*2000000/PI()</f>
        <v/>
      </c>
      <c r="T32" s="845">
        <f>I32/K32*2000000/PI()</f>
        <v/>
      </c>
      <c r="U32" s="543">
        <f>VLOOKUP(C32,$P$4:$V$12,4,FALSE)-VLOOKUP(B32,$P$4:$V$12,4,FALSE)</f>
        <v/>
      </c>
      <c r="V32" s="544">
        <f>VLOOKUP(C32,$P$4:$V$12,5,FALSE)-VLOOKUP(B32,$P$4:$V$12,5,FALSE)</f>
        <v/>
      </c>
      <c r="W32" s="543">
        <f>VLOOKUP(D32,$P$4:$V$12,4,FALSE)-VLOOKUP(B32,$P$4:$V$12,4,FALSE)</f>
        <v/>
      </c>
      <c r="X32" s="544">
        <f>VLOOKUP(D32,$P$4:$V$12,5,FALSE)-VLOOKUP(B32,$P$4:$V$12,5,FALSE)</f>
        <v/>
      </c>
      <c r="Y32" s="546">
        <f>IF(U32&gt;0,IF(V32&gt;0,ATAN(V32/U32),ATAN(V32/U32)+2*PI()),ATAN(V32/U32)+PI())</f>
        <v/>
      </c>
      <c r="Z32" s="586">
        <f>IF(W32&gt;0,IF(X32&gt;0,ATAN(X32/W32),ATAN(X32/W32)+2*PI()),ATAN(X32/W32)+PI())</f>
        <v/>
      </c>
      <c r="AA32" s="548">
        <f>IF((Z32-Y32)*200/PI()&gt;0,(Z32-Y32)*200/PI(),(Z32-Y32)*200/PI()+400)</f>
        <v/>
      </c>
      <c r="AB32" s="476" t="n"/>
      <c r="AC32" s="476" t="n"/>
      <c r="AD32" s="476" t="n"/>
      <c r="AE32" s="476" t="n"/>
      <c r="AF32" s="476" t="n"/>
      <c r="AG32" s="476" t="n"/>
      <c r="AH32" s="476" t="n"/>
      <c r="AI32" s="476" t="n"/>
      <c r="AJ32" s="476" t="n"/>
      <c r="AK32" s="476" t="n"/>
      <c r="AL32" s="476" t="n"/>
      <c r="AM32" s="476" t="n"/>
      <c r="AN32" s="476" t="n"/>
      <c r="AO32" s="476" t="n"/>
      <c r="AP32" s="476" t="n"/>
      <c r="AQ32" s="476" t="n"/>
      <c r="AR32" s="476" t="n"/>
      <c r="AS32" s="476" t="n"/>
      <c r="AT32" s="476" t="n"/>
      <c r="AU32" s="476" t="n"/>
      <c r="AV32" s="476" t="n"/>
      <c r="AW32" s="476" t="n"/>
      <c r="AX32" s="476" t="n"/>
      <c r="AY32" s="476" t="n"/>
      <c r="AZ32" s="476" t="n"/>
      <c r="BA32" s="476" t="n"/>
      <c r="BB32" s="476" t="n"/>
      <c r="BC32" s="476" t="n"/>
      <c r="BD32" s="476" t="n"/>
      <c r="BE32" s="476" t="n"/>
      <c r="BF32" s="476" t="n"/>
      <c r="BG32" s="476" t="n"/>
      <c r="BH32" s="476" t="n"/>
      <c r="BI32" s="476" t="n"/>
      <c r="BJ32" s="476" t="n"/>
      <c r="BK32" s="476" t="n"/>
      <c r="BL32" s="476" t="n"/>
      <c r="BM32" s="476" t="n"/>
      <c r="BN32" s="476" t="n"/>
      <c r="BO32" s="476" t="n"/>
      <c r="BP32" s="476" t="n"/>
      <c r="BQ32" s="476" t="n"/>
      <c r="BR32" s="476" t="n"/>
      <c r="BS32" s="476" t="n"/>
      <c r="BT32" s="476" t="n"/>
      <c r="BU32" s="476" t="n"/>
      <c r="BV32" s="476" t="n"/>
      <c r="BW32" s="476" t="n"/>
      <c r="BX32" s="476" t="n"/>
      <c r="BY32" s="476" t="n"/>
      <c r="BZ32" s="476" t="n"/>
      <c r="CA32" s="476" t="n"/>
      <c r="CB32" s="476" t="n"/>
      <c r="CC32" s="476" t="n"/>
      <c r="CD32" s="476" t="n"/>
      <c r="CE32" s="476" t="n"/>
      <c r="CF32" s="476" t="n"/>
      <c r="CG32" s="476" t="n"/>
      <c r="CH32" s="476" t="n"/>
      <c r="CI32" s="476" t="n"/>
      <c r="CJ32" s="476" t="n"/>
      <c r="CK32" s="476" t="n"/>
      <c r="CL32" s="476" t="n"/>
      <c r="CM32" s="476" t="n"/>
      <c r="CN32" s="476" t="n"/>
      <c r="CO32" s="476" t="n"/>
      <c r="CP32" s="476" t="n"/>
      <c r="CQ32" s="476" t="n"/>
      <c r="CR32" s="476" t="n"/>
      <c r="CS32" s="476" t="n"/>
      <c r="CT32" s="476" t="n"/>
      <c r="CU32" s="476" t="n"/>
      <c r="CV32" s="476" t="n"/>
    </row>
    <row r="33">
      <c r="A33" s="476" t="n"/>
      <c r="B33" s="724">
        <f>'_calc_Dane'!F32</f>
        <v/>
      </c>
      <c r="C33" s="724">
        <f>'_calc_Dane'!G32</f>
        <v/>
      </c>
      <c r="D33" s="553">
        <f>'_calc_Dane'!H32</f>
        <v/>
      </c>
      <c r="E33" s="553">
        <f>'_calc_Dane'!I32</f>
        <v/>
      </c>
      <c r="F33" s="543">
        <f>'_calc_Dane'!M11-'_calc_Dane'!M10</f>
        <v/>
      </c>
      <c r="G33" s="845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F33/J33*(2000000/PI())</f>
        <v/>
      </c>
      <c r="R33" s="544">
        <f>G33/J33*2000000/PI()</f>
        <v/>
      </c>
      <c r="S33" s="543">
        <f>H33/K33*2000000/PI()</f>
        <v/>
      </c>
      <c r="T33" s="845">
        <f>I33/K33*2000000/PI()</f>
        <v/>
      </c>
      <c r="U33" s="543">
        <f>VLOOKUP(C33,$P$4:$V$12,4,FALSE)-VLOOKUP(B33,$P$4:$V$12,4,FALSE)</f>
        <v/>
      </c>
      <c r="V33" s="544">
        <f>VLOOKUP(C33,$P$4:$V$12,5,FALSE)-VLOOKUP(B33,$P$4:$V$12,5,FALSE)</f>
        <v/>
      </c>
      <c r="W33" s="543">
        <f>VLOOKUP(D33,$P$4:$V$12,4,FALSE)-VLOOKUP(B33,$P$4:$V$12,4,FALSE)</f>
        <v/>
      </c>
      <c r="X33" s="544">
        <f>VLOOKUP(D33,$P$4:$V$12,5,FALSE)-VLOOKUP(B33,$P$4:$V$12,5,FALSE)</f>
        <v/>
      </c>
      <c r="Y33" s="546">
        <f>IF(U33&gt;0,IF(V33&gt;0,ATAN(V33/U33),ATAN(V33/U33)+2*PI()),ATAN(V33/U33)+PI())</f>
        <v/>
      </c>
      <c r="Z33" s="586">
        <f>IF(W33&gt;0,IF(X33&gt;0,ATAN(X33/W33),ATAN(X33/W33)+2*PI()),ATAN(X33/W33)+PI())</f>
        <v/>
      </c>
      <c r="AA33" s="548">
        <f>IF((Z33-Y33)*200/PI()&gt;0,(Z33-Y33)*200/PI(),(Z33-Y33)*200/PI()+400)</f>
        <v/>
      </c>
      <c r="AB33" s="476" t="n"/>
      <c r="AC33" s="476" t="n"/>
      <c r="AD33" s="476" t="n"/>
      <c r="AE33" s="476" t="n"/>
      <c r="AF33" s="476" t="n"/>
      <c r="AG33" s="476" t="n"/>
      <c r="AH33" s="476" t="n"/>
      <c r="AI33" s="476" t="n"/>
      <c r="AJ33" s="476" t="n"/>
      <c r="AK33" s="476" t="n"/>
      <c r="AL33" s="476" t="n"/>
      <c r="AM33" s="476" t="n"/>
      <c r="AN33" s="476" t="n"/>
      <c r="AO33" s="476" t="n"/>
      <c r="AP33" s="476" t="n"/>
      <c r="AQ33" s="476" t="n"/>
      <c r="AR33" s="476" t="n"/>
      <c r="AS33" s="476" t="n"/>
      <c r="AT33" s="476" t="n"/>
      <c r="AU33" s="476" t="n"/>
      <c r="AV33" s="476" t="n"/>
      <c r="AW33" s="476" t="n"/>
      <c r="AX33" s="476" t="n"/>
      <c r="AY33" s="476" t="n"/>
      <c r="AZ33" s="476" t="n"/>
      <c r="BA33" s="476" t="n"/>
      <c r="BB33" s="476" t="n"/>
      <c r="BC33" s="476" t="n"/>
      <c r="BD33" s="476" t="n"/>
      <c r="BE33" s="476" t="n"/>
      <c r="BF33" s="476" t="n"/>
      <c r="BG33" s="476" t="n"/>
      <c r="BH33" s="476" t="n"/>
      <c r="BI33" s="476" t="n"/>
      <c r="BJ33" s="476" t="n"/>
      <c r="BK33" s="476" t="n"/>
      <c r="BL33" s="476" t="n"/>
      <c r="BM33" s="476" t="n"/>
      <c r="BN33" s="476" t="n"/>
      <c r="BO33" s="476" t="n"/>
      <c r="BP33" s="476" t="n"/>
      <c r="BQ33" s="476" t="n"/>
      <c r="BR33" s="476" t="n"/>
      <c r="BS33" s="476" t="n"/>
      <c r="BT33" s="476" t="n"/>
      <c r="BU33" s="476" t="n"/>
      <c r="BV33" s="476" t="n"/>
      <c r="BW33" s="476" t="n"/>
      <c r="BX33" s="476" t="n"/>
      <c r="BY33" s="476" t="n"/>
      <c r="BZ33" s="476" t="n"/>
      <c r="CA33" s="476" t="n"/>
      <c r="CB33" s="476" t="n"/>
      <c r="CC33" s="476" t="n"/>
      <c r="CD33" s="476" t="n"/>
      <c r="CE33" s="476" t="n"/>
      <c r="CF33" s="476" t="n"/>
      <c r="CG33" s="476" t="n"/>
      <c r="CH33" s="476" t="n"/>
      <c r="CI33" s="476" t="n"/>
      <c r="CJ33" s="476" t="n"/>
      <c r="CK33" s="476" t="n"/>
      <c r="CL33" s="476" t="n"/>
      <c r="CM33" s="476" t="n"/>
      <c r="CN33" s="476" t="n"/>
      <c r="CO33" s="476" t="n"/>
      <c r="CP33" s="476" t="n"/>
      <c r="CQ33" s="476" t="n"/>
      <c r="CR33" s="476" t="n"/>
      <c r="CS33" s="476" t="n"/>
      <c r="CT33" s="476" t="n"/>
      <c r="CU33" s="476" t="n"/>
      <c r="CV33" s="476" t="n"/>
    </row>
    <row r="34">
      <c r="A34" s="476" t="n"/>
      <c r="B34" s="724">
        <f>'_calc_Dane'!F33</f>
        <v/>
      </c>
      <c r="C34" s="724">
        <f>'_calc_Dane'!G33</f>
        <v/>
      </c>
      <c r="D34" s="553">
        <f>'_calc_Dane'!H33</f>
        <v/>
      </c>
      <c r="E34" s="553">
        <f>'_calc_Dane'!I33</f>
        <v/>
      </c>
      <c r="F34" s="543">
        <f>'_calc_Dane'!M13-'_calc_Dane'!M10</f>
        <v/>
      </c>
      <c r="G34" s="845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F34/J34*(2000000/PI())</f>
        <v/>
      </c>
      <c r="R34" s="544">
        <f>G34/J34*2000000/PI()</f>
        <v/>
      </c>
      <c r="S34" s="543">
        <f>H34/K34*2000000/PI()</f>
        <v/>
      </c>
      <c r="T34" s="845">
        <f>I34/K34*2000000/PI()</f>
        <v/>
      </c>
      <c r="U34" s="543">
        <f>VLOOKUP(C34,$P$4:$V$12,4,FALSE)-VLOOKUP(B34,$P$4:$V$12,4,FALSE)</f>
        <v/>
      </c>
      <c r="V34" s="544">
        <f>VLOOKUP(C34,$P$4:$V$12,5,FALSE)-VLOOKUP(B34,$P$4:$V$12,5,FALSE)</f>
        <v/>
      </c>
      <c r="W34" s="543">
        <f>VLOOKUP(D34,$P$4:$V$12,4,FALSE)-VLOOKUP(B34,$P$4:$V$12,4,FALSE)</f>
        <v/>
      </c>
      <c r="X34" s="544">
        <f>VLOOKUP(D34,$P$4:$V$12,5,FALSE)-VLOOKUP(B34,$P$4:$V$12,5,FALSE)</f>
        <v/>
      </c>
      <c r="Y34" s="546">
        <f>IF(U34&gt;0,IF(V34&gt;0,ATAN(V34/U34),ATAN(V34/U34)+2*PI()),ATAN(V34/U34)+PI())</f>
        <v/>
      </c>
      <c r="Z34" s="586">
        <f>IF(W34&gt;0,IF(X34&gt;0,ATAN(X34/W34),ATAN(X34/W34)+2*PI()),ATAN(X34/W34)+PI())</f>
        <v/>
      </c>
      <c r="AA34" s="548">
        <f>IF((Z34-Y34)*200/PI()&gt;0,(Z34-Y34)*200/PI(),(Z34-Y34)*200/PI()+400)</f>
        <v/>
      </c>
      <c r="AB34" s="476" t="n"/>
      <c r="AC34" s="476" t="n"/>
      <c r="AD34" s="476" t="n"/>
      <c r="AE34" s="476" t="n"/>
      <c r="AF34" s="476" t="n"/>
      <c r="AG34" s="476" t="n"/>
      <c r="AH34" s="476" t="n"/>
      <c r="AI34" s="476" t="n"/>
      <c r="AJ34" s="476" t="n"/>
      <c r="AK34" s="476" t="n"/>
      <c r="AL34" s="476" t="n"/>
      <c r="AM34" s="476" t="n"/>
      <c r="AN34" s="476" t="n"/>
      <c r="AO34" s="476" t="n"/>
      <c r="AP34" s="476" t="n"/>
      <c r="AQ34" s="476" t="n"/>
      <c r="AR34" s="476" t="n"/>
      <c r="AS34" s="476" t="n"/>
      <c r="AT34" s="476" t="n"/>
      <c r="AU34" s="476" t="n"/>
      <c r="AV34" s="476" t="n"/>
      <c r="AW34" s="476" t="n"/>
      <c r="AX34" s="476" t="n"/>
      <c r="AY34" s="476" t="n"/>
      <c r="AZ34" s="476" t="n"/>
      <c r="BA34" s="476" t="n"/>
      <c r="BB34" s="476" t="n"/>
      <c r="BC34" s="476" t="n"/>
      <c r="BD34" s="476" t="n"/>
      <c r="BE34" s="476" t="n"/>
      <c r="BF34" s="476" t="n"/>
      <c r="BG34" s="476" t="n"/>
      <c r="BH34" s="476" t="n"/>
      <c r="BI34" s="476" t="n"/>
      <c r="BJ34" s="476" t="n"/>
      <c r="BK34" s="476" t="n"/>
      <c r="BL34" s="476" t="n"/>
      <c r="BM34" s="476" t="n"/>
      <c r="BN34" s="476" t="n"/>
      <c r="BO34" s="476" t="n"/>
      <c r="BP34" s="476" t="n"/>
      <c r="BQ34" s="476" t="n"/>
      <c r="BR34" s="476" t="n"/>
      <c r="BS34" s="476" t="n"/>
      <c r="BT34" s="476" t="n"/>
      <c r="BU34" s="476" t="n"/>
      <c r="BV34" s="476" t="n"/>
      <c r="BW34" s="476" t="n"/>
      <c r="BX34" s="476" t="n"/>
      <c r="BY34" s="476" t="n"/>
      <c r="BZ34" s="476" t="n"/>
      <c r="CA34" s="476" t="n"/>
      <c r="CB34" s="476" t="n"/>
      <c r="CC34" s="476" t="n"/>
      <c r="CD34" s="476" t="n"/>
      <c r="CE34" s="476" t="n"/>
      <c r="CF34" s="476" t="n"/>
      <c r="CG34" s="476" t="n"/>
      <c r="CH34" s="476" t="n"/>
      <c r="CI34" s="476" t="n"/>
      <c r="CJ34" s="476" t="n"/>
      <c r="CK34" s="476" t="n"/>
      <c r="CL34" s="476" t="n"/>
      <c r="CM34" s="476" t="n"/>
      <c r="CN34" s="476" t="n"/>
      <c r="CO34" s="476" t="n"/>
      <c r="CP34" s="476" t="n"/>
      <c r="CQ34" s="476" t="n"/>
      <c r="CR34" s="476" t="n"/>
      <c r="CS34" s="476" t="n"/>
      <c r="CT34" s="476" t="n"/>
      <c r="CU34" s="476" t="n"/>
      <c r="CV34" s="476" t="n"/>
    </row>
    <row r="35">
      <c r="A35" s="476" t="n"/>
      <c r="B35" s="724">
        <f>'_calc_Dane'!F34</f>
        <v/>
      </c>
      <c r="C35" s="724">
        <f>'_calc_Dane'!G34</f>
        <v/>
      </c>
      <c r="D35" s="553">
        <f>'_calc_Dane'!H34</f>
        <v/>
      </c>
      <c r="E35" s="553">
        <f>'_calc_Dane'!I34</f>
        <v/>
      </c>
      <c r="F35" s="543">
        <f>'_calc_Dane'!M10-'_calc_Dane'!M9</f>
        <v/>
      </c>
      <c r="G35" s="845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F35/J35*(2000000/PI())</f>
        <v/>
      </c>
      <c r="R35" s="544">
        <f>G35/J35*2000000/PI()</f>
        <v/>
      </c>
      <c r="S35" s="543">
        <f>H35/K35*2000000/PI()</f>
        <v/>
      </c>
      <c r="T35" s="845">
        <f>I35/K35*2000000/PI()</f>
        <v/>
      </c>
      <c r="U35" s="543">
        <f>VLOOKUP(C35,$P$4:$V$12,4,FALSE)-VLOOKUP(B35,$P$4:$V$12,4,FALSE)</f>
        <v/>
      </c>
      <c r="V35" s="544">
        <f>VLOOKUP(C35,$P$4:$V$12,5,FALSE)-VLOOKUP(B35,$P$4:$V$12,5,FALSE)</f>
        <v/>
      </c>
      <c r="W35" s="543">
        <f>VLOOKUP(D35,$P$4:$V$12,4,FALSE)-VLOOKUP(B35,$P$4:$V$12,4,FALSE)</f>
        <v/>
      </c>
      <c r="X35" s="544">
        <f>VLOOKUP(D35,$P$4:$V$12,5,FALSE)-VLOOKUP(B35,$P$4:$V$12,5,FALSE)</f>
        <v/>
      </c>
      <c r="Y35" s="546">
        <f>IF(U35&gt;0,IF(V35&gt;0,ATAN(V35/U35),ATAN(V35/U35)+2*PI()),ATAN(V35/U35)+PI())</f>
        <v/>
      </c>
      <c r="Z35" s="586">
        <f>IF(W35&gt;0,IF(X35&gt;0,ATAN(X35/W35),ATAN(X35/W35)+2*PI()),ATAN(X35/W35)+PI())</f>
        <v/>
      </c>
      <c r="AA35" s="548">
        <f>IF((Z35-Y35)*200/PI()&gt;0,(Z35-Y35)*200/PI(),(Z35-Y35)*200/PI()+400)</f>
        <v/>
      </c>
      <c r="AB35" s="476" t="n"/>
      <c r="AC35" s="476" t="n"/>
      <c r="AD35" s="476" t="n"/>
      <c r="AE35" s="476" t="n"/>
      <c r="AF35" s="476" t="n"/>
      <c r="AG35" s="476" t="n"/>
      <c r="AH35" s="476" t="n"/>
      <c r="AI35" s="476" t="n"/>
      <c r="AJ35" s="476" t="n"/>
      <c r="AK35" s="476" t="n"/>
      <c r="AL35" s="476" t="n"/>
      <c r="AM35" s="476" t="n"/>
      <c r="AN35" s="476" t="n"/>
      <c r="AO35" s="476" t="n"/>
      <c r="AP35" s="476" t="n"/>
      <c r="AQ35" s="476" t="n"/>
      <c r="AR35" s="476" t="n"/>
      <c r="AS35" s="476" t="n"/>
      <c r="AT35" s="476" t="n"/>
      <c r="AU35" s="476" t="n"/>
      <c r="AV35" s="476" t="n"/>
      <c r="AW35" s="476" t="n"/>
      <c r="AX35" s="476" t="n"/>
      <c r="AY35" s="476" t="n"/>
      <c r="AZ35" s="476" t="n"/>
      <c r="BA35" s="476" t="n"/>
      <c r="BB35" s="476" t="n"/>
      <c r="BC35" s="476" t="n"/>
      <c r="BD35" s="476" t="n"/>
      <c r="BE35" s="476" t="n"/>
      <c r="BF35" s="476" t="n"/>
      <c r="BG35" s="476" t="n"/>
      <c r="BH35" s="476" t="n"/>
      <c r="BI35" s="476" t="n"/>
      <c r="BJ35" s="476" t="n"/>
      <c r="BK35" s="476" t="n"/>
      <c r="BL35" s="476" t="n"/>
      <c r="BM35" s="476" t="n"/>
      <c r="BN35" s="476" t="n"/>
      <c r="BO35" s="476" t="n"/>
      <c r="BP35" s="476" t="n"/>
      <c r="BQ35" s="476" t="n"/>
      <c r="BR35" s="476" t="n"/>
      <c r="BS35" s="476" t="n"/>
      <c r="BT35" s="476" t="n"/>
      <c r="BU35" s="476" t="n"/>
      <c r="BV35" s="476" t="n"/>
      <c r="BW35" s="476" t="n"/>
      <c r="BX35" s="476" t="n"/>
      <c r="BY35" s="476" t="n"/>
      <c r="BZ35" s="476" t="n"/>
      <c r="CA35" s="476" t="n"/>
      <c r="CB35" s="476" t="n"/>
      <c r="CC35" s="476" t="n"/>
      <c r="CD35" s="476" t="n"/>
      <c r="CE35" s="476" t="n"/>
      <c r="CF35" s="476" t="n"/>
      <c r="CG35" s="476" t="n"/>
      <c r="CH35" s="476" t="n"/>
      <c r="CI35" s="476" t="n"/>
      <c r="CJ35" s="476" t="n"/>
      <c r="CK35" s="476" t="n"/>
      <c r="CL35" s="476" t="n"/>
      <c r="CM35" s="476" t="n"/>
      <c r="CN35" s="476" t="n"/>
      <c r="CO35" s="476" t="n"/>
      <c r="CP35" s="476" t="n"/>
      <c r="CQ35" s="476" t="n"/>
      <c r="CR35" s="476" t="n"/>
      <c r="CS35" s="476" t="n"/>
      <c r="CT35" s="476" t="n"/>
      <c r="CU35" s="476" t="n"/>
      <c r="CV35" s="476" t="n"/>
    </row>
    <row r="36">
      <c r="A36" s="476" t="n"/>
      <c r="B36" s="728">
        <f>'_calc_Dane'!F35</f>
        <v/>
      </c>
      <c r="C36" s="728">
        <f>'_calc_Dane'!G35</f>
        <v/>
      </c>
      <c r="D36" s="566">
        <f>'_calc_Dane'!H35</f>
        <v/>
      </c>
      <c r="E36" s="566">
        <f>'_calc_Dane'!I35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F36/J36*(2000000/PI())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>
        <f>VLOOKUP(C36,$P$4:$V$12,4,FALSE)-VLOOKUP(B36,$P$4:$V$12,4,FALSE)</f>
        <v/>
      </c>
      <c r="V36" s="568">
        <f>VLOOKUP(C36,$P$4:$V$12,5,FALSE)-VLOOKUP(B36,$P$4:$V$12,5,FALSE)</f>
        <v/>
      </c>
      <c r="W36" s="567">
        <f>VLOOKUP(D36,$P$4:$V$12,4,FALSE)-VLOOKUP(B36,$P$4:$V$12,4,FALSE)</f>
        <v/>
      </c>
      <c r="X36" s="568">
        <f>VLOOKUP(D36,$P$4:$V$12,5,FALSE)-VLOOKUP(B36,$P$4:$V$12,5,FALSE)</f>
        <v/>
      </c>
      <c r="Y36" s="570">
        <f>IF(U36&gt;0,IF(V36&gt;0,ATAN(V36/U36),ATAN(V36/U36)+2*PI()),ATAN(V36/U36)+PI())</f>
        <v/>
      </c>
      <c r="Z36" s="593">
        <f>IF(W36&gt;0,IF(X36&gt;0,ATAN(X36/W36),ATAN(X36/W36)+2*PI()),ATAN(X36/W36)+PI())</f>
        <v/>
      </c>
      <c r="AA36" s="572">
        <f>IF((Z36-Y36)*200/PI()&gt;0,(Z36-Y36)*200/PI(),(Z36-Y36)*200/PI()+400)</f>
        <v/>
      </c>
      <c r="AB36" s="476" t="n"/>
      <c r="AC36" s="476" t="n"/>
      <c r="AD36" s="476" t="n"/>
      <c r="AE36" s="476" t="n"/>
      <c r="AF36" s="476" t="n"/>
      <c r="AG36" s="476" t="n"/>
      <c r="AH36" s="476" t="n"/>
      <c r="AI36" s="476" t="n"/>
      <c r="AJ36" s="476" t="n"/>
      <c r="AK36" s="476" t="n"/>
      <c r="AL36" s="476" t="n"/>
      <c r="AM36" s="476" t="n"/>
      <c r="AN36" s="476" t="n"/>
      <c r="AO36" s="476" t="n"/>
      <c r="AP36" s="476" t="n"/>
      <c r="AQ36" s="476" t="n"/>
      <c r="AR36" s="476" t="n"/>
      <c r="AS36" s="476" t="n"/>
      <c r="AT36" s="476" t="n"/>
      <c r="AU36" s="476" t="n"/>
      <c r="AV36" s="476" t="n"/>
      <c r="AW36" s="476" t="n"/>
      <c r="AX36" s="476" t="n"/>
      <c r="AY36" s="476" t="n"/>
      <c r="AZ36" s="476" t="n"/>
      <c r="BA36" s="476" t="n"/>
      <c r="BB36" s="476" t="n"/>
      <c r="BC36" s="476" t="n"/>
      <c r="BD36" s="476" t="n"/>
      <c r="BE36" s="476" t="n"/>
      <c r="BF36" s="476" t="n"/>
      <c r="BG36" s="476" t="n"/>
      <c r="BH36" s="476" t="n"/>
      <c r="BI36" s="476" t="n"/>
      <c r="BJ36" s="476" t="n"/>
      <c r="BK36" s="476" t="n"/>
      <c r="BL36" s="476" t="n"/>
      <c r="BM36" s="476" t="n"/>
      <c r="BN36" s="476" t="n"/>
      <c r="BO36" s="476" t="n"/>
      <c r="BP36" s="476" t="n"/>
      <c r="BQ36" s="476" t="n"/>
      <c r="BR36" s="476" t="n"/>
      <c r="BS36" s="476" t="n"/>
      <c r="BT36" s="476" t="n"/>
      <c r="BU36" s="476" t="n"/>
      <c r="BV36" s="476" t="n"/>
      <c r="BW36" s="476" t="n"/>
      <c r="BX36" s="476" t="n"/>
      <c r="BY36" s="476" t="n"/>
      <c r="BZ36" s="476" t="n"/>
      <c r="CA36" s="476" t="n"/>
      <c r="CB36" s="476" t="n"/>
      <c r="CC36" s="476" t="n"/>
      <c r="CD36" s="476" t="n"/>
      <c r="CE36" s="476" t="n"/>
      <c r="CF36" s="476" t="n"/>
      <c r="CG36" s="476" t="n"/>
      <c r="CH36" s="476" t="n"/>
      <c r="CI36" s="476" t="n"/>
      <c r="CJ36" s="476" t="n"/>
      <c r="CK36" s="476" t="n"/>
      <c r="CL36" s="476" t="n"/>
      <c r="CM36" s="476" t="n"/>
      <c r="CN36" s="476" t="n"/>
      <c r="CO36" s="476" t="n"/>
      <c r="CP36" s="476" t="n"/>
      <c r="CQ36" s="476" t="n"/>
      <c r="CR36" s="476" t="n"/>
      <c r="CS36" s="476" t="n"/>
      <c r="CT36" s="476" t="n"/>
      <c r="CU36" s="476" t="n"/>
      <c r="CV36" s="476" t="n"/>
    </row>
    <row r="37">
      <c r="A37" s="476" t="n"/>
      <c r="B37" s="845">
        <f>'_calc_Dane'!F36</f>
        <v/>
      </c>
      <c r="C37" s="845">
        <f>'_calc_Dane'!G36</f>
        <v/>
      </c>
      <c r="D37" s="845">
        <f>'_calc_Dane'!H36</f>
        <v/>
      </c>
      <c r="E37" s="845">
        <f>'_calc_Dane'!I36</f>
        <v/>
      </c>
      <c r="F37" s="845">
        <f>'_calc_Dane'!M13-'_calc_Dane'!M9</f>
        <v/>
      </c>
      <c r="G37" s="845">
        <f>'_calc_Dane'!N13-'_calc_Dane'!N9</f>
        <v/>
      </c>
      <c r="H37" s="845">
        <f>'_calc_Dane'!M8-'_calc_Dane'!M9</f>
        <v/>
      </c>
      <c r="I37" s="845">
        <f>'_calc_Dane'!N8-'_calc_Dane'!N9</f>
        <v/>
      </c>
      <c r="J37" s="845">
        <f>F37^2+G37^2</f>
        <v/>
      </c>
      <c r="K37" s="845">
        <f>H37^2+I37^2</f>
        <v/>
      </c>
      <c r="L37" s="845">
        <f>IF(ATAN2(F37,G37)*200/PI()&lt;0,ATAN2(F37,G37)*200/PI()+400,ATAN2(F37,G37)*200/PI())</f>
        <v/>
      </c>
      <c r="M37" s="845">
        <f>IF(ATAN2(H37,I37)*200/PI()&lt;0,ATAN2(H37,I37)*200/PI()+400,ATAN2(H37,I37)*200/PI())</f>
        <v/>
      </c>
      <c r="N37" s="845">
        <f>IF(M37-L37&lt;0,M37-L37+400,M37-L37)</f>
        <v/>
      </c>
      <c r="O37" s="845">
        <f>'_calc_Dane'!$M$15</f>
        <v/>
      </c>
      <c r="P37" s="845">
        <f>N37-E37</f>
        <v/>
      </c>
      <c r="Q37" s="845">
        <f>F37/J37*(2000000/PI())</f>
        <v/>
      </c>
      <c r="R37" s="845">
        <f>G37/J37*2000000/PI()</f>
        <v/>
      </c>
      <c r="S37" s="845">
        <f>H37/K37*2000000/PI()</f>
        <v/>
      </c>
      <c r="T37" s="845">
        <f>I37/K37*2000000/PI()</f>
        <v/>
      </c>
      <c r="U37" s="476" t="n"/>
      <c r="V37" s="476" t="n"/>
      <c r="W37" s="476" t="n"/>
      <c r="X37" s="476" t="n"/>
      <c r="Y37" s="476" t="n"/>
      <c r="Z37" s="476" t="n"/>
      <c r="AA37" s="476" t="n"/>
      <c r="AB37" s="476" t="n"/>
      <c r="AC37" s="476" t="n"/>
      <c r="AD37" s="476" t="n"/>
      <c r="AE37" s="476" t="n"/>
      <c r="AF37" s="476" t="n"/>
      <c r="AG37" s="476" t="n"/>
      <c r="AH37" s="476" t="n"/>
      <c r="AI37" s="476" t="n"/>
      <c r="AJ37" s="476" t="n"/>
      <c r="AK37" s="476" t="n"/>
      <c r="AL37" s="476" t="n"/>
      <c r="AM37" s="476" t="n"/>
      <c r="AN37" s="476" t="n"/>
      <c r="AO37" s="476" t="n"/>
      <c r="AP37" s="476" t="n"/>
      <c r="AQ37" s="476" t="n"/>
      <c r="AR37" s="476" t="n"/>
      <c r="AS37" s="476" t="n"/>
      <c r="AT37" s="476" t="n"/>
      <c r="AU37" s="476" t="n"/>
      <c r="AV37" s="476" t="n"/>
      <c r="AW37" s="476" t="n"/>
      <c r="AX37" s="476" t="n"/>
      <c r="AY37" s="476" t="n"/>
      <c r="AZ37" s="476" t="n"/>
      <c r="BA37" s="476" t="n"/>
      <c r="BB37" s="476" t="n"/>
      <c r="BC37" s="476" t="n"/>
      <c r="BD37" s="476" t="n"/>
      <c r="BE37" s="476" t="n"/>
      <c r="BF37" s="476" t="n"/>
      <c r="BG37" s="476" t="n"/>
      <c r="BH37" s="476" t="n"/>
      <c r="BI37" s="476" t="n"/>
      <c r="BJ37" s="476" t="n"/>
      <c r="BK37" s="476" t="n"/>
      <c r="BL37" s="476" t="n"/>
      <c r="BM37" s="476" t="n"/>
      <c r="BN37" s="476" t="n"/>
      <c r="BO37" s="476" t="n"/>
      <c r="BP37" s="476" t="n"/>
      <c r="BQ37" s="476" t="n"/>
      <c r="BR37" s="476" t="n"/>
      <c r="BS37" s="476" t="n"/>
      <c r="BT37" s="476" t="n"/>
      <c r="BU37" s="476" t="n"/>
      <c r="BV37" s="476" t="n"/>
      <c r="BW37" s="476" t="n"/>
      <c r="BX37" s="476" t="n"/>
      <c r="BY37" s="476" t="n"/>
      <c r="BZ37" s="476" t="n"/>
      <c r="CA37" s="476" t="n"/>
      <c r="CB37" s="476" t="n"/>
      <c r="CC37" s="476" t="n"/>
      <c r="CD37" s="476" t="n"/>
      <c r="CE37" s="476" t="n"/>
      <c r="CF37" s="476" t="n"/>
      <c r="CG37" s="476" t="n"/>
      <c r="CH37" s="476" t="n"/>
      <c r="CI37" s="476" t="n"/>
      <c r="CJ37" s="476" t="n"/>
      <c r="CK37" s="476" t="n"/>
      <c r="CL37" s="476" t="n"/>
      <c r="CM37" s="476" t="n"/>
      <c r="CN37" s="476" t="n"/>
      <c r="CO37" s="476" t="n"/>
      <c r="CP37" s="476" t="n"/>
      <c r="CQ37" s="476" t="n"/>
      <c r="CR37" s="476" t="n"/>
      <c r="CS37" s="476" t="n"/>
      <c r="CT37" s="476" t="n"/>
      <c r="CU37" s="476" t="n"/>
      <c r="CV37" s="476" t="n"/>
    </row>
    <row r="38">
      <c r="A38" s="476" t="n"/>
      <c r="B38" s="476" t="n"/>
      <c r="C38" s="476" t="n"/>
      <c r="D38" s="476" t="n"/>
      <c r="E38" s="476" t="n"/>
      <c r="F38" s="476" t="n"/>
      <c r="G38" s="476" t="n"/>
      <c r="H38" s="476" t="n"/>
      <c r="I38" s="476" t="n"/>
      <c r="J38" s="476" t="n"/>
      <c r="K38" s="476" t="n"/>
      <c r="L38" s="476" t="n"/>
      <c r="M38" s="476" t="n"/>
      <c r="N38" s="476" t="n"/>
      <c r="O38" s="476" t="n"/>
      <c r="P38" s="476" t="n"/>
      <c r="Q38" s="476" t="n"/>
      <c r="R38" s="476" t="n"/>
      <c r="S38" s="476" t="n"/>
      <c r="T38" s="476" t="n"/>
      <c r="U38" s="476" t="n"/>
      <c r="V38" s="476" t="n"/>
      <c r="W38" s="476" t="n"/>
      <c r="X38" s="476" t="n"/>
      <c r="Y38" s="476" t="n"/>
      <c r="Z38" s="476" t="n"/>
      <c r="AA38" s="476" t="n"/>
      <c r="AB38" s="476" t="n"/>
      <c r="AC38" s="476" t="n"/>
      <c r="AD38" s="476" t="n"/>
      <c r="AE38" s="476" t="n"/>
      <c r="AF38" s="476" t="n"/>
      <c r="AG38" s="476" t="n"/>
      <c r="AH38" s="476" t="n"/>
      <c r="AI38" s="476" t="n"/>
      <c r="AJ38" s="476" t="n"/>
      <c r="AK38" s="476" t="n"/>
      <c r="AL38" s="476" t="n"/>
      <c r="AM38" s="476" t="n"/>
      <c r="AN38" s="476" t="n"/>
      <c r="AO38" s="476" t="n"/>
      <c r="AP38" s="476" t="n"/>
      <c r="AQ38" s="476" t="n"/>
      <c r="AR38" s="476" t="n"/>
      <c r="AS38" s="476" t="n"/>
      <c r="AT38" s="476" t="n"/>
      <c r="AU38" s="476" t="n"/>
      <c r="AV38" s="476" t="n"/>
      <c r="AW38" s="476" t="n"/>
      <c r="AX38" s="476" t="n"/>
      <c r="AY38" s="476" t="n"/>
      <c r="AZ38" s="476" t="n"/>
      <c r="BA38" s="476" t="n"/>
      <c r="BB38" s="476" t="n"/>
      <c r="BC38" s="476" t="n"/>
      <c r="BD38" s="476" t="n"/>
      <c r="BE38" s="476" t="n"/>
      <c r="BF38" s="476" t="n"/>
      <c r="BG38" s="476" t="n"/>
      <c r="BH38" s="476" t="n"/>
      <c r="BI38" s="476" t="n"/>
      <c r="BJ38" s="476" t="n"/>
      <c r="BK38" s="476" t="n"/>
      <c r="BL38" s="476" t="n"/>
      <c r="BM38" s="476" t="n"/>
      <c r="BN38" s="476" t="n"/>
      <c r="BO38" s="476" t="n"/>
      <c r="BP38" s="476" t="n"/>
      <c r="BQ38" s="476" t="n"/>
      <c r="BR38" s="476" t="n"/>
      <c r="BS38" s="476" t="n"/>
      <c r="BT38" s="476" t="n"/>
      <c r="BU38" s="476" t="n"/>
      <c r="BV38" s="476" t="n"/>
      <c r="BW38" s="476" t="n"/>
      <c r="BX38" s="476" t="n"/>
      <c r="BY38" s="476" t="n"/>
      <c r="BZ38" s="476" t="n"/>
      <c r="CA38" s="476" t="n"/>
      <c r="CB38" s="476" t="n"/>
      <c r="CC38" s="476" t="n"/>
      <c r="CD38" s="476" t="n"/>
      <c r="CE38" s="476" t="n"/>
      <c r="CF38" s="476" t="n"/>
      <c r="CG38" s="476" t="n"/>
      <c r="CH38" s="476" t="n"/>
      <c r="CI38" s="476" t="n"/>
      <c r="CJ38" s="476" t="n"/>
      <c r="CK38" s="476" t="n"/>
      <c r="CL38" s="476" t="n"/>
      <c r="CM38" s="476" t="n"/>
      <c r="CN38" s="476" t="n"/>
      <c r="CO38" s="476" t="n"/>
      <c r="CP38" s="476" t="n"/>
      <c r="CQ38" s="476" t="n"/>
      <c r="CR38" s="476" t="n"/>
      <c r="CS38" s="476" t="n"/>
      <c r="CT38" s="476" t="n"/>
      <c r="CU38" s="476" t="n"/>
      <c r="CV38" s="476" t="n"/>
    </row>
    <row r="39" ht="15.95" customHeight="1">
      <c r="A39" s="476" t="n"/>
      <c r="B39" s="845" t="inlineStr">
        <is>
          <t>a</t>
        </is>
      </c>
      <c r="C39" s="476" t="n"/>
      <c r="D39" s="476" t="n"/>
      <c r="E39" s="476" t="n"/>
      <c r="F39" s="476" t="n"/>
      <c r="G39" s="476" t="n"/>
      <c r="H39" s="476" t="n"/>
      <c r="I39" s="476" t="n"/>
      <c r="J39" s="476" t="n"/>
      <c r="K39" s="476" t="n"/>
      <c r="L39" s="476" t="n"/>
      <c r="M39" s="476" t="n"/>
      <c r="N39" s="476" t="n"/>
      <c r="O39" s="476" t="n"/>
      <c r="P39" s="476" t="n"/>
      <c r="Q39" s="476" t="n"/>
      <c r="R39" s="476" t="n"/>
      <c r="S39" s="845" t="inlineStr">
        <is>
          <t>l [m/cc]</t>
        </is>
      </c>
      <c r="T39" s="476" t="n"/>
      <c r="U39" s="476" t="n"/>
      <c r="V39" s="476" t="n"/>
      <c r="W39" s="476" t="n"/>
      <c r="X39" s="476" t="n"/>
      <c r="Y39" s="476" t="n"/>
      <c r="Z39" s="476" t="n"/>
      <c r="AA39" s="476" t="n"/>
      <c r="AB39" s="476" t="n"/>
      <c r="AC39" s="476" t="n"/>
      <c r="AD39" s="476" t="n"/>
      <c r="AE39" s="476" t="n"/>
      <c r="AF39" s="476" t="n"/>
      <c r="AG39" s="476" t="n"/>
      <c r="AH39" s="476" t="n"/>
      <c r="AI39" s="476" t="n"/>
      <c r="AJ39" s="476" t="n"/>
      <c r="AK39" s="476" t="n"/>
      <c r="AL39" s="476" t="n"/>
      <c r="AM39" s="476" t="n"/>
      <c r="AN39" s="476" t="n"/>
      <c r="AO39" s="476" t="n"/>
      <c r="AP39" s="476" t="n"/>
      <c r="AQ39" s="476" t="n"/>
      <c r="AR39" s="476" t="n"/>
      <c r="AS39" s="476" t="n"/>
      <c r="AT39" s="476" t="n"/>
      <c r="AU39" s="476" t="n"/>
      <c r="AV39" s="476" t="n"/>
      <c r="AW39" s="476" t="n"/>
      <c r="AX39" s="476" t="n"/>
      <c r="AY39" s="476" t="n"/>
      <c r="AZ39" s="476" t="n"/>
      <c r="BA39" s="476" t="n"/>
      <c r="BB39" s="476" t="n"/>
      <c r="BC39" s="476" t="n"/>
      <c r="BD39" s="476" t="n"/>
      <c r="BE39" s="476" t="n"/>
      <c r="BF39" s="476" t="n"/>
      <c r="BG39" s="476" t="n"/>
      <c r="BH39" s="476" t="n"/>
      <c r="BI39" s="476" t="n"/>
      <c r="BJ39" s="476" t="n"/>
      <c r="BK39" s="476" t="n"/>
      <c r="BL39" s="476" t="n"/>
      <c r="BM39" s="476" t="n"/>
      <c r="BN39" s="476" t="n"/>
      <c r="BO39" s="476" t="n"/>
      <c r="BP39" s="476" t="n"/>
      <c r="BQ39" s="476" t="n"/>
      <c r="BR39" s="476" t="n"/>
      <c r="BS39" s="476" t="n"/>
      <c r="BT39" s="476" t="n"/>
      <c r="BU39" s="476" t="n"/>
      <c r="BV39" s="476" t="n"/>
      <c r="BW39" s="476" t="n"/>
      <c r="BX39" s="476" t="n"/>
      <c r="BY39" s="476" t="n"/>
      <c r="BZ39" s="476" t="n"/>
      <c r="CA39" s="476" t="n"/>
      <c r="CB39" s="476" t="n"/>
      <c r="CC39" s="476" t="n"/>
      <c r="CD39" s="476" t="n"/>
      <c r="CE39" s="476" t="n"/>
      <c r="CF39" s="476" t="n"/>
      <c r="CG39" s="476" t="n"/>
      <c r="CH39" s="476" t="n"/>
      <c r="CI39" s="476" t="n"/>
      <c r="CJ39" s="476" t="n"/>
      <c r="CK39" s="476" t="n"/>
      <c r="CL39" s="476" t="n"/>
      <c r="CM39" s="476" t="n"/>
      <c r="CN39" s="476" t="n"/>
      <c r="CO39" s="476" t="n"/>
      <c r="CP39" s="476" t="n"/>
      <c r="CQ39" s="476" t="n"/>
      <c r="CR39" s="476" t="n"/>
      <c r="CS39" s="476" t="n"/>
      <c r="CT39" s="476" t="n"/>
      <c r="CU39" s="476" t="n"/>
      <c r="CV39" s="476" t="n"/>
    </row>
    <row r="40" ht="18" customHeight="1">
      <c r="A40" s="476" t="n"/>
      <c r="B40" s="598" t="inlineStr">
        <is>
          <t>dx</t>
        </is>
      </c>
      <c r="C40" s="651" t="n"/>
      <c r="D40" s="651" t="n"/>
      <c r="E40" s="651" t="n"/>
      <c r="F40" s="651" t="n"/>
      <c r="G40" s="651" t="n"/>
      <c r="H40" s="651" t="n"/>
      <c r="I40" s="651" t="n"/>
      <c r="J40" s="651" t="n"/>
      <c r="K40" s="651" t="n"/>
      <c r="L40" s="651" t="n"/>
      <c r="M40" s="651" t="n"/>
      <c r="N40" s="651" t="n"/>
      <c r="O40" s="651" t="n"/>
      <c r="P40" s="651" t="n"/>
      <c r="Q40" s="826" t="n"/>
      <c r="R40" s="476" t="n"/>
      <c r="S40" s="476" t="n"/>
      <c r="T40" s="476" t="n"/>
      <c r="U40" s="476" t="n"/>
      <c r="V40" s="476" t="n"/>
      <c r="W40" s="476" t="n"/>
      <c r="X40" s="476" t="n"/>
      <c r="Y40" s="476" t="n"/>
      <c r="Z40" s="476" t="n"/>
      <c r="AA40" s="476" t="n"/>
      <c r="AB40" s="476" t="n"/>
      <c r="AC40" s="476" t="n"/>
      <c r="AD40" s="476" t="n"/>
      <c r="AE40" s="476" t="n"/>
      <c r="AF40" s="476" t="n"/>
      <c r="AG40" s="476" t="n"/>
      <c r="AH40" s="476" t="n"/>
      <c r="AI40" s="476" t="n"/>
      <c r="AJ40" s="476" t="n"/>
      <c r="AK40" s="476" t="n"/>
      <c r="AL40" s="476" t="n"/>
      <c r="AM40" s="476" t="n"/>
      <c r="AN40" s="476" t="n"/>
      <c r="AO40" s="476" t="n"/>
      <c r="AP40" s="476" t="n"/>
      <c r="AQ40" s="476" t="n"/>
      <c r="AR40" s="476" t="n"/>
      <c r="AS40" s="476" t="n"/>
      <c r="AT40" s="476" t="n"/>
      <c r="AU40" s="476" t="n"/>
      <c r="AV40" s="476" t="n"/>
      <c r="AW40" s="476" t="n"/>
      <c r="AX40" s="476" t="n"/>
      <c r="AY40" s="476" t="n"/>
      <c r="AZ40" s="476" t="n"/>
      <c r="BA40" s="476" t="n"/>
      <c r="BB40" s="476" t="n"/>
      <c r="BC40" s="476" t="n"/>
      <c r="BD40" s="476" t="n"/>
      <c r="BE40" s="476" t="n"/>
      <c r="BF40" s="476" t="n"/>
      <c r="BG40" s="476" t="n"/>
      <c r="BH40" s="476" t="n"/>
      <c r="BI40" s="476" t="n"/>
      <c r="BJ40" s="476" t="n"/>
      <c r="BK40" s="476" t="n"/>
      <c r="BL40" s="476" t="n"/>
      <c r="BM40" s="476" t="n"/>
      <c r="BN40" s="476" t="n"/>
      <c r="BO40" s="476" t="n"/>
      <c r="BP40" s="476" t="n"/>
      <c r="BQ40" s="476" t="n"/>
      <c r="BR40" s="476" t="n"/>
      <c r="BS40" s="476" t="n"/>
      <c r="BT40" s="476" t="n"/>
      <c r="BU40" s="476" t="n"/>
      <c r="BV40" s="476" t="n"/>
      <c r="BW40" s="476" t="n"/>
      <c r="BX40" s="476" t="n"/>
      <c r="BY40" s="476" t="n"/>
      <c r="BZ40" s="476" t="n"/>
      <c r="CA40" s="476" t="n"/>
      <c r="CB40" s="476" t="n"/>
      <c r="CC40" s="476" t="n"/>
      <c r="CD40" s="476" t="n"/>
      <c r="CE40" s="476" t="n"/>
      <c r="CF40" s="476" t="n"/>
      <c r="CG40" s="476" t="n"/>
      <c r="CH40" s="476" t="n"/>
      <c r="CI40" s="476" t="n"/>
      <c r="CJ40" s="476" t="n"/>
      <c r="CK40" s="476" t="n"/>
      <c r="CL40" s="476" t="n"/>
      <c r="CM40" s="476" t="n"/>
      <c r="CN40" s="476" t="n"/>
      <c r="CO40" s="476" t="n"/>
      <c r="CP40" s="476" t="n"/>
      <c r="CQ40" s="476" t="n"/>
      <c r="CR40" s="476" t="n"/>
      <c r="CS40" s="476" t="n"/>
      <c r="CT40" s="476" t="n"/>
      <c r="CU40" s="476" t="n"/>
      <c r="CV40" s="476" t="n"/>
    </row>
    <row r="41" ht="14.1" customHeight="1">
      <c r="A41" s="476" t="n"/>
      <c r="B41" s="729" t="n">
        <v>1</v>
      </c>
      <c r="C41" s="730" t="n">
        <v>1</v>
      </c>
      <c r="D41" s="730" t="n">
        <v>2</v>
      </c>
      <c r="E41" s="730" t="n">
        <v>2</v>
      </c>
      <c r="F41" s="730" t="n">
        <v>4</v>
      </c>
      <c r="G41" s="730" t="n">
        <v>4</v>
      </c>
      <c r="H41" s="730" t="n">
        <v>5</v>
      </c>
      <c r="I41" s="730" t="n">
        <v>5</v>
      </c>
      <c r="J41" s="730" t="n">
        <v>6</v>
      </c>
      <c r="K41" s="730" t="n">
        <v>6</v>
      </c>
      <c r="L41" s="730" t="n">
        <v>7</v>
      </c>
      <c r="M41" s="730" t="n">
        <v>7</v>
      </c>
      <c r="N41" s="730" t="n">
        <v>8</v>
      </c>
      <c r="O41" s="730" t="n">
        <v>8</v>
      </c>
      <c r="P41" s="730" t="n">
        <v>9</v>
      </c>
      <c r="Q41" s="731" t="n">
        <v>9</v>
      </c>
      <c r="R41" s="605" t="inlineStr">
        <is>
          <t>l</t>
        </is>
      </c>
      <c r="S41" s="476" t="n"/>
      <c r="T41" s="607" t="inlineStr">
        <is>
          <t>v</t>
        </is>
      </c>
      <c r="U41" s="476" t="n"/>
      <c r="V41" s="476" t="n"/>
      <c r="W41" s="476" t="n"/>
      <c r="X41" s="476" t="n"/>
      <c r="Y41" s="476" t="n"/>
      <c r="Z41" s="476" t="n"/>
      <c r="AA41" s="476" t="n"/>
      <c r="AB41" s="476" t="n"/>
      <c r="AC41" s="476" t="n"/>
      <c r="AD41" s="476" t="n"/>
      <c r="AE41" s="476" t="n"/>
      <c r="AF41" s="476" t="n"/>
      <c r="AG41" s="476" t="n"/>
      <c r="AH41" s="476" t="n"/>
      <c r="AI41" s="476" t="n"/>
      <c r="AJ41" s="476" t="n"/>
      <c r="AK41" s="476" t="n"/>
      <c r="AL41" s="476" t="n"/>
      <c r="AM41" s="476" t="n"/>
      <c r="AN41" s="476" t="n"/>
      <c r="AO41" s="476" t="n"/>
      <c r="AP41" s="476" t="n"/>
      <c r="AQ41" s="476" t="n"/>
      <c r="AR41" s="476" t="n"/>
      <c r="AS41" s="476" t="n"/>
      <c r="AT41" s="476" t="n"/>
      <c r="AU41" s="476" t="n"/>
      <c r="AV41" s="476" t="n"/>
      <c r="AW41" s="476" t="n"/>
      <c r="AX41" s="476" t="n"/>
      <c r="AY41" s="476" t="n"/>
      <c r="AZ41" s="476" t="n"/>
      <c r="BA41" s="476" t="n"/>
      <c r="BB41" s="476" t="n"/>
      <c r="BC41" s="476" t="n"/>
      <c r="BD41" s="476" t="n"/>
      <c r="BE41" s="476" t="n"/>
      <c r="BF41" s="476" t="n"/>
      <c r="BG41" s="476" t="n"/>
      <c r="BH41" s="476" t="n"/>
      <c r="BI41" s="476" t="n"/>
      <c r="BJ41" s="476" t="n"/>
      <c r="BK41" s="476" t="n"/>
      <c r="BL41" s="476" t="n"/>
      <c r="BM41" s="476" t="n"/>
      <c r="BN41" s="476" t="n"/>
      <c r="BO41" s="476" t="n"/>
      <c r="BP41" s="476" t="n"/>
      <c r="BQ41" s="476" t="n"/>
      <c r="BR41" s="476" t="n"/>
      <c r="BS41" s="476" t="n"/>
      <c r="BT41" s="476" t="n"/>
      <c r="BU41" s="476" t="n"/>
      <c r="BV41" s="476" t="n"/>
      <c r="BW41" s="476" t="n"/>
      <c r="BX41" s="476" t="n"/>
      <c r="BY41" s="476" t="n"/>
      <c r="BZ41" s="476" t="n"/>
      <c r="CA41" s="476" t="n"/>
      <c r="CB41" s="476" t="n"/>
      <c r="CC41" s="476" t="n"/>
      <c r="CD41" s="476" t="n"/>
      <c r="CE41" s="476" t="n"/>
      <c r="CF41" s="476" t="n"/>
      <c r="CG41" s="476" t="n"/>
      <c r="CH41" s="476" t="n"/>
      <c r="CI41" s="476" t="n"/>
      <c r="CJ41" s="476" t="n"/>
      <c r="CK41" s="476" t="n"/>
      <c r="CL41" s="476" t="n"/>
      <c r="CM41" s="476" t="n"/>
      <c r="CN41" s="476" t="n"/>
      <c r="CO41" s="476" t="n"/>
      <c r="CP41" s="476" t="n"/>
      <c r="CQ41" s="476" t="n"/>
      <c r="CR41" s="476" t="n"/>
      <c r="CS41" s="476" t="n"/>
      <c r="CT41" s="476" t="n"/>
      <c r="CU41" s="476" t="n"/>
      <c r="CV41" s="476" t="n"/>
    </row>
    <row r="42">
      <c r="A42" s="476" t="n"/>
      <c r="B42" s="732">
        <f>IF(B$41=$B4,IF(B$40="dx",-$K4,-$J4),IF(B$41=$C4,IF(B$40="dx",$K4,$J4),0))</f>
        <v/>
      </c>
      <c r="C42" s="733">
        <f>IF(C$41=$B4,IF(C$40="dx",-$K4,-$J4),IF(C$41=$C4,IF(C$40="dx",$K4,$J4),0))</f>
        <v/>
      </c>
      <c r="D42" s="733">
        <f>IF(D$41=$B4,IF(D$40="dx",-$K4,-$J4),IF(D$41=$C4,IF(D$40="dx",$K4,$J4),0))</f>
        <v/>
      </c>
      <c r="E42" s="733">
        <f>IF(E$41=$B4,IF(E$40="dx",-$K4,-$J4),IF(E$41=$C4,IF(E$40="dx",$K4,$J4),0))</f>
        <v/>
      </c>
      <c r="F42" s="733">
        <f>IF(F$41=$B4,IF(F$40="dx",-$K4,-$J4),IF(F$41=$C4,IF(F$40="dx",$K4,$J4),0))</f>
        <v/>
      </c>
      <c r="G42" s="733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733">
        <f>IF(J$41=$B4,IF(J$40="dx",-$K4,-$J4),IF(J$41=$C4,IF(J$40="dx",$K4,$J4),0))</f>
        <v/>
      </c>
      <c r="K42" s="733">
        <f>IF(K$41=$B4,IF(K$40="dx",-$K4,-$J4),IF(K$41=$C4,IF(K$40="dx",$K4,$J4),0))</f>
        <v/>
      </c>
      <c r="L42" s="733">
        <f>IF(L$41=$B4,IF(L$40="dx",-$K4,-$J4),IF(L$41=$C4,IF(L$40="dx",$K4,$J4),0))</f>
        <v/>
      </c>
      <c r="M42" s="733">
        <f>IF(M$41=$B4,IF(M$40="dx",-$K4,-$J4),IF(M$41=$C4,IF(M$40="dx",$K4,$J4),0))</f>
        <v/>
      </c>
      <c r="N42" s="733">
        <f>IF(N$41=$B4,IF(N$40="dx",-$K4,-$J4),IF(N$41=$C4,IF(N$40="dx",$K4,$J4),0))</f>
        <v/>
      </c>
      <c r="O42" s="733">
        <f>IF(O$41=$B4,IF(O$40="dx",-$K4,-$J4),IF(O$41=$C4,IF(O$40="dx",$K4,$J4),0))</f>
        <v/>
      </c>
      <c r="P42" s="733">
        <f>IF(P$41=$B4,IF(P$40="dx",-$K4,-$J4),IF(P$41=$C4,IF(P$40="dx",$K4,$J4),0))</f>
        <v/>
      </c>
      <c r="Q42" s="734">
        <f>IF(Q$41=$B4,IF(Q$40="dx",-$K4,-$J4),IF(Q$41=$C4,IF(Q$40="dx",$K4,$J4),0))</f>
        <v/>
      </c>
      <c r="R42" s="846" t="n"/>
      <c r="S42" s="845">
        <f>M4</f>
        <v/>
      </c>
      <c r="T42" s="847" t="n"/>
      <c r="U42" s="476" t="n"/>
      <c r="V42" s="476" t="n"/>
      <c r="W42" s="476" t="n"/>
      <c r="X42" s="476" t="n"/>
      <c r="Y42" s="476" t="n"/>
      <c r="Z42" s="476" t="n"/>
      <c r="AA42" s="476" t="n"/>
      <c r="AB42" s="476" t="n"/>
      <c r="AC42" s="476" t="n"/>
      <c r="AD42" s="476" t="n"/>
      <c r="AE42" s="476" t="n"/>
      <c r="AF42" s="476" t="n"/>
      <c r="AG42" s="476" t="n"/>
      <c r="AH42" s="476" t="n"/>
      <c r="AI42" s="476" t="n"/>
      <c r="AJ42" s="476" t="n"/>
      <c r="AK42" s="476" t="n"/>
      <c r="AL42" s="476" t="n"/>
      <c r="AM42" s="476" t="n"/>
      <c r="AN42" s="476" t="n"/>
      <c r="AO42" s="476" t="n"/>
      <c r="AP42" s="476" t="n"/>
      <c r="AQ42" s="476" t="n"/>
      <c r="AR42" s="476" t="n"/>
      <c r="AS42" s="476" t="n"/>
      <c r="AT42" s="476" t="n"/>
      <c r="AU42" s="476" t="n"/>
      <c r="AV42" s="476" t="n"/>
      <c r="AW42" s="476" t="n"/>
      <c r="AX42" s="476" t="n"/>
      <c r="AY42" s="476" t="n"/>
      <c r="AZ42" s="476" t="n"/>
      <c r="BA42" s="476" t="n"/>
      <c r="BB42" s="476" t="n"/>
      <c r="BC42" s="476" t="n"/>
      <c r="BD42" s="476" t="n"/>
      <c r="BE42" s="476" t="n"/>
      <c r="BF42" s="476" t="n"/>
      <c r="BG42" s="476" t="n"/>
      <c r="BH42" s="476" t="n"/>
      <c r="BI42" s="476" t="n"/>
      <c r="BJ42" s="476" t="n"/>
      <c r="BK42" s="476" t="n"/>
      <c r="BL42" s="476" t="n"/>
      <c r="BM42" s="476" t="n"/>
      <c r="BN42" s="476" t="n"/>
      <c r="BO42" s="476" t="n"/>
      <c r="BP42" s="476" t="n"/>
      <c r="BQ42" s="476" t="n"/>
      <c r="BR42" s="476" t="n"/>
      <c r="BS42" s="476" t="n"/>
      <c r="BT42" s="476" t="n"/>
      <c r="BU42" s="476" t="n"/>
      <c r="BV42" s="476" t="n"/>
      <c r="BW42" s="476" t="n"/>
      <c r="BX42" s="476" t="n"/>
      <c r="BY42" s="476" t="n"/>
      <c r="BZ42" s="476" t="n"/>
      <c r="CA42" s="476" t="n"/>
      <c r="CB42" s="476" t="n"/>
      <c r="CC42" s="476" t="n"/>
      <c r="CD42" s="476" t="n"/>
      <c r="CE42" s="476" t="n"/>
      <c r="CF42" s="476" t="n"/>
      <c r="CG42" s="476" t="n"/>
      <c r="CH42" s="476" t="n"/>
      <c r="CI42" s="476" t="n"/>
      <c r="CJ42" s="476" t="n"/>
      <c r="CK42" s="476" t="n"/>
      <c r="CL42" s="476" t="n"/>
      <c r="CM42" s="476" t="n"/>
      <c r="CN42" s="476" t="n"/>
      <c r="CO42" s="476" t="n"/>
      <c r="CP42" s="476" t="n"/>
      <c r="CQ42" s="476" t="n"/>
      <c r="CR42" s="476" t="n"/>
      <c r="CS42" s="476" t="n"/>
      <c r="CT42" s="476" t="n"/>
      <c r="CU42" s="476" t="n"/>
      <c r="CV42" s="476" t="n"/>
    </row>
    <row r="43">
      <c r="A43" s="612" t="inlineStr">
        <is>
          <t>[-]</t>
        </is>
      </c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>
        <f>N4</f>
        <v/>
      </c>
      <c r="S43" s="845">
        <f>M5</f>
        <v/>
      </c>
      <c r="T43" s="617">
        <f t="array" ref="T43:T74">MMULT(B43:Q74,U140:U155)+R43:R74</f>
        <v/>
      </c>
      <c r="U43" s="476" t="inlineStr">
        <is>
          <t>[m]</t>
        </is>
      </c>
      <c r="V43" s="476" t="n"/>
      <c r="W43" s="476" t="n"/>
      <c r="X43" s="476" t="n"/>
      <c r="Y43" s="476" t="n"/>
      <c r="Z43" s="476" t="n"/>
      <c r="AA43" s="476" t="n"/>
      <c r="AB43" s="476" t="n"/>
      <c r="AC43" s="476" t="n"/>
      <c r="AD43" s="476" t="n"/>
      <c r="AE43" s="476" t="n"/>
      <c r="AF43" s="476" t="n"/>
      <c r="AG43" s="476" t="n"/>
      <c r="AH43" s="476" t="n"/>
      <c r="AI43" s="476" t="n"/>
      <c r="AJ43" s="476" t="n"/>
      <c r="AK43" s="476" t="n"/>
      <c r="AL43" s="476" t="n"/>
      <c r="AM43" s="476" t="n"/>
      <c r="AN43" s="476" t="n"/>
      <c r="AO43" s="476" t="n"/>
      <c r="AP43" s="476" t="n"/>
      <c r="AQ43" s="476" t="n"/>
      <c r="AR43" s="476" t="n"/>
      <c r="AS43" s="476" t="n"/>
      <c r="AT43" s="476" t="n"/>
      <c r="AU43" s="476" t="n"/>
      <c r="AV43" s="476" t="n"/>
      <c r="AW43" s="476" t="n"/>
      <c r="AX43" s="476" t="n"/>
      <c r="AY43" s="476" t="n"/>
      <c r="AZ43" s="476" t="n"/>
      <c r="BA43" s="476" t="n"/>
      <c r="BB43" s="476" t="n"/>
      <c r="BC43" s="476" t="n"/>
      <c r="BD43" s="476" t="n"/>
      <c r="BE43" s="476" t="n"/>
      <c r="BF43" s="476" t="n"/>
      <c r="BG43" s="476" t="n"/>
      <c r="BH43" s="476" t="n"/>
      <c r="BI43" s="476" t="n"/>
      <c r="BJ43" s="476" t="n"/>
      <c r="BK43" s="476" t="n"/>
      <c r="BL43" s="476" t="n"/>
      <c r="BM43" s="476" t="n"/>
      <c r="BN43" s="476" t="n"/>
      <c r="BO43" s="476" t="n"/>
      <c r="BP43" s="476" t="n"/>
      <c r="BQ43" s="476" t="n"/>
      <c r="BR43" s="476" t="n"/>
      <c r="BS43" s="476" t="n"/>
      <c r="BT43" s="476" t="n"/>
      <c r="BU43" s="476" t="n"/>
      <c r="BV43" s="476" t="n"/>
      <c r="BW43" s="476" t="n"/>
      <c r="BX43" s="476" t="n"/>
      <c r="BY43" s="476" t="n"/>
      <c r="BZ43" s="476" t="n"/>
      <c r="CA43" s="476" t="n"/>
      <c r="CB43" s="476" t="n"/>
      <c r="CC43" s="476" t="n"/>
      <c r="CD43" s="476" t="n"/>
      <c r="CE43" s="476" t="n"/>
      <c r="CF43" s="476" t="n"/>
      <c r="CG43" s="476" t="n"/>
      <c r="CH43" s="476" t="n"/>
      <c r="CI43" s="476" t="n"/>
      <c r="CJ43" s="476" t="n"/>
      <c r="CK43" s="476" t="n"/>
      <c r="CL43" s="476" t="n"/>
      <c r="CM43" s="476" t="n"/>
      <c r="CN43" s="476" t="n"/>
      <c r="CO43" s="476" t="n"/>
      <c r="CP43" s="476" t="n"/>
      <c r="CQ43" s="476" t="n"/>
      <c r="CR43" s="476" t="n"/>
      <c r="CS43" s="476" t="n"/>
      <c r="CT43" s="476" t="n"/>
      <c r="CU43" s="476" t="n"/>
      <c r="CV43" s="476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>
        <f>N5</f>
        <v/>
      </c>
      <c r="S44" s="845">
        <f>M6</f>
        <v/>
      </c>
      <c r="T44" s="542" t="n">
        <v>0.001288866691892264</v>
      </c>
      <c r="U44" s="476" t="n"/>
      <c r="V44" s="476" t="n"/>
      <c r="W44" s="476" t="n"/>
      <c r="X44" s="476" t="n"/>
      <c r="Y44" s="476" t="n"/>
      <c r="Z44" s="476" t="n"/>
      <c r="AA44" s="476" t="n"/>
      <c r="AB44" s="476" t="n"/>
      <c r="AC44" s="476" t="n"/>
      <c r="AD44" s="476" t="n"/>
      <c r="AE44" s="476" t="n"/>
      <c r="AF44" s="476" t="n"/>
      <c r="AG44" s="476" t="n"/>
      <c r="AH44" s="476" t="n"/>
      <c r="AI44" s="476" t="n"/>
      <c r="AJ44" s="476" t="n"/>
      <c r="AK44" s="476" t="n"/>
      <c r="AL44" s="476" t="n"/>
      <c r="AM44" s="476" t="n"/>
      <c r="AN44" s="476" t="n"/>
      <c r="AO44" s="476" t="n"/>
      <c r="AP44" s="476" t="n"/>
      <c r="AQ44" s="476" t="n"/>
      <c r="AR44" s="476" t="n"/>
      <c r="AS44" s="476" t="n"/>
      <c r="AT44" s="476" t="n"/>
      <c r="AU44" s="476" t="n"/>
      <c r="AV44" s="476" t="n"/>
      <c r="AW44" s="476" t="n"/>
      <c r="AX44" s="476" t="n"/>
      <c r="AY44" s="476" t="n"/>
      <c r="AZ44" s="476" t="n"/>
      <c r="BA44" s="476" t="n"/>
      <c r="BB44" s="476" t="n"/>
      <c r="BC44" s="476" t="n"/>
      <c r="BD44" s="476" t="n"/>
      <c r="BE44" s="476" t="n"/>
      <c r="BF44" s="476" t="n"/>
      <c r="BG44" s="476" t="n"/>
      <c r="BH44" s="476" t="n"/>
      <c r="BI44" s="476" t="n"/>
      <c r="BJ44" s="476" t="n"/>
      <c r="BK44" s="476" t="n"/>
      <c r="BL44" s="476" t="n"/>
      <c r="BM44" s="476" t="n"/>
      <c r="BN44" s="476" t="n"/>
      <c r="BO44" s="476" t="n"/>
      <c r="BP44" s="476" t="n"/>
      <c r="BQ44" s="476" t="n"/>
      <c r="BR44" s="476" t="n"/>
      <c r="BS44" s="476" t="n"/>
      <c r="BT44" s="476" t="n"/>
      <c r="BU44" s="476" t="n"/>
      <c r="BV44" s="476" t="n"/>
      <c r="BW44" s="476" t="n"/>
      <c r="BX44" s="476" t="n"/>
      <c r="BY44" s="476" t="n"/>
      <c r="BZ44" s="476" t="n"/>
      <c r="CA44" s="476" t="n"/>
      <c r="CB44" s="476" t="n"/>
      <c r="CC44" s="476" t="n"/>
      <c r="CD44" s="476" t="n"/>
      <c r="CE44" s="476" t="n"/>
      <c r="CF44" s="476" t="n"/>
      <c r="CG44" s="476" t="n"/>
      <c r="CH44" s="476" t="n"/>
      <c r="CI44" s="476" t="n"/>
      <c r="CJ44" s="476" t="n"/>
      <c r="CK44" s="476" t="n"/>
      <c r="CL44" s="476" t="n"/>
      <c r="CM44" s="476" t="n"/>
      <c r="CN44" s="476" t="n"/>
      <c r="CO44" s="476" t="n"/>
      <c r="CP44" s="476" t="n"/>
      <c r="CQ44" s="476" t="n"/>
      <c r="CR44" s="476" t="n"/>
      <c r="CS44" s="476" t="n"/>
      <c r="CT44" s="476" t="n"/>
      <c r="CU44" s="476" t="n"/>
      <c r="CV44" s="476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>
        <f>N6</f>
        <v/>
      </c>
      <c r="S45" s="845">
        <f>M7</f>
        <v/>
      </c>
      <c r="T45" s="542" t="n">
        <v>0.000487023421287276</v>
      </c>
      <c r="U45" s="476" t="n"/>
      <c r="V45" s="476" t="n"/>
      <c r="W45" s="476" t="n"/>
      <c r="X45" s="476" t="n"/>
      <c r="Y45" s="476" t="n"/>
      <c r="Z45" s="476" t="n"/>
      <c r="AA45" s="476" t="n"/>
      <c r="AB45" s="476" t="n"/>
      <c r="AC45" s="476" t="n"/>
      <c r="AD45" s="476" t="n"/>
      <c r="AE45" s="476" t="n"/>
      <c r="AF45" s="476" t="n"/>
      <c r="AG45" s="476" t="n"/>
      <c r="AH45" s="476" t="n"/>
      <c r="AI45" s="476" t="n"/>
      <c r="AJ45" s="476" t="n"/>
      <c r="AK45" s="476" t="n"/>
      <c r="AL45" s="476" t="n"/>
      <c r="AM45" s="476" t="n"/>
      <c r="AN45" s="476" t="n"/>
      <c r="AO45" s="476" t="n"/>
      <c r="AP45" s="476" t="n"/>
      <c r="AQ45" s="476" t="n"/>
      <c r="AR45" s="476" t="n"/>
      <c r="AS45" s="476" t="n"/>
      <c r="AT45" s="476" t="n"/>
      <c r="AU45" s="476" t="n"/>
      <c r="AV45" s="476" t="n"/>
      <c r="AW45" s="476" t="n"/>
      <c r="AX45" s="476" t="n"/>
      <c r="AY45" s="476" t="n"/>
      <c r="AZ45" s="476" t="n"/>
      <c r="BA45" s="476" t="n"/>
      <c r="BB45" s="476" t="n"/>
      <c r="BC45" s="476" t="n"/>
      <c r="BD45" s="476" t="n"/>
      <c r="BE45" s="476" t="n"/>
      <c r="BF45" s="476" t="n"/>
      <c r="BG45" s="476" t="n"/>
      <c r="BH45" s="476" t="n"/>
      <c r="BI45" s="476" t="n"/>
      <c r="BJ45" s="476" t="n"/>
      <c r="BK45" s="476" t="n"/>
      <c r="BL45" s="476" t="n"/>
      <c r="BM45" s="476" t="n"/>
      <c r="BN45" s="476" t="n"/>
      <c r="BO45" s="476" t="n"/>
      <c r="BP45" s="476" t="n"/>
      <c r="BQ45" s="476" t="n"/>
      <c r="BR45" s="476" t="n"/>
      <c r="BS45" s="476" t="n"/>
      <c r="BT45" s="476" t="n"/>
      <c r="BU45" s="476" t="n"/>
      <c r="BV45" s="476" t="n"/>
      <c r="BW45" s="476" t="n"/>
      <c r="BX45" s="476" t="n"/>
      <c r="BY45" s="476" t="n"/>
      <c r="BZ45" s="476" t="n"/>
      <c r="CA45" s="476" t="n"/>
      <c r="CB45" s="476" t="n"/>
      <c r="CC45" s="476" t="n"/>
      <c r="CD45" s="476" t="n"/>
      <c r="CE45" s="476" t="n"/>
      <c r="CF45" s="476" t="n"/>
      <c r="CG45" s="476" t="n"/>
      <c r="CH45" s="476" t="n"/>
      <c r="CI45" s="476" t="n"/>
      <c r="CJ45" s="476" t="n"/>
      <c r="CK45" s="476" t="n"/>
      <c r="CL45" s="476" t="n"/>
      <c r="CM45" s="476" t="n"/>
      <c r="CN45" s="476" t="n"/>
      <c r="CO45" s="476" t="n"/>
      <c r="CP45" s="476" t="n"/>
      <c r="CQ45" s="476" t="n"/>
      <c r="CR45" s="476" t="n"/>
      <c r="CS45" s="476" t="n"/>
      <c r="CT45" s="476" t="n"/>
      <c r="CU45" s="476" t="n"/>
      <c r="CV45" s="476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>
        <f>N7</f>
        <v/>
      </c>
      <c r="S46" s="845">
        <f>M8</f>
        <v/>
      </c>
      <c r="T46" s="542" t="n">
        <v>0.001925173785692228</v>
      </c>
      <c r="U46" s="476" t="n"/>
      <c r="V46" s="476" t="n"/>
      <c r="W46" s="476" t="n"/>
      <c r="X46" s="476" t="n"/>
      <c r="Y46" s="476" t="n"/>
      <c r="Z46" s="476" t="n"/>
      <c r="AA46" s="476" t="n"/>
      <c r="AB46" s="476" t="n"/>
      <c r="AC46" s="476" t="n"/>
      <c r="AD46" s="476" t="n"/>
      <c r="AE46" s="476" t="n"/>
      <c r="AF46" s="476" t="n"/>
      <c r="AG46" s="476" t="n"/>
      <c r="AH46" s="476" t="n"/>
      <c r="AI46" s="476" t="n"/>
      <c r="AJ46" s="476" t="n"/>
      <c r="AK46" s="476" t="n"/>
      <c r="AL46" s="476" t="n"/>
      <c r="AM46" s="476" t="n"/>
      <c r="AN46" s="476" t="n"/>
      <c r="AO46" s="476" t="n"/>
      <c r="AP46" s="476" t="n"/>
      <c r="AQ46" s="476" t="n"/>
      <c r="AR46" s="476" t="n"/>
      <c r="AS46" s="476" t="n"/>
      <c r="AT46" s="476" t="n"/>
      <c r="AU46" s="476" t="n"/>
      <c r="AV46" s="476" t="n"/>
      <c r="AW46" s="476" t="n"/>
      <c r="AX46" s="476" t="n"/>
      <c r="AY46" s="476" t="n"/>
      <c r="AZ46" s="476" t="n"/>
      <c r="BA46" s="476" t="n"/>
      <c r="BB46" s="476" t="n"/>
      <c r="BC46" s="476" t="n"/>
      <c r="BD46" s="476" t="n"/>
      <c r="BE46" s="476" t="n"/>
      <c r="BF46" s="476" t="n"/>
      <c r="BG46" s="476" t="n"/>
      <c r="BH46" s="476" t="n"/>
      <c r="BI46" s="476" t="n"/>
      <c r="BJ46" s="476" t="n"/>
      <c r="BK46" s="476" t="n"/>
      <c r="BL46" s="476" t="n"/>
      <c r="BM46" s="476" t="n"/>
      <c r="BN46" s="476" t="n"/>
      <c r="BO46" s="476" t="n"/>
      <c r="BP46" s="476" t="n"/>
      <c r="BQ46" s="476" t="n"/>
      <c r="BR46" s="476" t="n"/>
      <c r="BS46" s="476" t="n"/>
      <c r="BT46" s="476" t="n"/>
      <c r="BU46" s="476" t="n"/>
      <c r="BV46" s="476" t="n"/>
      <c r="BW46" s="476" t="n"/>
      <c r="BX46" s="476" t="n"/>
      <c r="BY46" s="476" t="n"/>
      <c r="BZ46" s="476" t="n"/>
      <c r="CA46" s="476" t="n"/>
      <c r="CB46" s="476" t="n"/>
      <c r="CC46" s="476" t="n"/>
      <c r="CD46" s="476" t="n"/>
      <c r="CE46" s="476" t="n"/>
      <c r="CF46" s="476" t="n"/>
      <c r="CG46" s="476" t="n"/>
      <c r="CH46" s="476" t="n"/>
      <c r="CI46" s="476" t="n"/>
      <c r="CJ46" s="476" t="n"/>
      <c r="CK46" s="476" t="n"/>
      <c r="CL46" s="476" t="n"/>
      <c r="CM46" s="476" t="n"/>
      <c r="CN46" s="476" t="n"/>
      <c r="CO46" s="476" t="n"/>
      <c r="CP46" s="476" t="n"/>
      <c r="CQ46" s="476" t="n"/>
      <c r="CR46" s="476" t="n"/>
      <c r="CS46" s="476" t="n"/>
      <c r="CT46" s="476" t="n"/>
      <c r="CU46" s="476" t="n"/>
      <c r="CV46" s="476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>
        <f>N8</f>
        <v/>
      </c>
      <c r="S47" s="845">
        <f>M9</f>
        <v/>
      </c>
      <c r="T47" s="542" t="n">
        <v>-0.000460551183637616</v>
      </c>
      <c r="U47" s="476" t="n"/>
      <c r="V47" s="476" t="n"/>
      <c r="W47" s="476" t="n"/>
      <c r="X47" s="476" t="n"/>
      <c r="Y47" s="476" t="n"/>
      <c r="Z47" s="476" t="n"/>
      <c r="AA47" s="476" t="n"/>
      <c r="AB47" s="476" t="n"/>
      <c r="AC47" s="476" t="n"/>
      <c r="AD47" s="476" t="n"/>
      <c r="AE47" s="476" t="n"/>
      <c r="AF47" s="476" t="n"/>
      <c r="AG47" s="476" t="n"/>
      <c r="AH47" s="476" t="n"/>
      <c r="AI47" s="476" t="n"/>
      <c r="AJ47" s="476" t="n"/>
      <c r="AK47" s="476" t="n"/>
      <c r="AL47" s="476" t="n"/>
      <c r="AM47" s="476" t="n"/>
      <c r="AN47" s="476" t="n"/>
      <c r="AO47" s="476" t="n"/>
      <c r="AP47" s="476" t="n"/>
      <c r="AQ47" s="476" t="n"/>
      <c r="AR47" s="476" t="n"/>
      <c r="AS47" s="476" t="n"/>
      <c r="AT47" s="476" t="n"/>
      <c r="AU47" s="476" t="n"/>
      <c r="AV47" s="476" t="n"/>
      <c r="AW47" s="476" t="n"/>
      <c r="AX47" s="476" t="n"/>
      <c r="AY47" s="476" t="n"/>
      <c r="AZ47" s="476" t="n"/>
      <c r="BA47" s="476" t="n"/>
      <c r="BB47" s="476" t="n"/>
      <c r="BC47" s="476" t="n"/>
      <c r="BD47" s="476" t="n"/>
      <c r="BE47" s="476" t="n"/>
      <c r="BF47" s="476" t="n"/>
      <c r="BG47" s="476" t="n"/>
      <c r="BH47" s="476" t="n"/>
      <c r="BI47" s="476" t="n"/>
      <c r="BJ47" s="476" t="n"/>
      <c r="BK47" s="476" t="n"/>
      <c r="BL47" s="476" t="n"/>
      <c r="BM47" s="476" t="n"/>
      <c r="BN47" s="476" t="n"/>
      <c r="BO47" s="476" t="n"/>
      <c r="BP47" s="476" t="n"/>
      <c r="BQ47" s="476" t="n"/>
      <c r="BR47" s="476" t="n"/>
      <c r="BS47" s="476" t="n"/>
      <c r="BT47" s="476" t="n"/>
      <c r="BU47" s="476" t="n"/>
      <c r="BV47" s="476" t="n"/>
      <c r="BW47" s="476" t="n"/>
      <c r="BX47" s="476" t="n"/>
      <c r="BY47" s="476" t="n"/>
      <c r="BZ47" s="476" t="n"/>
      <c r="CA47" s="476" t="n"/>
      <c r="CB47" s="476" t="n"/>
      <c r="CC47" s="476" t="n"/>
      <c r="CD47" s="476" t="n"/>
      <c r="CE47" s="476" t="n"/>
      <c r="CF47" s="476" t="n"/>
      <c r="CG47" s="476" t="n"/>
      <c r="CH47" s="476" t="n"/>
      <c r="CI47" s="476" t="n"/>
      <c r="CJ47" s="476" t="n"/>
      <c r="CK47" s="476" t="n"/>
      <c r="CL47" s="476" t="n"/>
      <c r="CM47" s="476" t="n"/>
      <c r="CN47" s="476" t="n"/>
      <c r="CO47" s="476" t="n"/>
      <c r="CP47" s="476" t="n"/>
      <c r="CQ47" s="476" t="n"/>
      <c r="CR47" s="476" t="n"/>
      <c r="CS47" s="476" t="n"/>
      <c r="CT47" s="476" t="n"/>
      <c r="CU47" s="476" t="n"/>
      <c r="CV47" s="476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>
        <f>N9</f>
        <v/>
      </c>
      <c r="S48" s="845">
        <f>M10</f>
        <v/>
      </c>
      <c r="T48" s="542" t="n">
        <v>-0.0003971796020468144</v>
      </c>
      <c r="U48" s="476" t="n"/>
      <c r="V48" s="476" t="n"/>
      <c r="W48" s="476" t="n"/>
      <c r="X48" s="476" t="n"/>
      <c r="Y48" s="476" t="n"/>
      <c r="Z48" s="476" t="n"/>
      <c r="AA48" s="476" t="n"/>
      <c r="AB48" s="476" t="n"/>
      <c r="AC48" s="476" t="n"/>
      <c r="AD48" s="476" t="n"/>
      <c r="AE48" s="476" t="n"/>
      <c r="AF48" s="476" t="n"/>
      <c r="AG48" s="476" t="n"/>
      <c r="AH48" s="476" t="n"/>
      <c r="AI48" s="476" t="n"/>
      <c r="AJ48" s="476" t="n"/>
      <c r="AK48" s="476" t="n"/>
      <c r="AL48" s="476" t="n"/>
      <c r="AM48" s="476" t="n"/>
      <c r="AN48" s="476" t="n"/>
      <c r="AO48" s="476" t="n"/>
      <c r="AP48" s="476" t="n"/>
      <c r="AQ48" s="476" t="n"/>
      <c r="AR48" s="476" t="n"/>
      <c r="AS48" s="476" t="n"/>
      <c r="AT48" s="476" t="n"/>
      <c r="AU48" s="476" t="n"/>
      <c r="AV48" s="476" t="n"/>
      <c r="AW48" s="476" t="n"/>
      <c r="AX48" s="476" t="n"/>
      <c r="AY48" s="476" t="n"/>
      <c r="AZ48" s="476" t="n"/>
      <c r="BA48" s="476" t="n"/>
      <c r="BB48" s="476" t="n"/>
      <c r="BC48" s="476" t="n"/>
      <c r="BD48" s="476" t="n"/>
      <c r="BE48" s="476" t="n"/>
      <c r="BF48" s="476" t="n"/>
      <c r="BG48" s="476" t="n"/>
      <c r="BH48" s="476" t="n"/>
      <c r="BI48" s="476" t="n"/>
      <c r="BJ48" s="476" t="n"/>
      <c r="BK48" s="476" t="n"/>
      <c r="BL48" s="476" t="n"/>
      <c r="BM48" s="476" t="n"/>
      <c r="BN48" s="476" t="n"/>
      <c r="BO48" s="476" t="n"/>
      <c r="BP48" s="476" t="n"/>
      <c r="BQ48" s="476" t="n"/>
      <c r="BR48" s="476" t="n"/>
      <c r="BS48" s="476" t="n"/>
      <c r="BT48" s="476" t="n"/>
      <c r="BU48" s="476" t="n"/>
      <c r="BV48" s="476" t="n"/>
      <c r="BW48" s="476" t="n"/>
      <c r="BX48" s="476" t="n"/>
      <c r="BY48" s="476" t="n"/>
      <c r="BZ48" s="476" t="n"/>
      <c r="CA48" s="476" t="n"/>
      <c r="CB48" s="476" t="n"/>
      <c r="CC48" s="476" t="n"/>
      <c r="CD48" s="476" t="n"/>
      <c r="CE48" s="476" t="n"/>
      <c r="CF48" s="476" t="n"/>
      <c r="CG48" s="476" t="n"/>
      <c r="CH48" s="476" t="n"/>
      <c r="CI48" s="476" t="n"/>
      <c r="CJ48" s="476" t="n"/>
      <c r="CK48" s="476" t="n"/>
      <c r="CL48" s="476" t="n"/>
      <c r="CM48" s="476" t="n"/>
      <c r="CN48" s="476" t="n"/>
      <c r="CO48" s="476" t="n"/>
      <c r="CP48" s="476" t="n"/>
      <c r="CQ48" s="476" t="n"/>
      <c r="CR48" s="476" t="n"/>
      <c r="CS48" s="476" t="n"/>
      <c r="CT48" s="476" t="n"/>
      <c r="CU48" s="476" t="n"/>
      <c r="CV48" s="476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>
        <f>N10</f>
        <v/>
      </c>
      <c r="S49" s="845">
        <f>M11</f>
        <v/>
      </c>
      <c r="T49" s="542" t="n">
        <v>0.0002832949414920448</v>
      </c>
      <c r="U49" s="476" t="n"/>
      <c r="V49" s="476" t="n"/>
      <c r="W49" s="476" t="n"/>
      <c r="X49" s="476" t="n"/>
      <c r="Y49" s="476" t="n"/>
      <c r="Z49" s="476" t="n"/>
      <c r="AA49" s="476" t="n"/>
      <c r="AB49" s="476" t="n"/>
      <c r="AC49" s="476" t="n"/>
      <c r="AD49" s="476" t="n"/>
      <c r="AE49" s="476" t="n"/>
      <c r="AF49" s="476" t="n"/>
      <c r="AG49" s="476" t="n"/>
      <c r="AH49" s="476" t="n"/>
      <c r="AI49" s="476" t="n"/>
      <c r="AJ49" s="476" t="n"/>
      <c r="AK49" s="476" t="n"/>
      <c r="AL49" s="476" t="n"/>
      <c r="AM49" s="476" t="n"/>
      <c r="AN49" s="476" t="n"/>
      <c r="AO49" s="476" t="n"/>
      <c r="AP49" s="476" t="n"/>
      <c r="AQ49" s="476" t="n"/>
      <c r="AR49" s="476" t="n"/>
      <c r="AS49" s="476" t="n"/>
      <c r="AT49" s="476" t="n"/>
      <c r="AU49" s="476" t="n"/>
      <c r="AV49" s="476" t="n"/>
      <c r="AW49" s="476" t="n"/>
      <c r="AX49" s="476" t="n"/>
      <c r="AY49" s="476" t="n"/>
      <c r="AZ49" s="476" t="n"/>
      <c r="BA49" s="476" t="n"/>
      <c r="BB49" s="476" t="n"/>
      <c r="BC49" s="476" t="n"/>
      <c r="BD49" s="476" t="n"/>
      <c r="BE49" s="476" t="n"/>
      <c r="BF49" s="476" t="n"/>
      <c r="BG49" s="476" t="n"/>
      <c r="BH49" s="476" t="n"/>
      <c r="BI49" s="476" t="n"/>
      <c r="BJ49" s="476" t="n"/>
      <c r="BK49" s="476" t="n"/>
      <c r="BL49" s="476" t="n"/>
      <c r="BM49" s="476" t="n"/>
      <c r="BN49" s="476" t="n"/>
      <c r="BO49" s="476" t="n"/>
      <c r="BP49" s="476" t="n"/>
      <c r="BQ49" s="476" t="n"/>
      <c r="BR49" s="476" t="n"/>
      <c r="BS49" s="476" t="n"/>
      <c r="BT49" s="476" t="n"/>
      <c r="BU49" s="476" t="n"/>
      <c r="BV49" s="476" t="n"/>
      <c r="BW49" s="476" t="n"/>
      <c r="BX49" s="476" t="n"/>
      <c r="BY49" s="476" t="n"/>
      <c r="BZ49" s="476" t="n"/>
      <c r="CA49" s="476" t="n"/>
      <c r="CB49" s="476" t="n"/>
      <c r="CC49" s="476" t="n"/>
      <c r="CD49" s="476" t="n"/>
      <c r="CE49" s="476" t="n"/>
      <c r="CF49" s="476" t="n"/>
      <c r="CG49" s="476" t="n"/>
      <c r="CH49" s="476" t="n"/>
      <c r="CI49" s="476" t="n"/>
      <c r="CJ49" s="476" t="n"/>
      <c r="CK49" s="476" t="n"/>
      <c r="CL49" s="476" t="n"/>
      <c r="CM49" s="476" t="n"/>
      <c r="CN49" s="476" t="n"/>
      <c r="CO49" s="476" t="n"/>
      <c r="CP49" s="476" t="n"/>
      <c r="CQ49" s="476" t="n"/>
      <c r="CR49" s="476" t="n"/>
      <c r="CS49" s="476" t="n"/>
      <c r="CT49" s="476" t="n"/>
      <c r="CU49" s="476" t="n"/>
      <c r="CV49" s="476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>
        <f>N11</f>
        <v/>
      </c>
      <c r="S50" s="845">
        <f>M12</f>
        <v/>
      </c>
      <c r="T50" s="542" t="n">
        <v>-0.000374826214298859</v>
      </c>
      <c r="U50" s="476" t="n"/>
      <c r="V50" s="476" t="n"/>
      <c r="W50" s="476" t="n"/>
      <c r="X50" s="476" t="n"/>
      <c r="Y50" s="476" t="n"/>
      <c r="Z50" s="476" t="n"/>
      <c r="AA50" s="476" t="n"/>
      <c r="AB50" s="476" t="n"/>
      <c r="AC50" s="476" t="n"/>
      <c r="AD50" s="476" t="n"/>
      <c r="AE50" s="476" t="n"/>
      <c r="AF50" s="476" t="n"/>
      <c r="AG50" s="476" t="n"/>
      <c r="AH50" s="476" t="n"/>
      <c r="AI50" s="476" t="n"/>
      <c r="AJ50" s="476" t="n"/>
      <c r="AK50" s="476" t="n"/>
      <c r="AL50" s="476" t="n"/>
      <c r="AM50" s="476" t="n"/>
      <c r="AN50" s="476" t="n"/>
      <c r="AO50" s="476" t="n"/>
      <c r="AP50" s="476" t="n"/>
      <c r="AQ50" s="476" t="n"/>
      <c r="AR50" s="476" t="n"/>
      <c r="AS50" s="476" t="n"/>
      <c r="AT50" s="476" t="n"/>
      <c r="AU50" s="476" t="n"/>
      <c r="AV50" s="476" t="n"/>
      <c r="AW50" s="476" t="n"/>
      <c r="AX50" s="476" t="n"/>
      <c r="AY50" s="476" t="n"/>
      <c r="AZ50" s="476" t="n"/>
      <c r="BA50" s="476" t="n"/>
      <c r="BB50" s="476" t="n"/>
      <c r="BC50" s="476" t="n"/>
      <c r="BD50" s="476" t="n"/>
      <c r="BE50" s="476" t="n"/>
      <c r="BF50" s="476" t="n"/>
      <c r="BG50" s="476" t="n"/>
      <c r="BH50" s="476" t="n"/>
      <c r="BI50" s="476" t="n"/>
      <c r="BJ50" s="476" t="n"/>
      <c r="BK50" s="476" t="n"/>
      <c r="BL50" s="476" t="n"/>
      <c r="BM50" s="476" t="n"/>
      <c r="BN50" s="476" t="n"/>
      <c r="BO50" s="476" t="n"/>
      <c r="BP50" s="476" t="n"/>
      <c r="BQ50" s="476" t="n"/>
      <c r="BR50" s="476" t="n"/>
      <c r="BS50" s="476" t="n"/>
      <c r="BT50" s="476" t="n"/>
      <c r="BU50" s="476" t="n"/>
      <c r="BV50" s="476" t="n"/>
      <c r="BW50" s="476" t="n"/>
      <c r="BX50" s="476" t="n"/>
      <c r="BY50" s="476" t="n"/>
      <c r="BZ50" s="476" t="n"/>
      <c r="CA50" s="476" t="n"/>
      <c r="CB50" s="476" t="n"/>
      <c r="CC50" s="476" t="n"/>
      <c r="CD50" s="476" t="n"/>
      <c r="CE50" s="476" t="n"/>
      <c r="CF50" s="476" t="n"/>
      <c r="CG50" s="476" t="n"/>
      <c r="CH50" s="476" t="n"/>
      <c r="CI50" s="476" t="n"/>
      <c r="CJ50" s="476" t="n"/>
      <c r="CK50" s="476" t="n"/>
      <c r="CL50" s="476" t="n"/>
      <c r="CM50" s="476" t="n"/>
      <c r="CN50" s="476" t="n"/>
      <c r="CO50" s="476" t="n"/>
      <c r="CP50" s="476" t="n"/>
      <c r="CQ50" s="476" t="n"/>
      <c r="CR50" s="476" t="n"/>
      <c r="CS50" s="476" t="n"/>
      <c r="CT50" s="476" t="n"/>
      <c r="CU50" s="476" t="n"/>
      <c r="CV50" s="476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>
        <f>N12</f>
        <v/>
      </c>
      <c r="S51" s="845">
        <f>M13</f>
        <v/>
      </c>
      <c r="T51" s="542" t="n">
        <v>-0.001582258111538707</v>
      </c>
      <c r="U51" s="476" t="n"/>
      <c r="V51" s="476" t="n"/>
      <c r="W51" s="476" t="n"/>
      <c r="X51" s="476" t="n"/>
      <c r="Y51" s="476" t="n"/>
      <c r="Z51" s="476" t="n"/>
      <c r="AA51" s="476" t="n"/>
      <c r="AB51" s="476" t="n"/>
      <c r="AC51" s="476" t="n"/>
      <c r="AD51" s="476" t="n"/>
      <c r="AE51" s="476" t="n"/>
      <c r="AF51" s="476" t="n"/>
      <c r="AG51" s="476" t="n"/>
      <c r="AH51" s="476" t="n"/>
      <c r="AI51" s="476" t="n"/>
      <c r="AJ51" s="476" t="n"/>
      <c r="AK51" s="476" t="n"/>
      <c r="AL51" s="476" t="n"/>
      <c r="AM51" s="476" t="n"/>
      <c r="AN51" s="476" t="n"/>
      <c r="AO51" s="476" t="n"/>
      <c r="AP51" s="476" t="n"/>
      <c r="AQ51" s="476" t="n"/>
      <c r="AR51" s="476" t="n"/>
      <c r="AS51" s="476" t="n"/>
      <c r="AT51" s="476" t="n"/>
      <c r="AU51" s="476" t="n"/>
      <c r="AV51" s="476" t="n"/>
      <c r="AW51" s="476" t="n"/>
      <c r="AX51" s="476" t="n"/>
      <c r="AY51" s="476" t="n"/>
      <c r="AZ51" s="476" t="n"/>
      <c r="BA51" s="476" t="n"/>
      <c r="BB51" s="476" t="n"/>
      <c r="BC51" s="476" t="n"/>
      <c r="BD51" s="476" t="n"/>
      <c r="BE51" s="476" t="n"/>
      <c r="BF51" s="476" t="n"/>
      <c r="BG51" s="476" t="n"/>
      <c r="BH51" s="476" t="n"/>
      <c r="BI51" s="476" t="n"/>
      <c r="BJ51" s="476" t="n"/>
      <c r="BK51" s="476" t="n"/>
      <c r="BL51" s="476" t="n"/>
      <c r="BM51" s="476" t="n"/>
      <c r="BN51" s="476" t="n"/>
      <c r="BO51" s="476" t="n"/>
      <c r="BP51" s="476" t="n"/>
      <c r="BQ51" s="476" t="n"/>
      <c r="BR51" s="476" t="n"/>
      <c r="BS51" s="476" t="n"/>
      <c r="BT51" s="476" t="n"/>
      <c r="BU51" s="476" t="n"/>
      <c r="BV51" s="476" t="n"/>
      <c r="BW51" s="476" t="n"/>
      <c r="BX51" s="476" t="n"/>
      <c r="BY51" s="476" t="n"/>
      <c r="BZ51" s="476" t="n"/>
      <c r="CA51" s="476" t="n"/>
      <c r="CB51" s="476" t="n"/>
      <c r="CC51" s="476" t="n"/>
      <c r="CD51" s="476" t="n"/>
      <c r="CE51" s="476" t="n"/>
      <c r="CF51" s="476" t="n"/>
      <c r="CG51" s="476" t="n"/>
      <c r="CH51" s="476" t="n"/>
      <c r="CI51" s="476" t="n"/>
      <c r="CJ51" s="476" t="n"/>
      <c r="CK51" s="476" t="n"/>
      <c r="CL51" s="476" t="n"/>
      <c r="CM51" s="476" t="n"/>
      <c r="CN51" s="476" t="n"/>
      <c r="CO51" s="476" t="n"/>
      <c r="CP51" s="476" t="n"/>
      <c r="CQ51" s="476" t="n"/>
      <c r="CR51" s="476" t="n"/>
      <c r="CS51" s="476" t="n"/>
      <c r="CT51" s="476" t="n"/>
      <c r="CU51" s="476" t="n"/>
      <c r="CV51" s="476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>
        <f>N13</f>
        <v/>
      </c>
      <c r="S52" s="845">
        <f>M14</f>
        <v/>
      </c>
      <c r="T52" s="542" t="n">
        <v>0.0009933342071985519</v>
      </c>
      <c r="U52" s="476" t="n"/>
      <c r="V52" s="476" t="n"/>
      <c r="W52" s="476" t="n"/>
      <c r="X52" s="476" t="n"/>
      <c r="Y52" s="476" t="n"/>
      <c r="Z52" s="476" t="n"/>
      <c r="AA52" s="476" t="n"/>
      <c r="AB52" s="476" t="n"/>
      <c r="AC52" s="476" t="n"/>
      <c r="AD52" s="476" t="n"/>
      <c r="AE52" s="476" t="n"/>
      <c r="AF52" s="476" t="n"/>
      <c r="AG52" s="476" t="n"/>
      <c r="AH52" s="476" t="n"/>
      <c r="AI52" s="476" t="n"/>
      <c r="AJ52" s="476" t="n"/>
      <c r="AK52" s="476" t="n"/>
      <c r="AL52" s="476" t="n"/>
      <c r="AM52" s="476" t="n"/>
      <c r="AN52" s="476" t="n"/>
      <c r="AO52" s="476" t="n"/>
      <c r="AP52" s="476" t="n"/>
      <c r="AQ52" s="476" t="n"/>
      <c r="AR52" s="476" t="n"/>
      <c r="AS52" s="476" t="n"/>
      <c r="AT52" s="476" t="n"/>
      <c r="AU52" s="476" t="n"/>
      <c r="AV52" s="476" t="n"/>
      <c r="AW52" s="476" t="n"/>
      <c r="AX52" s="476" t="n"/>
      <c r="AY52" s="476" t="n"/>
      <c r="AZ52" s="476" t="n"/>
      <c r="BA52" s="476" t="n"/>
      <c r="BB52" s="476" t="n"/>
      <c r="BC52" s="476" t="n"/>
      <c r="BD52" s="476" t="n"/>
      <c r="BE52" s="476" t="n"/>
      <c r="BF52" s="476" t="n"/>
      <c r="BG52" s="476" t="n"/>
      <c r="BH52" s="476" t="n"/>
      <c r="BI52" s="476" t="n"/>
      <c r="BJ52" s="476" t="n"/>
      <c r="BK52" s="476" t="n"/>
      <c r="BL52" s="476" t="n"/>
      <c r="BM52" s="476" t="n"/>
      <c r="BN52" s="476" t="n"/>
      <c r="BO52" s="476" t="n"/>
      <c r="BP52" s="476" t="n"/>
      <c r="BQ52" s="476" t="n"/>
      <c r="BR52" s="476" t="n"/>
      <c r="BS52" s="476" t="n"/>
      <c r="BT52" s="476" t="n"/>
      <c r="BU52" s="476" t="n"/>
      <c r="BV52" s="476" t="n"/>
      <c r="BW52" s="476" t="n"/>
      <c r="BX52" s="476" t="n"/>
      <c r="BY52" s="476" t="n"/>
      <c r="BZ52" s="476" t="n"/>
      <c r="CA52" s="476" t="n"/>
      <c r="CB52" s="476" t="n"/>
      <c r="CC52" s="476" t="n"/>
      <c r="CD52" s="476" t="n"/>
      <c r="CE52" s="476" t="n"/>
      <c r="CF52" s="476" t="n"/>
      <c r="CG52" s="476" t="n"/>
      <c r="CH52" s="476" t="n"/>
      <c r="CI52" s="476" t="n"/>
      <c r="CJ52" s="476" t="n"/>
      <c r="CK52" s="476" t="n"/>
      <c r="CL52" s="476" t="n"/>
      <c r="CM52" s="476" t="n"/>
      <c r="CN52" s="476" t="n"/>
      <c r="CO52" s="476" t="n"/>
      <c r="CP52" s="476" t="n"/>
      <c r="CQ52" s="476" t="n"/>
      <c r="CR52" s="476" t="n"/>
      <c r="CS52" s="476" t="n"/>
      <c r="CT52" s="476" t="n"/>
      <c r="CU52" s="476" t="n"/>
      <c r="CV52" s="476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>
        <f>N14</f>
        <v/>
      </c>
      <c r="S53" s="845">
        <f>M15</f>
        <v/>
      </c>
      <c r="T53" s="542" t="n">
        <v>0.0002734364840611039</v>
      </c>
      <c r="U53" s="476" t="n"/>
      <c r="V53" s="476" t="n"/>
      <c r="W53" s="476" t="n"/>
      <c r="X53" s="476" t="n"/>
      <c r="Y53" s="476" t="n"/>
      <c r="Z53" s="476" t="n"/>
      <c r="AA53" s="476" t="n"/>
      <c r="AB53" s="476" t="n"/>
      <c r="AC53" s="476" t="n"/>
      <c r="AD53" s="476" t="n"/>
      <c r="AE53" s="476" t="n"/>
      <c r="AF53" s="476" t="n"/>
      <c r="AG53" s="476" t="n"/>
      <c r="AH53" s="476" t="n"/>
      <c r="AI53" s="476" t="n"/>
      <c r="AJ53" s="476" t="n"/>
      <c r="AK53" s="476" t="n"/>
      <c r="AL53" s="476" t="n"/>
      <c r="AM53" s="476" t="n"/>
      <c r="AN53" s="476" t="n"/>
      <c r="AO53" s="476" t="n"/>
      <c r="AP53" s="476" t="n"/>
      <c r="AQ53" s="476" t="n"/>
      <c r="AR53" s="476" t="n"/>
      <c r="AS53" s="476" t="n"/>
      <c r="AT53" s="476" t="n"/>
      <c r="AU53" s="476" t="n"/>
      <c r="AV53" s="476" t="n"/>
      <c r="AW53" s="476" t="n"/>
      <c r="AX53" s="476" t="n"/>
      <c r="AY53" s="476" t="n"/>
      <c r="AZ53" s="476" t="n"/>
      <c r="BA53" s="476" t="n"/>
      <c r="BB53" s="476" t="n"/>
      <c r="BC53" s="476" t="n"/>
      <c r="BD53" s="476" t="n"/>
      <c r="BE53" s="476" t="n"/>
      <c r="BF53" s="476" t="n"/>
      <c r="BG53" s="476" t="n"/>
      <c r="BH53" s="476" t="n"/>
      <c r="BI53" s="476" t="n"/>
      <c r="BJ53" s="476" t="n"/>
      <c r="BK53" s="476" t="n"/>
      <c r="BL53" s="476" t="n"/>
      <c r="BM53" s="476" t="n"/>
      <c r="BN53" s="476" t="n"/>
      <c r="BO53" s="476" t="n"/>
      <c r="BP53" s="476" t="n"/>
      <c r="BQ53" s="476" t="n"/>
      <c r="BR53" s="476" t="n"/>
      <c r="BS53" s="476" t="n"/>
      <c r="BT53" s="476" t="n"/>
      <c r="BU53" s="476" t="n"/>
      <c r="BV53" s="476" t="n"/>
      <c r="BW53" s="476" t="n"/>
      <c r="BX53" s="476" t="n"/>
      <c r="BY53" s="476" t="n"/>
      <c r="BZ53" s="476" t="n"/>
      <c r="CA53" s="476" t="n"/>
      <c r="CB53" s="476" t="n"/>
      <c r="CC53" s="476" t="n"/>
      <c r="CD53" s="476" t="n"/>
      <c r="CE53" s="476" t="n"/>
      <c r="CF53" s="476" t="n"/>
      <c r="CG53" s="476" t="n"/>
      <c r="CH53" s="476" t="n"/>
      <c r="CI53" s="476" t="n"/>
      <c r="CJ53" s="476" t="n"/>
      <c r="CK53" s="476" t="n"/>
      <c r="CL53" s="476" t="n"/>
      <c r="CM53" s="476" t="n"/>
      <c r="CN53" s="476" t="n"/>
      <c r="CO53" s="476" t="n"/>
      <c r="CP53" s="476" t="n"/>
      <c r="CQ53" s="476" t="n"/>
      <c r="CR53" s="476" t="n"/>
      <c r="CS53" s="476" t="n"/>
      <c r="CT53" s="476" t="n"/>
      <c r="CU53" s="476" t="n"/>
      <c r="CV53" s="476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>
        <f>N15</f>
        <v/>
      </c>
      <c r="S54" s="845">
        <f>M16</f>
        <v/>
      </c>
      <c r="T54" s="542" t="n">
        <v>8.472083867832377e-05</v>
      </c>
      <c r="U54" s="476" t="n"/>
      <c r="V54" s="476" t="n"/>
      <c r="W54" s="476" t="n"/>
      <c r="X54" s="476" t="n"/>
      <c r="Y54" s="476" t="n"/>
      <c r="Z54" s="476" t="n"/>
      <c r="AA54" s="476" t="n"/>
      <c r="AB54" s="476" t="n"/>
      <c r="AC54" s="476" t="n"/>
      <c r="AD54" s="476" t="n"/>
      <c r="AE54" s="476" t="n"/>
      <c r="AF54" s="476" t="n"/>
      <c r="AG54" s="476" t="n"/>
      <c r="AH54" s="476" t="n"/>
      <c r="AI54" s="476" t="n"/>
      <c r="AJ54" s="476" t="n"/>
      <c r="AK54" s="476" t="n"/>
      <c r="AL54" s="476" t="n"/>
      <c r="AM54" s="476" t="n"/>
      <c r="AN54" s="476" t="n"/>
      <c r="AO54" s="476" t="n"/>
      <c r="AP54" s="476" t="n"/>
      <c r="AQ54" s="476" t="n"/>
      <c r="AR54" s="476" t="n"/>
      <c r="AS54" s="476" t="n"/>
      <c r="AT54" s="476" t="n"/>
      <c r="AU54" s="476" t="n"/>
      <c r="AV54" s="476" t="n"/>
      <c r="AW54" s="476" t="n"/>
      <c r="AX54" s="476" t="n"/>
      <c r="AY54" s="476" t="n"/>
      <c r="AZ54" s="476" t="n"/>
      <c r="BA54" s="476" t="n"/>
      <c r="BB54" s="476" t="n"/>
      <c r="BC54" s="476" t="n"/>
      <c r="BD54" s="476" t="n"/>
      <c r="BE54" s="476" t="n"/>
      <c r="BF54" s="476" t="n"/>
      <c r="BG54" s="476" t="n"/>
      <c r="BH54" s="476" t="n"/>
      <c r="BI54" s="476" t="n"/>
      <c r="BJ54" s="476" t="n"/>
      <c r="BK54" s="476" t="n"/>
      <c r="BL54" s="476" t="n"/>
      <c r="BM54" s="476" t="n"/>
      <c r="BN54" s="476" t="n"/>
      <c r="BO54" s="476" t="n"/>
      <c r="BP54" s="476" t="n"/>
      <c r="BQ54" s="476" t="n"/>
      <c r="BR54" s="476" t="n"/>
      <c r="BS54" s="476" t="n"/>
      <c r="BT54" s="476" t="n"/>
      <c r="BU54" s="476" t="n"/>
      <c r="BV54" s="476" t="n"/>
      <c r="BW54" s="476" t="n"/>
      <c r="BX54" s="476" t="n"/>
      <c r="BY54" s="476" t="n"/>
      <c r="BZ54" s="476" t="n"/>
      <c r="CA54" s="476" t="n"/>
      <c r="CB54" s="476" t="n"/>
      <c r="CC54" s="476" t="n"/>
      <c r="CD54" s="476" t="n"/>
      <c r="CE54" s="476" t="n"/>
      <c r="CF54" s="476" t="n"/>
      <c r="CG54" s="476" t="n"/>
      <c r="CH54" s="476" t="n"/>
      <c r="CI54" s="476" t="n"/>
      <c r="CJ54" s="476" t="n"/>
      <c r="CK54" s="476" t="n"/>
      <c r="CL54" s="476" t="n"/>
      <c r="CM54" s="476" t="n"/>
      <c r="CN54" s="476" t="n"/>
      <c r="CO54" s="476" t="n"/>
      <c r="CP54" s="476" t="n"/>
      <c r="CQ54" s="476" t="n"/>
      <c r="CR54" s="476" t="n"/>
      <c r="CS54" s="476" t="n"/>
      <c r="CT54" s="476" t="n"/>
      <c r="CU54" s="476" t="n"/>
      <c r="CV54" s="476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>
        <f>N16</f>
        <v/>
      </c>
      <c r="S55" s="845">
        <f>M17</f>
        <v/>
      </c>
      <c r="T55" s="542" t="n">
        <v>0.000121870221139608</v>
      </c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  <c r="AJ55" s="476" t="n"/>
      <c r="AK55" s="476" t="n"/>
      <c r="AL55" s="476" t="n"/>
      <c r="AM55" s="476" t="n"/>
      <c r="AN55" s="476" t="n"/>
      <c r="AO55" s="476" t="n"/>
      <c r="AP55" s="476" t="n"/>
      <c r="AQ55" s="476" t="n"/>
      <c r="AR55" s="476" t="n"/>
      <c r="AS55" s="476" t="n"/>
      <c r="AT55" s="476" t="n"/>
      <c r="AU55" s="476" t="n"/>
      <c r="AV55" s="476" t="n"/>
      <c r="AW55" s="476" t="n"/>
      <c r="AX55" s="476" t="n"/>
      <c r="AY55" s="476" t="n"/>
      <c r="AZ55" s="476" t="n"/>
      <c r="BA55" s="476" t="n"/>
      <c r="BB55" s="476" t="n"/>
      <c r="BC55" s="476" t="n"/>
      <c r="BD55" s="476" t="n"/>
      <c r="BE55" s="476" t="n"/>
      <c r="BF55" s="476" t="n"/>
      <c r="BG55" s="476" t="n"/>
      <c r="BH55" s="476" t="n"/>
      <c r="BI55" s="476" t="n"/>
      <c r="BJ55" s="476" t="n"/>
      <c r="BK55" s="476" t="n"/>
      <c r="BL55" s="476" t="n"/>
      <c r="BM55" s="476" t="n"/>
      <c r="BN55" s="476" t="n"/>
      <c r="BO55" s="476" t="n"/>
      <c r="BP55" s="476" t="n"/>
      <c r="BQ55" s="476" t="n"/>
      <c r="BR55" s="476" t="n"/>
      <c r="BS55" s="476" t="n"/>
      <c r="BT55" s="476" t="n"/>
      <c r="BU55" s="476" t="n"/>
      <c r="BV55" s="476" t="n"/>
      <c r="BW55" s="476" t="n"/>
      <c r="BX55" s="476" t="n"/>
      <c r="BY55" s="476" t="n"/>
      <c r="BZ55" s="476" t="n"/>
      <c r="CA55" s="476" t="n"/>
      <c r="CB55" s="476" t="n"/>
      <c r="CC55" s="476" t="n"/>
      <c r="CD55" s="476" t="n"/>
      <c r="CE55" s="476" t="n"/>
      <c r="CF55" s="476" t="n"/>
      <c r="CG55" s="476" t="n"/>
      <c r="CH55" s="476" t="n"/>
      <c r="CI55" s="476" t="n"/>
      <c r="CJ55" s="476" t="n"/>
      <c r="CK55" s="476" t="n"/>
      <c r="CL55" s="476" t="n"/>
      <c r="CM55" s="476" t="n"/>
      <c r="CN55" s="476" t="n"/>
      <c r="CO55" s="476" t="n"/>
      <c r="CP55" s="476" t="n"/>
      <c r="CQ55" s="476" t="n"/>
      <c r="CR55" s="476" t="n"/>
      <c r="CS55" s="476" t="n"/>
      <c r="CT55" s="476" t="n"/>
      <c r="CU55" s="476" t="n"/>
      <c r="CV55" s="476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>
        <f>N17</f>
        <v/>
      </c>
      <c r="S56" s="845">
        <f>M18</f>
        <v/>
      </c>
      <c r="T56" s="542" t="n">
        <v>-0.001292400005872434</v>
      </c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  <c r="AJ56" s="476" t="n"/>
      <c r="AK56" s="476" t="n"/>
      <c r="AL56" s="476" t="n"/>
      <c r="AM56" s="476" t="n"/>
      <c r="AN56" s="476" t="n"/>
      <c r="AO56" s="476" t="n"/>
      <c r="AP56" s="476" t="n"/>
      <c r="AQ56" s="476" t="n"/>
      <c r="AR56" s="476" t="n"/>
      <c r="AS56" s="476" t="n"/>
      <c r="AT56" s="476" t="n"/>
      <c r="AU56" s="476" t="n"/>
      <c r="AV56" s="476" t="n"/>
      <c r="AW56" s="476" t="n"/>
      <c r="AX56" s="476" t="n"/>
      <c r="AY56" s="476" t="n"/>
      <c r="AZ56" s="476" t="n"/>
      <c r="BA56" s="476" t="n"/>
      <c r="BB56" s="476" t="n"/>
      <c r="BC56" s="476" t="n"/>
      <c r="BD56" s="476" t="n"/>
      <c r="BE56" s="476" t="n"/>
      <c r="BF56" s="476" t="n"/>
      <c r="BG56" s="476" t="n"/>
      <c r="BH56" s="476" t="n"/>
      <c r="BI56" s="476" t="n"/>
      <c r="BJ56" s="476" t="n"/>
      <c r="BK56" s="476" t="n"/>
      <c r="BL56" s="476" t="n"/>
      <c r="BM56" s="476" t="n"/>
      <c r="BN56" s="476" t="n"/>
      <c r="BO56" s="476" t="n"/>
      <c r="BP56" s="476" t="n"/>
      <c r="BQ56" s="476" t="n"/>
      <c r="BR56" s="476" t="n"/>
      <c r="BS56" s="476" t="n"/>
      <c r="BT56" s="476" t="n"/>
      <c r="BU56" s="476" t="n"/>
      <c r="BV56" s="476" t="n"/>
      <c r="BW56" s="476" t="n"/>
      <c r="BX56" s="476" t="n"/>
      <c r="BY56" s="476" t="n"/>
      <c r="BZ56" s="476" t="n"/>
      <c r="CA56" s="476" t="n"/>
      <c r="CB56" s="476" t="n"/>
      <c r="CC56" s="476" t="n"/>
      <c r="CD56" s="476" t="n"/>
      <c r="CE56" s="476" t="n"/>
      <c r="CF56" s="476" t="n"/>
      <c r="CG56" s="476" t="n"/>
      <c r="CH56" s="476" t="n"/>
      <c r="CI56" s="476" t="n"/>
      <c r="CJ56" s="476" t="n"/>
      <c r="CK56" s="476" t="n"/>
      <c r="CL56" s="476" t="n"/>
      <c r="CM56" s="476" t="n"/>
      <c r="CN56" s="476" t="n"/>
      <c r="CO56" s="476" t="n"/>
      <c r="CP56" s="476" t="n"/>
      <c r="CQ56" s="476" t="n"/>
      <c r="CR56" s="476" t="n"/>
      <c r="CS56" s="476" t="n"/>
      <c r="CT56" s="476" t="n"/>
      <c r="CU56" s="476" t="n"/>
      <c r="CV56" s="476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>
        <f>N18</f>
        <v/>
      </c>
      <c r="S57" s="845">
        <f>M19</f>
        <v/>
      </c>
      <c r="T57" s="542" t="n">
        <v>0.00144678171022764</v>
      </c>
      <c r="U57" s="476" t="n"/>
      <c r="V57" s="476" t="n"/>
      <c r="W57" s="476" t="n"/>
      <c r="X57" s="476" t="n"/>
      <c r="Y57" s="476" t="n"/>
      <c r="Z57" s="476" t="n"/>
      <c r="AA57" s="476" t="n"/>
      <c r="AB57" s="476" t="n"/>
      <c r="AC57" s="476" t="n"/>
      <c r="AD57" s="476" t="n"/>
      <c r="AE57" s="476" t="n"/>
      <c r="AF57" s="476" t="n"/>
      <c r="AG57" s="476" t="n"/>
      <c r="AH57" s="476" t="n"/>
      <c r="AI57" s="476" t="n"/>
      <c r="AJ57" s="476" t="n"/>
      <c r="AK57" s="476" t="n"/>
      <c r="AL57" s="476" t="n"/>
      <c r="AM57" s="476" t="n"/>
      <c r="AN57" s="476" t="n"/>
      <c r="AO57" s="476" t="n"/>
      <c r="AP57" s="476" t="n"/>
      <c r="AQ57" s="476" t="n"/>
      <c r="AR57" s="476" t="n"/>
      <c r="AS57" s="476" t="n"/>
      <c r="AT57" s="476" t="n"/>
      <c r="AU57" s="476" t="n"/>
      <c r="AV57" s="476" t="n"/>
      <c r="AW57" s="476" t="n"/>
      <c r="AX57" s="476" t="n"/>
      <c r="AY57" s="476" t="n"/>
      <c r="AZ57" s="476" t="n"/>
      <c r="BA57" s="476" t="n"/>
      <c r="BB57" s="476" t="n"/>
      <c r="BC57" s="476" t="n"/>
      <c r="BD57" s="476" t="n"/>
      <c r="BE57" s="476" t="n"/>
      <c r="BF57" s="476" t="n"/>
      <c r="BG57" s="476" t="n"/>
      <c r="BH57" s="476" t="n"/>
      <c r="BI57" s="476" t="n"/>
      <c r="BJ57" s="476" t="n"/>
      <c r="BK57" s="476" t="n"/>
      <c r="BL57" s="476" t="n"/>
      <c r="BM57" s="476" t="n"/>
      <c r="BN57" s="476" t="n"/>
      <c r="BO57" s="476" t="n"/>
      <c r="BP57" s="476" t="n"/>
      <c r="BQ57" s="476" t="n"/>
      <c r="BR57" s="476" t="n"/>
      <c r="BS57" s="476" t="n"/>
      <c r="BT57" s="476" t="n"/>
      <c r="BU57" s="476" t="n"/>
      <c r="BV57" s="476" t="n"/>
      <c r="BW57" s="476" t="n"/>
      <c r="BX57" s="476" t="n"/>
      <c r="BY57" s="476" t="n"/>
      <c r="BZ57" s="476" t="n"/>
      <c r="CA57" s="476" t="n"/>
      <c r="CB57" s="476" t="n"/>
      <c r="CC57" s="476" t="n"/>
      <c r="CD57" s="476" t="n"/>
      <c r="CE57" s="476" t="n"/>
      <c r="CF57" s="476" t="n"/>
      <c r="CG57" s="476" t="n"/>
      <c r="CH57" s="476" t="n"/>
      <c r="CI57" s="476" t="n"/>
      <c r="CJ57" s="476" t="n"/>
      <c r="CK57" s="476" t="n"/>
      <c r="CL57" s="476" t="n"/>
      <c r="CM57" s="476" t="n"/>
      <c r="CN57" s="476" t="n"/>
      <c r="CO57" s="476" t="n"/>
      <c r="CP57" s="476" t="n"/>
      <c r="CQ57" s="476" t="n"/>
      <c r="CR57" s="476" t="n"/>
      <c r="CS57" s="476" t="n"/>
      <c r="CT57" s="476" t="n"/>
      <c r="CU57" s="476" t="n"/>
      <c r="CV57" s="476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>
        <f>N19</f>
        <v/>
      </c>
      <c r="S58" s="845">
        <f>M20</f>
        <v/>
      </c>
      <c r="T58" s="542" t="n">
        <v>0.0002781495906891938</v>
      </c>
      <c r="U58" s="476" t="n"/>
      <c r="V58" s="476" t="n"/>
      <c r="W58" s="476" t="n"/>
      <c r="X58" s="476" t="n"/>
      <c r="Y58" s="476" t="n"/>
      <c r="Z58" s="476" t="n"/>
      <c r="AA58" s="476" t="n"/>
      <c r="AB58" s="476" t="n"/>
      <c r="AC58" s="476" t="n"/>
      <c r="AD58" s="476" t="n"/>
      <c r="AE58" s="476" t="n"/>
      <c r="AF58" s="476" t="n"/>
      <c r="AG58" s="476" t="n"/>
      <c r="AH58" s="476" t="n"/>
      <c r="AI58" s="476" t="n"/>
      <c r="AJ58" s="476" t="n"/>
      <c r="AK58" s="476" t="n"/>
      <c r="AL58" s="476" t="n"/>
      <c r="AM58" s="476" t="n"/>
      <c r="AN58" s="476" t="n"/>
      <c r="AO58" s="476" t="n"/>
      <c r="AP58" s="476" t="n"/>
      <c r="AQ58" s="476" t="n"/>
      <c r="AR58" s="476" t="n"/>
      <c r="AS58" s="476" t="n"/>
      <c r="AT58" s="476" t="n"/>
      <c r="AU58" s="476" t="n"/>
      <c r="AV58" s="476" t="n"/>
      <c r="AW58" s="476" t="n"/>
      <c r="AX58" s="476" t="n"/>
      <c r="AY58" s="476" t="n"/>
      <c r="AZ58" s="476" t="n"/>
      <c r="BA58" s="476" t="n"/>
      <c r="BB58" s="476" t="n"/>
      <c r="BC58" s="476" t="n"/>
      <c r="BD58" s="476" t="n"/>
      <c r="BE58" s="476" t="n"/>
      <c r="BF58" s="476" t="n"/>
      <c r="BG58" s="476" t="n"/>
      <c r="BH58" s="476" t="n"/>
      <c r="BI58" s="476" t="n"/>
      <c r="BJ58" s="476" t="n"/>
      <c r="BK58" s="476" t="n"/>
      <c r="BL58" s="476" t="n"/>
      <c r="BM58" s="476" t="n"/>
      <c r="BN58" s="476" t="n"/>
      <c r="BO58" s="476" t="n"/>
      <c r="BP58" s="476" t="n"/>
      <c r="BQ58" s="476" t="n"/>
      <c r="BR58" s="476" t="n"/>
      <c r="BS58" s="476" t="n"/>
      <c r="BT58" s="476" t="n"/>
      <c r="BU58" s="476" t="n"/>
      <c r="BV58" s="476" t="n"/>
      <c r="BW58" s="476" t="n"/>
      <c r="BX58" s="476" t="n"/>
      <c r="BY58" s="476" t="n"/>
      <c r="BZ58" s="476" t="n"/>
      <c r="CA58" s="476" t="n"/>
      <c r="CB58" s="476" t="n"/>
      <c r="CC58" s="476" t="n"/>
      <c r="CD58" s="476" t="n"/>
      <c r="CE58" s="476" t="n"/>
      <c r="CF58" s="476" t="n"/>
      <c r="CG58" s="476" t="n"/>
      <c r="CH58" s="476" t="n"/>
      <c r="CI58" s="476" t="n"/>
      <c r="CJ58" s="476" t="n"/>
      <c r="CK58" s="476" t="n"/>
      <c r="CL58" s="476" t="n"/>
      <c r="CM58" s="476" t="n"/>
      <c r="CN58" s="476" t="n"/>
      <c r="CO58" s="476" t="n"/>
      <c r="CP58" s="476" t="n"/>
      <c r="CQ58" s="476" t="n"/>
      <c r="CR58" s="476" t="n"/>
      <c r="CS58" s="476" t="n"/>
      <c r="CT58" s="476" t="n"/>
      <c r="CU58" s="476" t="n"/>
      <c r="CV58" s="476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>
        <f>N20</f>
        <v/>
      </c>
      <c r="S59" s="845">
        <f>M21</f>
        <v/>
      </c>
      <c r="T59" s="542" t="n">
        <v>-0.001481209759127921</v>
      </c>
      <c r="U59" s="476" t="n"/>
      <c r="V59" s="476" t="n"/>
      <c r="W59" s="476" t="n"/>
      <c r="X59" s="476" t="n"/>
      <c r="Y59" s="476" t="n"/>
      <c r="Z59" s="476" t="n"/>
      <c r="AA59" s="476" t="n"/>
      <c r="AB59" s="476" t="n"/>
      <c r="AC59" s="476" t="n"/>
      <c r="AD59" s="476" t="n"/>
      <c r="AE59" s="476" t="n"/>
      <c r="AF59" s="476" t="n"/>
      <c r="AG59" s="476" t="n"/>
      <c r="AH59" s="476" t="n"/>
      <c r="AI59" s="476" t="n"/>
      <c r="AJ59" s="476" t="n"/>
      <c r="AK59" s="476" t="n"/>
      <c r="AL59" s="476" t="n"/>
      <c r="AM59" s="476" t="n"/>
      <c r="AN59" s="476" t="n"/>
      <c r="AO59" s="476" t="n"/>
      <c r="AP59" s="476" t="n"/>
      <c r="AQ59" s="476" t="n"/>
      <c r="AR59" s="476" t="n"/>
      <c r="AS59" s="476" t="n"/>
      <c r="AT59" s="476" t="n"/>
      <c r="AU59" s="476" t="n"/>
      <c r="AV59" s="476" t="n"/>
      <c r="AW59" s="476" t="n"/>
      <c r="AX59" s="476" t="n"/>
      <c r="AY59" s="476" t="n"/>
      <c r="AZ59" s="476" t="n"/>
      <c r="BA59" s="476" t="n"/>
      <c r="BB59" s="476" t="n"/>
      <c r="BC59" s="476" t="n"/>
      <c r="BD59" s="476" t="n"/>
      <c r="BE59" s="476" t="n"/>
      <c r="BF59" s="476" t="n"/>
      <c r="BG59" s="476" t="n"/>
      <c r="BH59" s="476" t="n"/>
      <c r="BI59" s="476" t="n"/>
      <c r="BJ59" s="476" t="n"/>
      <c r="BK59" s="476" t="n"/>
      <c r="BL59" s="476" t="n"/>
      <c r="BM59" s="476" t="n"/>
      <c r="BN59" s="476" t="n"/>
      <c r="BO59" s="476" t="n"/>
      <c r="BP59" s="476" t="n"/>
      <c r="BQ59" s="476" t="n"/>
      <c r="BR59" s="476" t="n"/>
      <c r="BS59" s="476" t="n"/>
      <c r="BT59" s="476" t="n"/>
      <c r="BU59" s="476" t="n"/>
      <c r="BV59" s="476" t="n"/>
      <c r="BW59" s="476" t="n"/>
      <c r="BX59" s="476" t="n"/>
      <c r="BY59" s="476" t="n"/>
      <c r="BZ59" s="476" t="n"/>
      <c r="CA59" s="476" t="n"/>
      <c r="CB59" s="476" t="n"/>
      <c r="CC59" s="476" t="n"/>
      <c r="CD59" s="476" t="n"/>
      <c r="CE59" s="476" t="n"/>
      <c r="CF59" s="476" t="n"/>
      <c r="CG59" s="476" t="n"/>
      <c r="CH59" s="476" t="n"/>
      <c r="CI59" s="476" t="n"/>
      <c r="CJ59" s="476" t="n"/>
      <c r="CK59" s="476" t="n"/>
      <c r="CL59" s="476" t="n"/>
      <c r="CM59" s="476" t="n"/>
      <c r="CN59" s="476" t="n"/>
      <c r="CO59" s="476" t="n"/>
      <c r="CP59" s="476" t="n"/>
      <c r="CQ59" s="476" t="n"/>
      <c r="CR59" s="476" t="n"/>
      <c r="CS59" s="476" t="n"/>
      <c r="CT59" s="476" t="n"/>
      <c r="CU59" s="476" t="n"/>
      <c r="CV59" s="476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>
        <f>N21</f>
        <v/>
      </c>
      <c r="S60" s="845">
        <f>M22</f>
        <v/>
      </c>
      <c r="T60" s="542" t="n">
        <v>0.0002376311931711677</v>
      </c>
      <c r="U60" s="476" t="n"/>
      <c r="V60" s="476" t="n"/>
      <c r="W60" s="476" t="n"/>
      <c r="X60" s="476" t="n"/>
      <c r="Y60" s="476" t="n"/>
      <c r="Z60" s="476" t="n"/>
      <c r="AA60" s="476" t="n"/>
      <c r="AB60" s="476" t="n"/>
      <c r="AC60" s="476" t="n"/>
      <c r="AD60" s="476" t="n"/>
      <c r="AE60" s="476" t="n"/>
      <c r="AF60" s="476" t="n"/>
      <c r="AG60" s="476" t="n"/>
      <c r="AH60" s="476" t="n"/>
      <c r="AI60" s="476" t="n"/>
      <c r="AJ60" s="476" t="n"/>
      <c r="AK60" s="476" t="n"/>
      <c r="AL60" s="476" t="n"/>
      <c r="AM60" s="476" t="n"/>
      <c r="AN60" s="476" t="n"/>
      <c r="AO60" s="476" t="n"/>
      <c r="AP60" s="476" t="n"/>
      <c r="AQ60" s="476" t="n"/>
      <c r="AR60" s="476" t="n"/>
      <c r="AS60" s="476" t="n"/>
      <c r="AT60" s="476" t="n"/>
      <c r="AU60" s="476" t="n"/>
      <c r="AV60" s="476" t="n"/>
      <c r="AW60" s="476" t="n"/>
      <c r="AX60" s="476" t="n"/>
      <c r="AY60" s="476" t="n"/>
      <c r="AZ60" s="476" t="n"/>
      <c r="BA60" s="476" t="n"/>
      <c r="BB60" s="476" t="n"/>
      <c r="BC60" s="476" t="n"/>
      <c r="BD60" s="476" t="n"/>
      <c r="BE60" s="476" t="n"/>
      <c r="BF60" s="476" t="n"/>
      <c r="BG60" s="476" t="n"/>
      <c r="BH60" s="476" t="n"/>
      <c r="BI60" s="476" t="n"/>
      <c r="BJ60" s="476" t="n"/>
      <c r="BK60" s="476" t="n"/>
      <c r="BL60" s="476" t="n"/>
      <c r="BM60" s="476" t="n"/>
      <c r="BN60" s="476" t="n"/>
      <c r="BO60" s="476" t="n"/>
      <c r="BP60" s="476" t="n"/>
      <c r="BQ60" s="476" t="n"/>
      <c r="BR60" s="476" t="n"/>
      <c r="BS60" s="476" t="n"/>
      <c r="BT60" s="476" t="n"/>
      <c r="BU60" s="476" t="n"/>
      <c r="BV60" s="476" t="n"/>
      <c r="BW60" s="476" t="n"/>
      <c r="BX60" s="476" t="n"/>
      <c r="BY60" s="476" t="n"/>
      <c r="BZ60" s="476" t="n"/>
      <c r="CA60" s="476" t="n"/>
      <c r="CB60" s="476" t="n"/>
      <c r="CC60" s="476" t="n"/>
      <c r="CD60" s="476" t="n"/>
      <c r="CE60" s="476" t="n"/>
      <c r="CF60" s="476" t="n"/>
      <c r="CG60" s="476" t="n"/>
      <c r="CH60" s="476" t="n"/>
      <c r="CI60" s="476" t="n"/>
      <c r="CJ60" s="476" t="n"/>
      <c r="CK60" s="476" t="n"/>
      <c r="CL60" s="476" t="n"/>
      <c r="CM60" s="476" t="n"/>
      <c r="CN60" s="476" t="n"/>
      <c r="CO60" s="476" t="n"/>
      <c r="CP60" s="476" t="n"/>
      <c r="CQ60" s="476" t="n"/>
      <c r="CR60" s="476" t="n"/>
      <c r="CS60" s="476" t="n"/>
      <c r="CT60" s="476" t="n"/>
      <c r="CU60" s="476" t="n"/>
      <c r="CV60" s="476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>
        <f>N22</f>
        <v/>
      </c>
      <c r="S61" s="845">
        <f>M23</f>
        <v/>
      </c>
      <c r="T61" s="542" t="n">
        <v>0.0008534441673004195</v>
      </c>
      <c r="U61" s="476" t="n"/>
      <c r="V61" s="476" t="n"/>
      <c r="W61" s="476" t="n"/>
      <c r="X61" s="476" t="n"/>
      <c r="Y61" s="476" t="n"/>
      <c r="Z61" s="476" t="n"/>
      <c r="AA61" s="476" t="n"/>
      <c r="AB61" s="476" t="n"/>
      <c r="AC61" s="476" t="n"/>
      <c r="AD61" s="476" t="n"/>
      <c r="AE61" s="476" t="n"/>
      <c r="AF61" s="476" t="n"/>
      <c r="AG61" s="476" t="n"/>
      <c r="AH61" s="476" t="n"/>
      <c r="AI61" s="476" t="n"/>
      <c r="AJ61" s="476" t="n"/>
      <c r="AK61" s="476" t="n"/>
      <c r="AL61" s="476" t="n"/>
      <c r="AM61" s="476" t="n"/>
      <c r="AN61" s="476" t="n"/>
      <c r="AO61" s="476" t="n"/>
      <c r="AP61" s="476" t="n"/>
      <c r="AQ61" s="476" t="n"/>
      <c r="AR61" s="476" t="n"/>
      <c r="AS61" s="476" t="n"/>
      <c r="AT61" s="476" t="n"/>
      <c r="AU61" s="476" t="n"/>
      <c r="AV61" s="476" t="n"/>
      <c r="AW61" s="476" t="n"/>
      <c r="AX61" s="476" t="n"/>
      <c r="AY61" s="476" t="n"/>
      <c r="AZ61" s="476" t="n"/>
      <c r="BA61" s="476" t="n"/>
      <c r="BB61" s="476" t="n"/>
      <c r="BC61" s="476" t="n"/>
      <c r="BD61" s="476" t="n"/>
      <c r="BE61" s="476" t="n"/>
      <c r="BF61" s="476" t="n"/>
      <c r="BG61" s="476" t="n"/>
      <c r="BH61" s="476" t="n"/>
      <c r="BI61" s="476" t="n"/>
      <c r="BJ61" s="476" t="n"/>
      <c r="BK61" s="476" t="n"/>
      <c r="BL61" s="476" t="n"/>
      <c r="BM61" s="476" t="n"/>
      <c r="BN61" s="476" t="n"/>
      <c r="BO61" s="476" t="n"/>
      <c r="BP61" s="476" t="n"/>
      <c r="BQ61" s="476" t="n"/>
      <c r="BR61" s="476" t="n"/>
      <c r="BS61" s="476" t="n"/>
      <c r="BT61" s="476" t="n"/>
      <c r="BU61" s="476" t="n"/>
      <c r="BV61" s="476" t="n"/>
      <c r="BW61" s="476" t="n"/>
      <c r="BX61" s="476" t="n"/>
      <c r="BY61" s="476" t="n"/>
      <c r="BZ61" s="476" t="n"/>
      <c r="CA61" s="476" t="n"/>
      <c r="CB61" s="476" t="n"/>
      <c r="CC61" s="476" t="n"/>
      <c r="CD61" s="476" t="n"/>
      <c r="CE61" s="476" t="n"/>
      <c r="CF61" s="476" t="n"/>
      <c r="CG61" s="476" t="n"/>
      <c r="CH61" s="476" t="n"/>
      <c r="CI61" s="476" t="n"/>
      <c r="CJ61" s="476" t="n"/>
      <c r="CK61" s="476" t="n"/>
      <c r="CL61" s="476" t="n"/>
      <c r="CM61" s="476" t="n"/>
      <c r="CN61" s="476" t="n"/>
      <c r="CO61" s="476" t="n"/>
      <c r="CP61" s="476" t="n"/>
      <c r="CQ61" s="476" t="n"/>
      <c r="CR61" s="476" t="n"/>
      <c r="CS61" s="476" t="n"/>
      <c r="CT61" s="476" t="n"/>
      <c r="CU61" s="476" t="n"/>
      <c r="CV61" s="476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>
        <f>N23</f>
        <v/>
      </c>
      <c r="S62" s="845">
        <f>P26*10000</f>
        <v/>
      </c>
      <c r="T62" s="589" t="n">
        <v>-0.0009200328915909174</v>
      </c>
      <c r="U62" s="476" t="n"/>
      <c r="V62" s="476" t="n"/>
      <c r="W62" s="476" t="n"/>
      <c r="X62" s="476" t="n"/>
      <c r="Y62" s="476" t="n"/>
      <c r="Z62" s="476" t="n"/>
      <c r="AA62" s="476" t="n"/>
      <c r="AB62" s="476" t="n"/>
      <c r="AC62" s="476" t="n"/>
      <c r="AD62" s="476" t="n"/>
      <c r="AE62" s="476" t="n"/>
      <c r="AF62" s="476" t="n"/>
      <c r="AG62" s="476" t="n"/>
      <c r="AH62" s="476" t="n"/>
      <c r="AI62" s="476" t="n"/>
      <c r="AJ62" s="476" t="n"/>
      <c r="AK62" s="476" t="n"/>
      <c r="AL62" s="476" t="n"/>
      <c r="AM62" s="476" t="n"/>
      <c r="AN62" s="476" t="n"/>
      <c r="AO62" s="476" t="n"/>
      <c r="AP62" s="476" t="n"/>
      <c r="AQ62" s="476" t="n"/>
      <c r="AR62" s="476" t="n"/>
      <c r="AS62" s="476" t="n"/>
      <c r="AT62" s="476" t="n"/>
      <c r="AU62" s="476" t="n"/>
      <c r="AV62" s="476" t="n"/>
      <c r="AW62" s="476" t="n"/>
      <c r="AX62" s="476" t="n"/>
      <c r="AY62" s="476" t="n"/>
      <c r="AZ62" s="476" t="n"/>
      <c r="BA62" s="476" t="n"/>
      <c r="BB62" s="476" t="n"/>
      <c r="BC62" s="476" t="n"/>
      <c r="BD62" s="476" t="n"/>
      <c r="BE62" s="476" t="n"/>
      <c r="BF62" s="476" t="n"/>
      <c r="BG62" s="476" t="n"/>
      <c r="BH62" s="476" t="n"/>
      <c r="BI62" s="476" t="n"/>
      <c r="BJ62" s="476" t="n"/>
      <c r="BK62" s="476" t="n"/>
      <c r="BL62" s="476" t="n"/>
      <c r="BM62" s="476" t="n"/>
      <c r="BN62" s="476" t="n"/>
      <c r="BO62" s="476" t="n"/>
      <c r="BP62" s="476" t="n"/>
      <c r="BQ62" s="476" t="n"/>
      <c r="BR62" s="476" t="n"/>
      <c r="BS62" s="476" t="n"/>
      <c r="BT62" s="476" t="n"/>
      <c r="BU62" s="476" t="n"/>
      <c r="BV62" s="476" t="n"/>
      <c r="BW62" s="476" t="n"/>
      <c r="BX62" s="476" t="n"/>
      <c r="BY62" s="476" t="n"/>
      <c r="BZ62" s="476" t="n"/>
      <c r="CA62" s="476" t="n"/>
      <c r="CB62" s="476" t="n"/>
      <c r="CC62" s="476" t="n"/>
      <c r="CD62" s="476" t="n"/>
      <c r="CE62" s="476" t="n"/>
      <c r="CF62" s="476" t="n"/>
      <c r="CG62" s="476" t="n"/>
      <c r="CH62" s="476" t="n"/>
      <c r="CI62" s="476" t="n"/>
      <c r="CJ62" s="476" t="n"/>
      <c r="CK62" s="476" t="n"/>
      <c r="CL62" s="476" t="n"/>
      <c r="CM62" s="476" t="n"/>
      <c r="CN62" s="476" t="n"/>
      <c r="CO62" s="476" t="n"/>
      <c r="CP62" s="476" t="n"/>
      <c r="CQ62" s="476" t="n"/>
      <c r="CR62" s="476" t="n"/>
      <c r="CS62" s="476" t="n"/>
      <c r="CT62" s="476" t="n"/>
      <c r="CU62" s="476" t="n"/>
      <c r="CV62" s="476" t="n"/>
    </row>
    <row r="63">
      <c r="A63" s="612" t="inlineStr">
        <is>
          <t>[cc/m]</t>
        </is>
      </c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845">
        <f>IF(F$41=$C27,IF(F$40="dx",$R27,-$Q27),IF(F$41=$D27,IF(F$40="dx",-$T27,$S27),IF(F$41=$B27,IF(F$40="dx",($T27-$R27),($Q27-$S27)),0)))</f>
        <v/>
      </c>
      <c r="G63" s="845">
        <f>IF(G$41=$C27,IF(G$40="dx",$R27,-$Q27),IF(G$41=$D27,IF(G$40="dx",-$T27,$S27),IF(G$41=$B27,IF(G$40="dx",($T27-$R27),($Q27-$S27)),0)))</f>
        <v/>
      </c>
      <c r="H63" s="845">
        <f>IF(H$41=$C27,IF(H$40="dx",$R27,-$Q27),IF(H$41=$D27,IF(H$40="dx",-$T27,$S27),IF(H$41=$B27,IF(H$40="dx",($T27-$R27),($Q27-$S27)),0)))</f>
        <v/>
      </c>
      <c r="I63" s="845">
        <f>IF(I$41=$C27,IF(I$40="dx",$R27,-$Q27),IF(I$41=$D27,IF(I$40="dx",-$T27,$S27),IF(I$41=$B27,IF(I$40="dx",($T27-$R27),($Q27-$S27)),0)))</f>
        <v/>
      </c>
      <c r="J63" s="845">
        <f>IF(J$41=$C27,IF(J$40="dx",$R27,-$Q27),IF(J$41=$D27,IF(J$40="dx",-$T27,$S27),IF(J$41=$B27,IF(J$40="dx",($T27-$R27),($Q27-$S27)),0)))</f>
        <v/>
      </c>
      <c r="K63" s="845">
        <f>IF(K$41=$C27,IF(K$40="dx",$R27,-$Q27),IF(K$41=$D27,IF(K$40="dx",-$T27,$S27),IF(K$41=$B27,IF(K$40="dx",($T27-$R27),($Q27-$S27)),0)))</f>
        <v/>
      </c>
      <c r="L63" s="845">
        <f>IF(L$41=$C27,IF(L$40="dx",$R27,-$Q27),IF(L$41=$D27,IF(L$40="dx",-$T27,$S27),IF(L$41=$B27,IF(L$40="dx",($T27-$R27),($Q27-$S27)),0)))</f>
        <v/>
      </c>
      <c r="M63" s="845">
        <f>IF(M$41=$C27,IF(M$40="dx",$R27,-$Q27),IF(M$41=$D27,IF(M$40="dx",-$T27,$S27),IF(M$41=$B27,IF(M$40="dx",($T27-$R27),($Q27-$S27)),0)))</f>
        <v/>
      </c>
      <c r="N63" s="845">
        <f>IF(N$41=$C27,IF(N$40="dx",$R27,-$Q27),IF(N$41=$D27,IF(N$40="dx",-$T27,$S27),IF(N$41=$B27,IF(N$40="dx",($T27-$R27),($Q27-$S27)),0)))</f>
        <v/>
      </c>
      <c r="O63" s="845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>
        <f>P25</f>
        <v/>
      </c>
      <c r="S63" s="845">
        <f>P27*10000</f>
        <v/>
      </c>
      <c r="T63" s="626" t="n">
        <v>-3.461740115067954</v>
      </c>
      <c r="U63" s="476" t="inlineStr">
        <is>
          <t>[cc]</t>
        </is>
      </c>
      <c r="V63" s="476" t="n"/>
      <c r="W63" s="476" t="n"/>
      <c r="X63" s="476" t="n"/>
      <c r="Y63" s="476" t="n"/>
      <c r="Z63" s="476" t="n"/>
      <c r="AA63" s="476" t="n"/>
      <c r="AB63" s="476" t="n"/>
      <c r="AC63" s="476" t="n"/>
      <c r="AD63" s="476" t="n"/>
      <c r="AE63" s="476" t="n"/>
      <c r="AF63" s="476" t="n"/>
      <c r="AG63" s="476" t="n"/>
      <c r="AH63" s="476" t="n"/>
      <c r="AI63" s="476" t="n"/>
      <c r="AJ63" s="476" t="n"/>
      <c r="AK63" s="476" t="n"/>
      <c r="AL63" s="476" t="n"/>
      <c r="AM63" s="476" t="n"/>
      <c r="AN63" s="476" t="n"/>
      <c r="AO63" s="476" t="n"/>
      <c r="AP63" s="476" t="n"/>
      <c r="AQ63" s="476" t="n"/>
      <c r="AR63" s="476" t="n"/>
      <c r="AS63" s="476" t="n"/>
      <c r="AT63" s="476" t="n"/>
      <c r="AU63" s="476" t="n"/>
      <c r="AV63" s="476" t="n"/>
      <c r="AW63" s="476" t="n"/>
      <c r="AX63" s="476" t="n"/>
      <c r="AY63" s="476" t="n"/>
      <c r="AZ63" s="476" t="n"/>
      <c r="BA63" s="476" t="n"/>
      <c r="BB63" s="476" t="n"/>
      <c r="BC63" s="476" t="n"/>
      <c r="BD63" s="476" t="n"/>
      <c r="BE63" s="476" t="n"/>
      <c r="BF63" s="476" t="n"/>
      <c r="BG63" s="476" t="n"/>
      <c r="BH63" s="476" t="n"/>
      <c r="BI63" s="476" t="n"/>
      <c r="BJ63" s="476" t="n"/>
      <c r="BK63" s="476" t="n"/>
      <c r="BL63" s="476" t="n"/>
      <c r="BM63" s="476" t="n"/>
      <c r="BN63" s="476" t="n"/>
      <c r="BO63" s="476" t="n"/>
      <c r="BP63" s="476" t="n"/>
      <c r="BQ63" s="476" t="n"/>
      <c r="BR63" s="476" t="n"/>
      <c r="BS63" s="476" t="n"/>
      <c r="BT63" s="476" t="n"/>
      <c r="BU63" s="476" t="n"/>
      <c r="BV63" s="476" t="n"/>
      <c r="BW63" s="476" t="n"/>
      <c r="BX63" s="476" t="n"/>
      <c r="BY63" s="476" t="n"/>
      <c r="BZ63" s="476" t="n"/>
      <c r="CA63" s="476" t="n"/>
      <c r="CB63" s="476" t="n"/>
      <c r="CC63" s="476" t="n"/>
      <c r="CD63" s="476" t="n"/>
      <c r="CE63" s="476" t="n"/>
      <c r="CF63" s="476" t="n"/>
      <c r="CG63" s="476" t="n"/>
      <c r="CH63" s="476" t="n"/>
      <c r="CI63" s="476" t="n"/>
      <c r="CJ63" s="476" t="n"/>
      <c r="CK63" s="476" t="n"/>
      <c r="CL63" s="476" t="n"/>
      <c r="CM63" s="476" t="n"/>
      <c r="CN63" s="476" t="n"/>
      <c r="CO63" s="476" t="n"/>
      <c r="CP63" s="476" t="n"/>
      <c r="CQ63" s="476" t="n"/>
      <c r="CR63" s="476" t="n"/>
      <c r="CS63" s="476" t="n"/>
      <c r="CT63" s="476" t="n"/>
      <c r="CU63" s="476" t="n"/>
      <c r="CV63" s="47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845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845">
        <f>IF(H$41=$C28,IF(H$40="dx",$R28,-$Q28),IF(H$41=$D28,IF(H$40="dx",-$T28,$S28),IF(H$41=$B28,IF(H$40="dx",($T28-$R28),($Q28-$S28)),0)))</f>
        <v/>
      </c>
      <c r="I64" s="845">
        <f>IF(I$41=$C28,IF(I$40="dx",$R28,-$Q28),IF(I$41=$D28,IF(I$40="dx",-$T28,$S28),IF(I$41=$B28,IF(I$40="dx",($T28-$R28),($Q28-$S28)),0)))</f>
        <v/>
      </c>
      <c r="J64" s="845">
        <f>IF(J$41=$C28,IF(J$40="dx",$R28,-$Q28),IF(J$41=$D28,IF(J$40="dx",-$T28,$S28),IF(J$41=$B28,IF(J$40="dx",($T28-$R28),($Q28-$S28)),0)))</f>
        <v/>
      </c>
      <c r="K64" s="845">
        <f>IF(K$41=$C28,IF(K$40="dx",$R28,-$Q28),IF(K$41=$D28,IF(K$40="dx",-$T28,$S28),IF(K$41=$B28,IF(K$40="dx",($T28-$R28),($Q28-$S28)),0)))</f>
        <v/>
      </c>
      <c r="L64" s="845">
        <f>IF(L$41=$C28,IF(L$40="dx",$R28,-$Q28),IF(L$41=$D28,IF(L$40="dx",-$T28,$S28),IF(L$41=$B28,IF(L$40="dx",($T28-$R28),($Q28-$S28)),0)))</f>
        <v/>
      </c>
      <c r="M64" s="845">
        <f>IF(M$41=$C28,IF(M$40="dx",$R28,-$Q28),IF(M$41=$D28,IF(M$40="dx",-$T28,$S28),IF(M$41=$B28,IF(M$40="dx",($T28-$R28),($Q28-$S28)),0)))</f>
        <v/>
      </c>
      <c r="N64" s="845">
        <f>IF(N$41=$C28,IF(N$40="dx",$R28,-$Q28),IF(N$41=$D28,IF(N$40="dx",-$T28,$S28),IF(N$41=$B28,IF(N$40="dx",($T28-$R28),($Q28-$S28)),0)))</f>
        <v/>
      </c>
      <c r="O64" s="845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>
        <f>P26</f>
        <v/>
      </c>
      <c r="S64" s="845">
        <f>P28*10000</f>
        <v/>
      </c>
      <c r="T64" s="629" t="n">
        <v>-3.025860233330306</v>
      </c>
      <c r="U64" s="476" t="n"/>
      <c r="V64" s="476" t="n"/>
      <c r="W64" s="476" t="n"/>
      <c r="X64" s="476" t="n"/>
      <c r="Y64" s="476" t="n"/>
      <c r="Z64" s="476" t="n"/>
      <c r="AA64" s="476" t="n"/>
      <c r="AB64" s="476" t="n"/>
      <c r="AC64" s="476" t="n"/>
      <c r="AD64" s="476" t="n"/>
      <c r="AE64" s="476" t="n"/>
      <c r="AF64" s="476" t="n"/>
      <c r="AG64" s="476" t="n"/>
      <c r="AH64" s="476" t="n"/>
      <c r="AI64" s="476" t="n"/>
      <c r="AJ64" s="476" t="n"/>
      <c r="AK64" s="476" t="n"/>
      <c r="AL64" s="476" t="n"/>
      <c r="AM64" s="476" t="n"/>
      <c r="AN64" s="476" t="n"/>
      <c r="AO64" s="476" t="n"/>
      <c r="AP64" s="476" t="n"/>
      <c r="AQ64" s="476" t="n"/>
      <c r="AR64" s="476" t="n"/>
      <c r="AS64" s="476" t="n"/>
      <c r="AT64" s="476" t="n"/>
      <c r="AU64" s="476" t="n"/>
      <c r="AV64" s="476" t="n"/>
      <c r="AW64" s="476" t="n"/>
      <c r="AX64" s="476" t="n"/>
      <c r="AY64" s="476" t="n"/>
      <c r="AZ64" s="476" t="n"/>
      <c r="BA64" s="476" t="n"/>
      <c r="BB64" s="476" t="n"/>
      <c r="BC64" s="476" t="n"/>
      <c r="BD64" s="476" t="n"/>
      <c r="BE64" s="476" t="n"/>
      <c r="BF64" s="476" t="n"/>
      <c r="BG64" s="476" t="n"/>
      <c r="BH64" s="476" t="n"/>
      <c r="BI64" s="476" t="n"/>
      <c r="BJ64" s="476" t="n"/>
      <c r="BK64" s="476" t="n"/>
      <c r="BL64" s="476" t="n"/>
      <c r="BM64" s="476" t="n"/>
      <c r="BN64" s="476" t="n"/>
      <c r="BO64" s="476" t="n"/>
      <c r="BP64" s="476" t="n"/>
      <c r="BQ64" s="476" t="n"/>
      <c r="BR64" s="476" t="n"/>
      <c r="BS64" s="476" t="n"/>
      <c r="BT64" s="476" t="n"/>
      <c r="BU64" s="476" t="n"/>
      <c r="BV64" s="476" t="n"/>
      <c r="BW64" s="476" t="n"/>
      <c r="BX64" s="476" t="n"/>
      <c r="BY64" s="476" t="n"/>
      <c r="BZ64" s="476" t="n"/>
      <c r="CA64" s="476" t="n"/>
      <c r="CB64" s="476" t="n"/>
      <c r="CC64" s="476" t="n"/>
      <c r="CD64" s="476" t="n"/>
      <c r="CE64" s="476" t="n"/>
      <c r="CF64" s="476" t="n"/>
      <c r="CG64" s="476" t="n"/>
      <c r="CH64" s="476" t="n"/>
      <c r="CI64" s="476" t="n"/>
      <c r="CJ64" s="476" t="n"/>
      <c r="CK64" s="476" t="n"/>
      <c r="CL64" s="476" t="n"/>
      <c r="CM64" s="476" t="n"/>
      <c r="CN64" s="476" t="n"/>
      <c r="CO64" s="476" t="n"/>
      <c r="CP64" s="476" t="n"/>
      <c r="CQ64" s="476" t="n"/>
      <c r="CR64" s="476" t="n"/>
      <c r="CS64" s="476" t="n"/>
      <c r="CT64" s="476" t="n"/>
      <c r="CU64" s="476" t="n"/>
      <c r="CV64" s="476" t="n"/>
    </row>
    <row r="65">
      <c r="A65" s="476" t="n"/>
      <c r="B65" s="627">
        <f>IF(B$41=$C29,IF(B$40="dx",$R29,-$Q29),IF(B$41=$D29,IF(B$40="dx",-$T29,$S29),IF(B$41=$B29,IF(B$40="dx",($T29-$R29),($Q29-$S29)),0)))</f>
        <v/>
      </c>
      <c r="C65" s="845">
        <f>IF(C$41=$C29,IF(C$40="dx",$R29,-$Q29),IF(C$41=$D29,IF(C$40="dx",-$T29,$S29),IF(C$41=$B29,IF(C$40="dx",($T29-$R29),($Q29-$S29)),0)))</f>
        <v/>
      </c>
      <c r="D65" s="845">
        <f>IF(D$41=$C29,IF(D$40="dx",$R29,-$Q29),IF(D$41=$D29,IF(D$40="dx",-$T29,$S29),IF(D$41=$B29,IF(D$40="dx",($T29-$R29),($Q29-$S29)),0)))</f>
        <v/>
      </c>
      <c r="E65" s="845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845">
        <f>IF(J$41=$C29,IF(J$40="dx",$R29,-$Q29),IF(J$41=$D29,IF(J$40="dx",-$T29,$S29),IF(J$41=$B29,IF(J$40="dx",($T29-$R29),($Q29-$S29)),0)))</f>
        <v/>
      </c>
      <c r="K65" s="845">
        <f>IF(K$41=$C29,IF(K$40="dx",$R29,-$Q29),IF(K$41=$D29,IF(K$40="dx",-$T29,$S29),IF(K$41=$B29,IF(K$40="dx",($T29-$R29),($Q29-$S29)),0)))</f>
        <v/>
      </c>
      <c r="L65" s="845">
        <f>IF(L$41=$C29,IF(L$40="dx",$R29,-$Q29),IF(L$41=$D29,IF(L$40="dx",-$T29,$S29),IF(L$41=$B29,IF(L$40="dx",($T29-$R29),($Q29-$S29)),0)))</f>
        <v/>
      </c>
      <c r="M65" s="845">
        <f>IF(M$41=$C29,IF(M$40="dx",$R29,-$Q29),IF(M$41=$D29,IF(M$40="dx",-$T29,$S29),IF(M$41=$B29,IF(M$40="dx",($T29-$R29),($Q29-$S29)),0)))</f>
        <v/>
      </c>
      <c r="N65" s="845">
        <f>IF(N$41=$C29,IF(N$40="dx",$R29,-$Q29),IF(N$41=$D29,IF(N$40="dx",-$T29,$S29),IF(N$41=$B29,IF(N$40="dx",($T29-$R29),($Q29-$S29)),0)))</f>
        <v/>
      </c>
      <c r="O65" s="845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>
        <f>P27</f>
        <v/>
      </c>
      <c r="S65" s="845">
        <f>P29*10000</f>
        <v/>
      </c>
      <c r="T65" s="629" t="n">
        <v>-0.9134310095521521</v>
      </c>
      <c r="U65" s="476" t="n"/>
      <c r="V65" s="476" t="n"/>
      <c r="W65" s="476" t="n"/>
      <c r="X65" s="476" t="n"/>
      <c r="Y65" s="476" t="n"/>
      <c r="Z65" s="476" t="n"/>
      <c r="AA65" s="476" t="n"/>
      <c r="AB65" s="476" t="n"/>
      <c r="AC65" s="476" t="n"/>
      <c r="AD65" s="476" t="n"/>
      <c r="AE65" s="476" t="n"/>
      <c r="AF65" s="476" t="n"/>
      <c r="AG65" s="476" t="n"/>
      <c r="AH65" s="476" t="n"/>
      <c r="AI65" s="476" t="n"/>
      <c r="AJ65" s="476" t="n"/>
      <c r="AK65" s="476" t="n"/>
      <c r="AL65" s="476" t="n"/>
      <c r="AM65" s="476" t="n"/>
      <c r="AN65" s="476" t="n"/>
      <c r="AO65" s="476" t="n"/>
      <c r="AP65" s="476" t="n"/>
      <c r="AQ65" s="476" t="n"/>
      <c r="AR65" s="476" t="n"/>
      <c r="AS65" s="476" t="n"/>
      <c r="AT65" s="476" t="n"/>
      <c r="AU65" s="476" t="n"/>
      <c r="AV65" s="476" t="n"/>
      <c r="AW65" s="476" t="n"/>
      <c r="AX65" s="476" t="n"/>
      <c r="AY65" s="476" t="n"/>
      <c r="AZ65" s="476" t="n"/>
      <c r="BA65" s="476" t="n"/>
      <c r="BB65" s="476" t="n"/>
      <c r="BC65" s="476" t="n"/>
      <c r="BD65" s="476" t="n"/>
      <c r="BE65" s="476" t="n"/>
      <c r="BF65" s="476" t="n"/>
      <c r="BG65" s="476" t="n"/>
      <c r="BH65" s="476" t="n"/>
      <c r="BI65" s="476" t="n"/>
      <c r="BJ65" s="476" t="n"/>
      <c r="BK65" s="476" t="n"/>
      <c r="BL65" s="476" t="n"/>
      <c r="BM65" s="476" t="n"/>
      <c r="BN65" s="476" t="n"/>
      <c r="BO65" s="476" t="n"/>
      <c r="BP65" s="476" t="n"/>
      <c r="BQ65" s="476" t="n"/>
      <c r="BR65" s="476" t="n"/>
      <c r="BS65" s="476" t="n"/>
      <c r="BT65" s="476" t="n"/>
      <c r="BU65" s="476" t="n"/>
      <c r="BV65" s="476" t="n"/>
      <c r="BW65" s="476" t="n"/>
      <c r="BX65" s="476" t="n"/>
      <c r="BY65" s="476" t="n"/>
      <c r="BZ65" s="476" t="n"/>
      <c r="CA65" s="476" t="n"/>
      <c r="CB65" s="476" t="n"/>
      <c r="CC65" s="476" t="n"/>
      <c r="CD65" s="476" t="n"/>
      <c r="CE65" s="476" t="n"/>
      <c r="CF65" s="476" t="n"/>
      <c r="CG65" s="476" t="n"/>
      <c r="CH65" s="476" t="n"/>
      <c r="CI65" s="476" t="n"/>
      <c r="CJ65" s="476" t="n"/>
      <c r="CK65" s="476" t="n"/>
      <c r="CL65" s="476" t="n"/>
      <c r="CM65" s="476" t="n"/>
      <c r="CN65" s="476" t="n"/>
      <c r="CO65" s="476" t="n"/>
      <c r="CP65" s="476" t="n"/>
      <c r="CQ65" s="476" t="n"/>
      <c r="CR65" s="476" t="n"/>
      <c r="CS65" s="476" t="n"/>
      <c r="CT65" s="476" t="n"/>
      <c r="CU65" s="476" t="n"/>
      <c r="CV65" s="476" t="n"/>
    </row>
    <row r="66">
      <c r="A66" s="476" t="n"/>
      <c r="B66" s="627">
        <f>IF(B$41=$C30,IF(B$40="dx",$R30,-$Q30),IF(B$41=$D30,IF(B$40="dx",-$T30,$S30),IF(B$41=$B30,IF(B$40="dx",($T30-$R30),($Q30-$S30)),0)))</f>
        <v/>
      </c>
      <c r="C66" s="845">
        <f>IF(C$41=$C30,IF(C$40="dx",$R30,-$Q30),IF(C$41=$D30,IF(C$40="dx",-$T30,$S30),IF(C$41=$B30,IF(C$40="dx",($T30-$R30),($Q30-$S30)),0)))</f>
        <v/>
      </c>
      <c r="D66" s="845">
        <f>IF(D$41=$C30,IF(D$40="dx",$R30,-$Q30),IF(D$41=$D30,IF(D$40="dx",-$T30,$S30),IF(D$41=$B30,IF(D$40="dx",($T30-$R30),($Q30-$S30)),0)))</f>
        <v/>
      </c>
      <c r="E66" s="845">
        <f>IF(E$41=$C30,IF(E$40="dx",$R30,-$Q30),IF(E$41=$D30,IF(E$40="dx",-$T30,$S30),IF(E$41=$B30,IF(E$40="dx",($T30-$R30),($Q30-$S30)),0)))</f>
        <v/>
      </c>
      <c r="F66" s="845">
        <f>IF(F$41=$C30,IF(F$40="dx",$R30,-$Q30),IF(F$41=$D30,IF(F$40="dx",-$T30,$S30),IF(F$41=$B30,IF(F$40="dx",($T30-$R30),($Q30-$S30)),0)))</f>
        <v/>
      </c>
      <c r="G66" s="845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845">
        <f>IF(J$41=$C30,IF(J$40="dx",$R30,-$Q30),IF(J$41=$D30,IF(J$40="dx",-$T30,$S30),IF(J$41=$B30,IF(J$40="dx",($T30-$R30),($Q30-$S30)),0)))</f>
        <v/>
      </c>
      <c r="K66" s="845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845">
        <f>IF(N$41=$C30,IF(N$40="dx",$R30,-$Q30),IF(N$41=$D30,IF(N$40="dx",-$T30,$S30),IF(N$41=$B30,IF(N$40="dx",($T30-$R30),($Q30-$S30)),0)))</f>
        <v/>
      </c>
      <c r="O66" s="845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>
        <f>P28</f>
        <v/>
      </c>
      <c r="S66" s="845">
        <f>P30*10000</f>
        <v/>
      </c>
      <c r="T66" s="629" t="n">
        <v>-1.597130517642523</v>
      </c>
      <c r="U66" s="476" t="n"/>
      <c r="V66" s="476" t="n"/>
      <c r="W66" s="476" t="n"/>
      <c r="X66" s="476" t="n"/>
      <c r="Y66" s="476" t="n"/>
      <c r="Z66" s="476" t="n"/>
      <c r="AA66" s="476" t="n"/>
      <c r="AB66" s="476" t="n"/>
      <c r="AC66" s="476" t="n"/>
      <c r="AD66" s="476" t="n"/>
      <c r="AE66" s="476" t="n"/>
      <c r="AF66" s="476" t="n"/>
      <c r="AG66" s="476" t="n"/>
      <c r="AH66" s="476" t="n"/>
      <c r="AI66" s="476" t="n"/>
      <c r="AJ66" s="476" t="n"/>
      <c r="AK66" s="476" t="n"/>
      <c r="AL66" s="476" t="n"/>
      <c r="AM66" s="476" t="n"/>
      <c r="AN66" s="476" t="n"/>
      <c r="AO66" s="476" t="n"/>
      <c r="AP66" s="476" t="n"/>
      <c r="AQ66" s="476" t="n"/>
      <c r="AR66" s="476" t="n"/>
      <c r="AS66" s="476" t="n"/>
      <c r="AT66" s="476" t="n"/>
      <c r="AU66" s="476" t="n"/>
      <c r="AV66" s="476" t="n"/>
      <c r="AW66" s="476" t="n"/>
      <c r="AX66" s="476" t="n"/>
      <c r="AY66" s="476" t="n"/>
      <c r="AZ66" s="476" t="n"/>
      <c r="BA66" s="476" t="n"/>
      <c r="BB66" s="476" t="n"/>
      <c r="BC66" s="476" t="n"/>
      <c r="BD66" s="476" t="n"/>
      <c r="BE66" s="476" t="n"/>
      <c r="BF66" s="476" t="n"/>
      <c r="BG66" s="476" t="n"/>
      <c r="BH66" s="476" t="n"/>
      <c r="BI66" s="476" t="n"/>
      <c r="BJ66" s="476" t="n"/>
      <c r="BK66" s="476" t="n"/>
      <c r="BL66" s="476" t="n"/>
      <c r="BM66" s="476" t="n"/>
      <c r="BN66" s="476" t="n"/>
      <c r="BO66" s="476" t="n"/>
      <c r="BP66" s="476" t="n"/>
      <c r="BQ66" s="476" t="n"/>
      <c r="BR66" s="476" t="n"/>
      <c r="BS66" s="476" t="n"/>
      <c r="BT66" s="476" t="n"/>
      <c r="BU66" s="476" t="n"/>
      <c r="BV66" s="476" t="n"/>
      <c r="BW66" s="476" t="n"/>
      <c r="BX66" s="476" t="n"/>
      <c r="BY66" s="476" t="n"/>
      <c r="BZ66" s="476" t="n"/>
      <c r="CA66" s="476" t="n"/>
      <c r="CB66" s="476" t="n"/>
      <c r="CC66" s="476" t="n"/>
      <c r="CD66" s="476" t="n"/>
      <c r="CE66" s="476" t="n"/>
      <c r="CF66" s="476" t="n"/>
      <c r="CG66" s="476" t="n"/>
      <c r="CH66" s="476" t="n"/>
      <c r="CI66" s="476" t="n"/>
      <c r="CJ66" s="476" t="n"/>
      <c r="CK66" s="476" t="n"/>
      <c r="CL66" s="476" t="n"/>
      <c r="CM66" s="476" t="n"/>
      <c r="CN66" s="476" t="n"/>
      <c r="CO66" s="476" t="n"/>
      <c r="CP66" s="476" t="n"/>
      <c r="CQ66" s="476" t="n"/>
      <c r="CR66" s="476" t="n"/>
      <c r="CS66" s="476" t="n"/>
      <c r="CT66" s="476" t="n"/>
      <c r="CU66" s="476" t="n"/>
      <c r="CV66" s="476" t="n"/>
    </row>
    <row r="67">
      <c r="A67" s="476" t="n"/>
      <c r="B67" s="627">
        <f>IF(B$41=$C31,IF(B$40="dx",$R31,-$Q31),IF(B$41=$D31,IF(B$40="dx",-$T31,$S31),IF(B$41=$B31,IF(B$40="dx",($T31-$R31),($Q31-$S31)),0)))</f>
        <v/>
      </c>
      <c r="C67" s="845">
        <f>IF(C$41=$C31,IF(C$40="dx",$R31,-$Q31),IF(C$41=$D31,IF(C$40="dx",-$T31,$S31),IF(C$41=$B31,IF(C$40="dx",($T31-$R31),($Q31-$S31)),0)))</f>
        <v/>
      </c>
      <c r="D67" s="845">
        <f>IF(D$41=$C31,IF(D$40="dx",$R31,-$Q31),IF(D$41=$D31,IF(D$40="dx",-$T31,$S31),IF(D$41=$B31,IF(D$40="dx",($T31-$R31),($Q31-$S31)),0)))</f>
        <v/>
      </c>
      <c r="E67" s="845">
        <f>IF(E$41=$C31,IF(E$40="dx",$R31,-$Q31),IF(E$41=$D31,IF(E$40="dx",-$T31,$S31),IF(E$41=$B31,IF(E$40="dx",($T31-$R31),($Q31-$S31)),0)))</f>
        <v/>
      </c>
      <c r="F67" s="845">
        <f>IF(F$41=$C31,IF(F$40="dx",$R31,-$Q31),IF(F$41=$D31,IF(F$40="dx",-$T31,$S31),IF(F$41=$B31,IF(F$40="dx",($T31-$R31),($Q31-$S31)),0)))</f>
        <v/>
      </c>
      <c r="G67" s="845">
        <f>IF(G$41=$C31,IF(G$40="dx",$R31,-$Q31),IF(G$41=$D31,IF(G$40="dx",-$T31,$S31),IF(G$41=$B31,IF(G$40="dx",($T31-$R31),($Q31-$S31)),0)))</f>
        <v/>
      </c>
      <c r="H67" s="845">
        <f>IF(H$41=$C31,IF(H$40="dx",$R31,-$Q31),IF(H$41=$D31,IF(H$40="dx",-$T31,$S31),IF(H$41=$B31,IF(H$40="dx",($T31-$R31),($Q31-$S31)),0)))</f>
        <v/>
      </c>
      <c r="I67" s="845">
        <f>IF(I$41=$C31,IF(I$40="dx",$R31,-$Q31),IF(I$41=$D31,IF(I$40="dx",-$T31,$S31),IF(I$41=$B31,IF(I$40="dx",($T31-$R31),($Q31-$S31)),0)))</f>
        <v/>
      </c>
      <c r="J67" s="845">
        <f>IF(J$41=$C31,IF(J$40="dx",$R31,-$Q31),IF(J$41=$D31,IF(J$40="dx",-$T31,$S31),IF(J$41=$B31,IF(J$40="dx",($T31-$R31),($Q31-$S31)),0)))</f>
        <v/>
      </c>
      <c r="K67" s="845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>
        <f>P29</f>
        <v/>
      </c>
      <c r="S67" s="845">
        <f>P31*10000</f>
        <v/>
      </c>
      <c r="T67" s="629" t="n">
        <v>-1.585208006194915</v>
      </c>
      <c r="U67" s="476" t="n"/>
      <c r="V67" s="476" t="n"/>
      <c r="W67" s="476" t="n"/>
      <c r="X67" s="476" t="n"/>
      <c r="Y67" s="476" t="n"/>
      <c r="Z67" s="476" t="n"/>
      <c r="AA67" s="476" t="n"/>
      <c r="AB67" s="476" t="n"/>
      <c r="AC67" s="476" t="n"/>
      <c r="AD67" s="476" t="n"/>
      <c r="AE67" s="476" t="n"/>
      <c r="AF67" s="476" t="n"/>
      <c r="AG67" s="476" t="n"/>
      <c r="AH67" s="476" t="n"/>
      <c r="AI67" s="476" t="n"/>
      <c r="AJ67" s="476" t="n"/>
      <c r="AK67" s="476" t="n"/>
      <c r="AL67" s="476" t="n"/>
      <c r="AM67" s="476" t="n"/>
      <c r="AN67" s="476" t="n"/>
      <c r="AO67" s="476" t="n"/>
      <c r="AP67" s="476" t="n"/>
      <c r="AQ67" s="476" t="n"/>
      <c r="AR67" s="476" t="n"/>
      <c r="AS67" s="476" t="n"/>
      <c r="AT67" s="476" t="n"/>
      <c r="AU67" s="476" t="n"/>
      <c r="AV67" s="476" t="n"/>
      <c r="AW67" s="476" t="n"/>
      <c r="AX67" s="476" t="n"/>
      <c r="AY67" s="476" t="n"/>
      <c r="AZ67" s="476" t="n"/>
      <c r="BA67" s="476" t="n"/>
      <c r="BB67" s="476" t="n"/>
      <c r="BC67" s="476" t="n"/>
      <c r="BD67" s="476" t="n"/>
      <c r="BE67" s="476" t="n"/>
      <c r="BF67" s="476" t="n"/>
      <c r="BG67" s="476" t="n"/>
      <c r="BH67" s="476" t="n"/>
      <c r="BI67" s="476" t="n"/>
      <c r="BJ67" s="476" t="n"/>
      <c r="BK67" s="476" t="n"/>
      <c r="BL67" s="476" t="n"/>
      <c r="BM67" s="476" t="n"/>
      <c r="BN67" s="476" t="n"/>
      <c r="BO67" s="476" t="n"/>
      <c r="BP67" s="476" t="n"/>
      <c r="BQ67" s="476" t="n"/>
      <c r="BR67" s="476" t="n"/>
      <c r="BS67" s="476" t="n"/>
      <c r="BT67" s="476" t="n"/>
      <c r="BU67" s="476" t="n"/>
      <c r="BV67" s="476" t="n"/>
      <c r="BW67" s="476" t="n"/>
      <c r="BX67" s="476" t="n"/>
      <c r="BY67" s="476" t="n"/>
      <c r="BZ67" s="476" t="n"/>
      <c r="CA67" s="476" t="n"/>
      <c r="CB67" s="476" t="n"/>
      <c r="CC67" s="476" t="n"/>
      <c r="CD67" s="476" t="n"/>
      <c r="CE67" s="476" t="n"/>
      <c r="CF67" s="476" t="n"/>
      <c r="CG67" s="476" t="n"/>
      <c r="CH67" s="476" t="n"/>
      <c r="CI67" s="476" t="n"/>
      <c r="CJ67" s="476" t="n"/>
      <c r="CK67" s="476" t="n"/>
      <c r="CL67" s="476" t="n"/>
      <c r="CM67" s="476" t="n"/>
      <c r="CN67" s="476" t="n"/>
      <c r="CO67" s="476" t="n"/>
      <c r="CP67" s="476" t="n"/>
      <c r="CQ67" s="476" t="n"/>
      <c r="CR67" s="476" t="n"/>
      <c r="CS67" s="476" t="n"/>
      <c r="CT67" s="476" t="n"/>
      <c r="CU67" s="476" t="n"/>
      <c r="CV67" s="476" t="n"/>
    </row>
    <row r="68">
      <c r="A68" s="476" t="n"/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845">
        <f>IF(D$41=$C32,IF(D$40="dx",$R32,-$Q32),IF(D$41=$D32,IF(D$40="dx",-$T32,$S32),IF(D$41=$B32,IF(D$40="dx",($T32-$R32),($Q32-$S32)),0)))</f>
        <v/>
      </c>
      <c r="E68" s="845">
        <f>IF(E$41=$C32,IF(E$40="dx",$R32,-$Q32),IF(E$41=$D32,IF(E$40="dx",-$T32,$S32),IF(E$41=$B32,IF(E$40="dx",($T32-$R32),($Q32-$S32)),0)))</f>
        <v/>
      </c>
      <c r="F68" s="845">
        <f>IF(F$41=$C32,IF(F$40="dx",$R32,-$Q32),IF(F$41=$D32,IF(F$40="dx",-$T32,$S32),IF(F$41=$B32,IF(F$40="dx",($T32-$R32),($Q32-$S32)),0)))</f>
        <v/>
      </c>
      <c r="G68" s="845">
        <f>IF(G$41=$C32,IF(G$40="dx",$R32,-$Q32),IF(G$41=$D32,IF(G$40="dx",-$T32,$S32),IF(G$41=$B32,IF(G$40="dx",($T32-$R32),($Q32-$S32)),0)))</f>
        <v/>
      </c>
      <c r="H68" s="845">
        <f>IF(H$41=$C32,IF(H$40="dx",$R32,-$Q32),IF(H$41=$D32,IF(H$40="dx",-$T32,$S32),IF(H$41=$B32,IF(H$40="dx",($T32-$R32),($Q32-$S32)),0)))</f>
        <v/>
      </c>
      <c r="I68" s="845">
        <f>IF(I$41=$C32,IF(I$40="dx",$R32,-$Q32),IF(I$41=$D32,IF(I$40="dx",-$T32,$S32),IF(I$41=$B32,IF(I$40="dx",($T32-$R32),($Q32-$S32)),0)))</f>
        <v/>
      </c>
      <c r="J68" s="845">
        <f>IF(J$41=$C32,IF(J$40="dx",$R32,-$Q32),IF(J$41=$D32,IF(J$40="dx",-$T32,$S32),IF(J$41=$B32,IF(J$40="dx",($T32-$R32),($Q32-$S32)),0)))</f>
        <v/>
      </c>
      <c r="K68" s="845">
        <f>IF(K$41=$C32,IF(K$40="dx",$R32,-$Q32),IF(K$41=$D32,IF(K$40="dx",-$T32,$S32),IF(K$41=$B32,IF(K$40="dx",($T32-$R32),($Q32-$S32)),0)))</f>
        <v/>
      </c>
      <c r="L68" s="845">
        <f>IF(L$41=$C32,IF(L$40="dx",$R32,-$Q32),IF(L$41=$D32,IF(L$40="dx",-$T32,$S32),IF(L$41=$B32,IF(L$40="dx",($T32-$R32),($Q32-$S32)),0)))</f>
        <v/>
      </c>
      <c r="M68" s="845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>
        <f>P30</f>
        <v/>
      </c>
      <c r="S68" s="845">
        <f>P32*10000</f>
        <v/>
      </c>
      <c r="T68" s="629" t="n">
        <v>-0.4166301181509944</v>
      </c>
      <c r="U68" s="476" t="n"/>
      <c r="V68" s="476" t="n"/>
      <c r="W68" s="476" t="n"/>
      <c r="X68" s="476" t="n"/>
      <c r="Y68" s="476" t="n"/>
      <c r="Z68" s="476" t="n"/>
      <c r="AA68" s="476" t="n"/>
      <c r="AB68" s="476" t="n"/>
      <c r="AC68" s="476" t="n"/>
      <c r="AD68" s="476" t="n"/>
      <c r="AE68" s="476" t="n"/>
      <c r="AF68" s="476" t="n"/>
      <c r="AG68" s="476" t="n"/>
      <c r="AH68" s="476" t="n"/>
      <c r="AI68" s="476" t="n"/>
      <c r="AJ68" s="476" t="n"/>
      <c r="AK68" s="476" t="n"/>
      <c r="AL68" s="476" t="n"/>
      <c r="AM68" s="476" t="n"/>
      <c r="AN68" s="476" t="n"/>
      <c r="AO68" s="476" t="n"/>
      <c r="AP68" s="476" t="n"/>
      <c r="AQ68" s="476" t="n"/>
      <c r="AR68" s="476" t="n"/>
      <c r="AS68" s="476" t="n"/>
      <c r="AT68" s="476" t="n"/>
      <c r="AU68" s="476" t="n"/>
      <c r="AV68" s="476" t="n"/>
      <c r="AW68" s="476" t="n"/>
      <c r="AX68" s="476" t="n"/>
      <c r="AY68" s="476" t="n"/>
      <c r="AZ68" s="476" t="n"/>
      <c r="BA68" s="476" t="n"/>
      <c r="BB68" s="476" t="n"/>
      <c r="BC68" s="476" t="n"/>
      <c r="BD68" s="476" t="n"/>
      <c r="BE68" s="476" t="n"/>
      <c r="BF68" s="476" t="n"/>
      <c r="BG68" s="476" t="n"/>
      <c r="BH68" s="476" t="n"/>
      <c r="BI68" s="476" t="n"/>
      <c r="BJ68" s="476" t="n"/>
      <c r="BK68" s="476" t="n"/>
      <c r="BL68" s="476" t="n"/>
      <c r="BM68" s="476" t="n"/>
      <c r="BN68" s="476" t="n"/>
      <c r="BO68" s="476" t="n"/>
      <c r="BP68" s="476" t="n"/>
      <c r="BQ68" s="476" t="n"/>
      <c r="BR68" s="476" t="n"/>
      <c r="BS68" s="476" t="n"/>
      <c r="BT68" s="476" t="n"/>
      <c r="BU68" s="476" t="n"/>
      <c r="BV68" s="476" t="n"/>
      <c r="BW68" s="476" t="n"/>
      <c r="BX68" s="476" t="n"/>
      <c r="BY68" s="476" t="n"/>
      <c r="BZ68" s="476" t="n"/>
      <c r="CA68" s="476" t="n"/>
      <c r="CB68" s="476" t="n"/>
      <c r="CC68" s="476" t="n"/>
      <c r="CD68" s="476" t="n"/>
      <c r="CE68" s="476" t="n"/>
      <c r="CF68" s="476" t="n"/>
      <c r="CG68" s="476" t="n"/>
      <c r="CH68" s="476" t="n"/>
      <c r="CI68" s="476" t="n"/>
      <c r="CJ68" s="476" t="n"/>
      <c r="CK68" s="476" t="n"/>
      <c r="CL68" s="476" t="n"/>
      <c r="CM68" s="476" t="n"/>
      <c r="CN68" s="476" t="n"/>
      <c r="CO68" s="476" t="n"/>
      <c r="CP68" s="476" t="n"/>
      <c r="CQ68" s="476" t="n"/>
      <c r="CR68" s="476" t="n"/>
      <c r="CS68" s="476" t="n"/>
      <c r="CT68" s="476" t="n"/>
      <c r="CU68" s="476" t="n"/>
      <c r="CV68" s="476" t="n"/>
    </row>
    <row r="69">
      <c r="A69" s="476" t="n"/>
      <c r="B69" s="627">
        <f>IF(B$41=$C33,IF(B$40="dx",$R33,-$Q33),IF(B$41=$D33,IF(B$40="dx",-$T33,$S33),IF(B$41=$B33,IF(B$40="dx",($T33-$R33),($Q33-$S33)),0)))</f>
        <v/>
      </c>
      <c r="C69" s="845">
        <f>IF(C$41=$C33,IF(C$40="dx",$R33,-$Q33),IF(C$41=$D33,IF(C$40="dx",-$T33,$S33),IF(C$41=$B33,IF(C$40="dx",($T33-$R33),($Q33-$S33)),0)))</f>
        <v/>
      </c>
      <c r="D69" s="845">
        <f>IF(D$41=$C33,IF(D$40="dx",$R33,-$Q33),IF(D$41=$D33,IF(D$40="dx",-$T33,$S33),IF(D$41=$B33,IF(D$40="dx",($T33-$R33),($Q33-$S33)),0)))</f>
        <v/>
      </c>
      <c r="E69" s="845">
        <f>IF(E$41=$C33,IF(E$40="dx",$R33,-$Q33),IF(E$41=$D33,IF(E$40="dx",-$T33,$S33),IF(E$41=$B33,IF(E$40="dx",($T33-$R33),($Q33-$S33)),0)))</f>
        <v/>
      </c>
      <c r="F69" s="845">
        <f>IF(F$41=$C33,IF(F$40="dx",$R33,-$Q33),IF(F$41=$D33,IF(F$40="dx",-$T33,$S33),IF(F$41=$B33,IF(F$40="dx",($T33-$R33),($Q33-$S33)),0)))</f>
        <v/>
      </c>
      <c r="G69" s="845">
        <f>IF(G$41=$C33,IF(G$40="dx",$R33,-$Q33),IF(G$41=$D33,IF(G$40="dx",-$T33,$S33),IF(G$41=$B33,IF(G$40="dx",($T33-$R33),($Q33-$S33)),0)))</f>
        <v/>
      </c>
      <c r="H69" s="845">
        <f>IF(H$41=$C33,IF(H$40="dx",$R33,-$Q33),IF(H$41=$D33,IF(H$40="dx",-$T33,$S33),IF(H$41=$B33,IF(H$40="dx",($T33-$R33),($Q33-$S33)),0)))</f>
        <v/>
      </c>
      <c r="I69" s="845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845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>
        <f>P31</f>
        <v/>
      </c>
      <c r="S69" s="845">
        <f>P33*10000</f>
        <v/>
      </c>
      <c r="T69" s="629" t="n">
        <v>-2.011391699300159</v>
      </c>
      <c r="U69" s="476" t="n"/>
      <c r="V69" s="476" t="n"/>
      <c r="W69" s="476" t="n"/>
      <c r="X69" s="476" t="n"/>
      <c r="Y69" s="476" t="n"/>
      <c r="Z69" s="476" t="n"/>
      <c r="AA69" s="476" t="n"/>
      <c r="AB69" s="476" t="n"/>
      <c r="AC69" s="476" t="n"/>
      <c r="AD69" s="476" t="n"/>
      <c r="AE69" s="476" t="n"/>
      <c r="AF69" s="476" t="n"/>
      <c r="AG69" s="476" t="n"/>
      <c r="AH69" s="476" t="n"/>
      <c r="AI69" s="476" t="n"/>
      <c r="AJ69" s="476" t="n"/>
      <c r="AK69" s="476" t="n"/>
      <c r="AL69" s="476" t="n"/>
      <c r="AM69" s="476" t="n"/>
      <c r="AN69" s="476" t="n"/>
      <c r="AO69" s="476" t="n"/>
      <c r="AP69" s="476" t="n"/>
      <c r="AQ69" s="476" t="n"/>
      <c r="AR69" s="476" t="n"/>
      <c r="AS69" s="476" t="n"/>
      <c r="AT69" s="476" t="n"/>
      <c r="AU69" s="476" t="n"/>
      <c r="AV69" s="476" t="n"/>
      <c r="AW69" s="476" t="n"/>
      <c r="AX69" s="476" t="n"/>
      <c r="AY69" s="476" t="n"/>
      <c r="AZ69" s="476" t="n"/>
      <c r="BA69" s="476" t="n"/>
      <c r="BB69" s="476" t="n"/>
      <c r="BC69" s="476" t="n"/>
      <c r="BD69" s="476" t="n"/>
      <c r="BE69" s="476" t="n"/>
      <c r="BF69" s="476" t="n"/>
      <c r="BG69" s="476" t="n"/>
      <c r="BH69" s="476" t="n"/>
      <c r="BI69" s="476" t="n"/>
      <c r="BJ69" s="476" t="n"/>
      <c r="BK69" s="476" t="n"/>
      <c r="BL69" s="476" t="n"/>
      <c r="BM69" s="476" t="n"/>
      <c r="BN69" s="476" t="n"/>
      <c r="BO69" s="476" t="n"/>
      <c r="BP69" s="476" t="n"/>
      <c r="BQ69" s="476" t="n"/>
      <c r="BR69" s="476" t="n"/>
      <c r="BS69" s="476" t="n"/>
      <c r="BT69" s="476" t="n"/>
      <c r="BU69" s="476" t="n"/>
      <c r="BV69" s="476" t="n"/>
      <c r="BW69" s="476" t="n"/>
      <c r="BX69" s="476" t="n"/>
      <c r="BY69" s="476" t="n"/>
      <c r="BZ69" s="476" t="n"/>
      <c r="CA69" s="476" t="n"/>
      <c r="CB69" s="476" t="n"/>
      <c r="CC69" s="476" t="n"/>
      <c r="CD69" s="476" t="n"/>
      <c r="CE69" s="476" t="n"/>
      <c r="CF69" s="476" t="n"/>
      <c r="CG69" s="476" t="n"/>
      <c r="CH69" s="476" t="n"/>
      <c r="CI69" s="476" t="n"/>
      <c r="CJ69" s="476" t="n"/>
      <c r="CK69" s="476" t="n"/>
      <c r="CL69" s="476" t="n"/>
      <c r="CM69" s="476" t="n"/>
      <c r="CN69" s="476" t="n"/>
      <c r="CO69" s="476" t="n"/>
      <c r="CP69" s="476" t="n"/>
      <c r="CQ69" s="476" t="n"/>
      <c r="CR69" s="476" t="n"/>
      <c r="CS69" s="476" t="n"/>
      <c r="CT69" s="476" t="n"/>
      <c r="CU69" s="476" t="n"/>
      <c r="CV69" s="476" t="n"/>
    </row>
    <row r="70">
      <c r="A70" s="476" t="n"/>
      <c r="B70" s="627">
        <f>IF(B$41=$C34,IF(B$40="dx",$R34,-$Q34),IF(B$41=$D34,IF(B$40="dx",-$T34,$S34),IF(B$41=$B34,IF(B$40="dx",($T34-$R34),($Q34-$S34)),0)))</f>
        <v/>
      </c>
      <c r="C70" s="845">
        <f>IF(C$41=$C34,IF(C$40="dx",$R34,-$Q34),IF(C$41=$D34,IF(C$40="dx",-$T34,$S34),IF(C$41=$B34,IF(C$40="dx",($T34-$R34),($Q34-$S34)),0)))</f>
        <v/>
      </c>
      <c r="D70" s="845">
        <f>IF(D$41=$C34,IF(D$40="dx",$R34,-$Q34),IF(D$41=$D34,IF(D$40="dx",-$T34,$S34),IF(D$41=$B34,IF(D$40="dx",($T34-$R34),($Q34-$S34)),0)))</f>
        <v/>
      </c>
      <c r="E70" s="845">
        <f>IF(E$41=$C34,IF(E$40="dx",$R34,-$Q34),IF(E$41=$D34,IF(E$40="dx",-$T34,$S34),IF(E$41=$B34,IF(E$40="dx",($T34-$R34),($Q34-$S34)),0)))</f>
        <v/>
      </c>
      <c r="F70" s="845">
        <f>IF(F$41=$C34,IF(F$40="dx",$R34,-$Q34),IF(F$41=$D34,IF(F$40="dx",-$T34,$S34),IF(F$41=$B34,IF(F$40="dx",($T34-$R34),($Q34-$S34)),0)))</f>
        <v/>
      </c>
      <c r="G70" s="845">
        <f>IF(G$41=$C34,IF(G$40="dx",$R34,-$Q34),IF(G$41=$D34,IF(G$40="dx",-$T34,$S34),IF(G$41=$B34,IF(G$40="dx",($T34-$R34),($Q34-$S34)),0)))</f>
        <v/>
      </c>
      <c r="H70" s="845">
        <f>IF(H$41=$C34,IF(H$40="dx",$R34,-$Q34),IF(H$41=$D34,IF(H$40="dx",-$T34,$S34),IF(H$41=$B34,IF(H$40="dx",($T34-$R34),($Q34-$S34)),0)))</f>
        <v/>
      </c>
      <c r="I70" s="845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845">
        <f>IF(N$41=$C34,IF(N$40="dx",$R34,-$Q34),IF(N$41=$D34,IF(N$40="dx",-$T34,$S34),IF(N$41=$B34,IF(N$40="dx",($T34-$R34),($Q34-$S34)),0)))</f>
        <v/>
      </c>
      <c r="O70" s="845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>
        <f>P32</f>
        <v/>
      </c>
      <c r="S70" s="845">
        <f>P34*10000</f>
        <v/>
      </c>
      <c r="T70" s="629" t="n">
        <v>-1.022224877823074</v>
      </c>
      <c r="U70" s="476" t="n"/>
      <c r="V70" s="476" t="n"/>
      <c r="W70" s="476" t="n"/>
      <c r="X70" s="476" t="n"/>
      <c r="Y70" s="476" t="n"/>
      <c r="Z70" s="476" t="n"/>
      <c r="AA70" s="476" t="n"/>
      <c r="AB70" s="476" t="n"/>
      <c r="AC70" s="476" t="n"/>
      <c r="AD70" s="476" t="n"/>
      <c r="AE70" s="476" t="n"/>
      <c r="AF70" s="476" t="n"/>
      <c r="AG70" s="476" t="n"/>
      <c r="AH70" s="476" t="n"/>
      <c r="AI70" s="476" t="n"/>
      <c r="AJ70" s="476" t="n"/>
      <c r="AK70" s="476" t="n"/>
      <c r="AL70" s="476" t="n"/>
      <c r="AM70" s="476" t="n"/>
      <c r="AN70" s="476" t="n"/>
      <c r="AO70" s="476" t="n"/>
      <c r="AP70" s="476" t="n"/>
      <c r="AQ70" s="476" t="n"/>
      <c r="AR70" s="476" t="n"/>
      <c r="AS70" s="476" t="n"/>
      <c r="AT70" s="476" t="n"/>
      <c r="AU70" s="476" t="n"/>
      <c r="AV70" s="476" t="n"/>
      <c r="AW70" s="476" t="n"/>
      <c r="AX70" s="476" t="n"/>
      <c r="AY70" s="476" t="n"/>
      <c r="AZ70" s="476" t="n"/>
      <c r="BA70" s="476" t="n"/>
      <c r="BB70" s="476" t="n"/>
      <c r="BC70" s="476" t="n"/>
      <c r="BD70" s="476" t="n"/>
      <c r="BE70" s="476" t="n"/>
      <c r="BF70" s="476" t="n"/>
      <c r="BG70" s="476" t="n"/>
      <c r="BH70" s="476" t="n"/>
      <c r="BI70" s="476" t="n"/>
      <c r="BJ70" s="476" t="n"/>
      <c r="BK70" s="476" t="n"/>
      <c r="BL70" s="476" t="n"/>
      <c r="BM70" s="476" t="n"/>
      <c r="BN70" s="476" t="n"/>
      <c r="BO70" s="476" t="n"/>
      <c r="BP70" s="476" t="n"/>
      <c r="BQ70" s="476" t="n"/>
      <c r="BR70" s="476" t="n"/>
      <c r="BS70" s="476" t="n"/>
      <c r="BT70" s="476" t="n"/>
      <c r="BU70" s="476" t="n"/>
      <c r="BV70" s="476" t="n"/>
      <c r="BW70" s="476" t="n"/>
      <c r="BX70" s="476" t="n"/>
      <c r="BY70" s="476" t="n"/>
      <c r="BZ70" s="476" t="n"/>
      <c r="CA70" s="476" t="n"/>
      <c r="CB70" s="476" t="n"/>
      <c r="CC70" s="476" t="n"/>
      <c r="CD70" s="476" t="n"/>
      <c r="CE70" s="476" t="n"/>
      <c r="CF70" s="476" t="n"/>
      <c r="CG70" s="476" t="n"/>
      <c r="CH70" s="476" t="n"/>
      <c r="CI70" s="476" t="n"/>
      <c r="CJ70" s="476" t="n"/>
      <c r="CK70" s="476" t="n"/>
      <c r="CL70" s="476" t="n"/>
      <c r="CM70" s="476" t="n"/>
      <c r="CN70" s="476" t="n"/>
      <c r="CO70" s="476" t="n"/>
      <c r="CP70" s="476" t="n"/>
      <c r="CQ70" s="476" t="n"/>
      <c r="CR70" s="476" t="n"/>
      <c r="CS70" s="476" t="n"/>
      <c r="CT70" s="476" t="n"/>
      <c r="CU70" s="476" t="n"/>
      <c r="CV70" s="476" t="n"/>
    </row>
    <row r="71">
      <c r="A71" s="476" t="n"/>
      <c r="B71" s="627">
        <f>IF(B$41=$C35,IF(B$40="dx",$R35,-$Q35),IF(B$41=$D35,IF(B$40="dx",-$T35,$S35),IF(B$41=$B35,IF(B$40="dx",($T35-$R35),($Q35-$S35)),0)))</f>
        <v/>
      </c>
      <c r="C71" s="845">
        <f>IF(C$41=$C35,IF(C$40="dx",$R35,-$Q35),IF(C$41=$D35,IF(C$40="dx",-$T35,$S35),IF(C$41=$B35,IF(C$40="dx",($T35-$R35),($Q35-$S35)),0)))</f>
        <v/>
      </c>
      <c r="D71" s="845">
        <f>IF(D$41=$C35,IF(D$40="dx",$R35,-$Q35),IF(D$41=$D35,IF(D$40="dx",-$T35,$S35),IF(D$41=$B35,IF(D$40="dx",($T35-$R35),($Q35-$S35)),0)))</f>
        <v/>
      </c>
      <c r="E71" s="845">
        <f>IF(E$41=$C35,IF(E$40="dx",$R35,-$Q35),IF(E$41=$D35,IF(E$40="dx",-$T35,$S35),IF(E$41=$B35,IF(E$40="dx",($T35-$R35),($Q35-$S35)),0)))</f>
        <v/>
      </c>
      <c r="F71" s="845">
        <f>IF(F$41=$C35,IF(F$40="dx",$R35,-$Q35),IF(F$41=$D35,IF(F$40="dx",-$T35,$S35),IF(F$41=$B35,IF(F$40="dx",($T35-$R35),($Q35-$S35)),0)))</f>
        <v/>
      </c>
      <c r="G71" s="845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845">
        <f>IF(L$41=$C35,IF(L$40="dx",$R35,-$Q35),IF(L$41=$D35,IF(L$40="dx",-$T35,$S35),IF(L$41=$B35,IF(L$40="dx",($T35-$R35),($Q35-$S35)),0)))</f>
        <v/>
      </c>
      <c r="M71" s="845">
        <f>IF(M$41=$C35,IF(M$40="dx",$R35,-$Q35),IF(M$41=$D35,IF(M$40="dx",-$T35,$S35),IF(M$41=$B35,IF(M$40="dx",($T35-$R35),($Q35-$S35)),0)))</f>
        <v/>
      </c>
      <c r="N71" s="845">
        <f>IF(N$41=$C35,IF(N$40="dx",$R35,-$Q35),IF(N$41=$D35,IF(N$40="dx",-$T35,$S35),IF(N$41=$B35,IF(N$40="dx",($T35-$R35),($Q35-$S35)),0)))</f>
        <v/>
      </c>
      <c r="O71" s="845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>
        <f>P33</f>
        <v/>
      </c>
      <c r="S71" s="845">
        <f>P35*10000</f>
        <v/>
      </c>
      <c r="T71" s="629" t="n">
        <v>-4.231143380278383</v>
      </c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  <c r="AJ71" s="476" t="n"/>
      <c r="AK71" s="476" t="n"/>
      <c r="AL71" s="476" t="n"/>
      <c r="AM71" s="476" t="n"/>
      <c r="AN71" s="476" t="n"/>
      <c r="AO71" s="476" t="n"/>
      <c r="AP71" s="476" t="n"/>
      <c r="AQ71" s="476" t="n"/>
      <c r="AR71" s="476" t="n"/>
      <c r="AS71" s="476" t="n"/>
      <c r="AT71" s="476" t="n"/>
      <c r="AU71" s="476" t="n"/>
      <c r="AV71" s="476" t="n"/>
      <c r="AW71" s="476" t="n"/>
      <c r="AX71" s="476" t="n"/>
      <c r="AY71" s="476" t="n"/>
      <c r="AZ71" s="476" t="n"/>
      <c r="BA71" s="476" t="n"/>
      <c r="BB71" s="476" t="n"/>
      <c r="BC71" s="476" t="n"/>
      <c r="BD71" s="476" t="n"/>
      <c r="BE71" s="476" t="n"/>
      <c r="BF71" s="476" t="n"/>
      <c r="BG71" s="476" t="n"/>
      <c r="BH71" s="476" t="n"/>
      <c r="BI71" s="476" t="n"/>
      <c r="BJ71" s="476" t="n"/>
      <c r="BK71" s="476" t="n"/>
      <c r="BL71" s="476" t="n"/>
      <c r="BM71" s="476" t="n"/>
      <c r="BN71" s="476" t="n"/>
      <c r="BO71" s="476" t="n"/>
      <c r="BP71" s="476" t="n"/>
      <c r="BQ71" s="476" t="n"/>
      <c r="BR71" s="476" t="n"/>
      <c r="BS71" s="476" t="n"/>
      <c r="BT71" s="476" t="n"/>
      <c r="BU71" s="476" t="n"/>
      <c r="BV71" s="476" t="n"/>
      <c r="BW71" s="476" t="n"/>
      <c r="BX71" s="476" t="n"/>
      <c r="BY71" s="476" t="n"/>
      <c r="BZ71" s="476" t="n"/>
      <c r="CA71" s="476" t="n"/>
      <c r="CB71" s="476" t="n"/>
      <c r="CC71" s="476" t="n"/>
      <c r="CD71" s="476" t="n"/>
      <c r="CE71" s="476" t="n"/>
      <c r="CF71" s="476" t="n"/>
      <c r="CG71" s="476" t="n"/>
      <c r="CH71" s="476" t="n"/>
      <c r="CI71" s="476" t="n"/>
      <c r="CJ71" s="476" t="n"/>
      <c r="CK71" s="476" t="n"/>
      <c r="CL71" s="476" t="n"/>
      <c r="CM71" s="476" t="n"/>
      <c r="CN71" s="476" t="n"/>
      <c r="CO71" s="476" t="n"/>
      <c r="CP71" s="476" t="n"/>
      <c r="CQ71" s="476" t="n"/>
      <c r="CR71" s="476" t="n"/>
      <c r="CS71" s="476" t="n"/>
      <c r="CT71" s="476" t="n"/>
      <c r="CU71" s="476" t="n"/>
      <c r="CV71" s="476" t="n"/>
    </row>
    <row r="72">
      <c r="A72" s="476" t="n"/>
      <c r="B72" s="627">
        <f>IF(B$41=$C36,IF(B$40="dx",$R36,-$Q36),IF(B$41=$D36,IF(B$40="dx",-$T36,$S36),IF(B$41=$B36,IF(B$40="dx",($T36-$R36),($Q36-$S36)),0)))</f>
        <v/>
      </c>
      <c r="C72" s="845">
        <f>IF(C$41=$C36,IF(C$40="dx",$R36,-$Q36),IF(C$41=$D36,IF(C$40="dx",-$T36,$S36),IF(C$41=$B36,IF(C$40="dx",($T36-$R36),($Q36-$S36)),0)))</f>
        <v/>
      </c>
      <c r="D72" s="845">
        <f>IF(D$41=$C36,IF(D$40="dx",$R36,-$Q36),IF(D$41=$D36,IF(D$40="dx",-$T36,$S36),IF(D$41=$B36,IF(D$40="dx",($T36-$R36),($Q36-$S36)),0)))</f>
        <v/>
      </c>
      <c r="E72" s="845">
        <f>IF(E$41=$C36,IF(E$40="dx",$R36,-$Q36),IF(E$41=$D36,IF(E$40="dx",-$T36,$S36),IF(E$41=$B36,IF(E$40="dx",($T36-$R36),($Q36-$S36)),0)))</f>
        <v/>
      </c>
      <c r="F72" s="845">
        <f>IF(F$41=$C36,IF(F$40="dx",$R36,-$Q36),IF(F$41=$D36,IF(F$40="dx",-$T36,$S36),IF(F$41=$B36,IF(F$40="dx",($T36-$R36),($Q36-$S36)),0)))</f>
        <v/>
      </c>
      <c r="G72" s="845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845">
        <f>IF(N$41=$C36,IF(N$40="dx",$R36,-$Q36),IF(N$41=$D36,IF(N$40="dx",-$T36,$S36),IF(N$41=$B36,IF(N$40="dx",($T36-$R36),($Q36-$S36)),0)))</f>
        <v/>
      </c>
      <c r="O72" s="845">
        <f>IF(O$41=$C36,IF(O$40="dx",$R36,-$Q36),IF(O$41=$D36,IF(O$40="dx",-$T36,$S36),IF(O$41=$B36,IF(O$40="dx",($T36-$R36),($Q36-$S36)),0)))</f>
        <v/>
      </c>
      <c r="P72" s="845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>
        <f>P34</f>
        <v/>
      </c>
      <c r="S72" s="845">
        <f>P36*10000</f>
        <v/>
      </c>
      <c r="T72" s="629" t="n">
        <v>-2.400445140525102</v>
      </c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  <c r="AJ72" s="476" t="n"/>
      <c r="AK72" s="476" t="n"/>
      <c r="AL72" s="476" t="n"/>
      <c r="AM72" s="476" t="n"/>
      <c r="AN72" s="476" t="n"/>
      <c r="AO72" s="476" t="n"/>
      <c r="AP72" s="476" t="n"/>
      <c r="AQ72" s="476" t="n"/>
      <c r="AR72" s="476" t="n"/>
      <c r="AS72" s="476" t="n"/>
      <c r="AT72" s="476" t="n"/>
      <c r="AU72" s="476" t="n"/>
      <c r="AV72" s="476" t="n"/>
      <c r="AW72" s="476" t="n"/>
      <c r="AX72" s="476" t="n"/>
      <c r="AY72" s="476" t="n"/>
      <c r="AZ72" s="476" t="n"/>
      <c r="BA72" s="476" t="n"/>
      <c r="BB72" s="476" t="n"/>
      <c r="BC72" s="476" t="n"/>
      <c r="BD72" s="476" t="n"/>
      <c r="BE72" s="476" t="n"/>
      <c r="BF72" s="476" t="n"/>
      <c r="BG72" s="476" t="n"/>
      <c r="BH72" s="476" t="n"/>
      <c r="BI72" s="476" t="n"/>
      <c r="BJ72" s="476" t="n"/>
      <c r="BK72" s="476" t="n"/>
      <c r="BL72" s="476" t="n"/>
      <c r="BM72" s="476" t="n"/>
      <c r="BN72" s="476" t="n"/>
      <c r="BO72" s="476" t="n"/>
      <c r="BP72" s="476" t="n"/>
      <c r="BQ72" s="476" t="n"/>
      <c r="BR72" s="476" t="n"/>
      <c r="BS72" s="476" t="n"/>
      <c r="BT72" s="476" t="n"/>
      <c r="BU72" s="476" t="n"/>
      <c r="BV72" s="476" t="n"/>
      <c r="BW72" s="476" t="n"/>
      <c r="BX72" s="476" t="n"/>
      <c r="BY72" s="476" t="n"/>
      <c r="BZ72" s="476" t="n"/>
      <c r="CA72" s="476" t="n"/>
      <c r="CB72" s="476" t="n"/>
      <c r="CC72" s="476" t="n"/>
      <c r="CD72" s="476" t="n"/>
      <c r="CE72" s="476" t="n"/>
      <c r="CF72" s="476" t="n"/>
      <c r="CG72" s="476" t="n"/>
      <c r="CH72" s="476" t="n"/>
      <c r="CI72" s="476" t="n"/>
      <c r="CJ72" s="476" t="n"/>
      <c r="CK72" s="476" t="n"/>
      <c r="CL72" s="476" t="n"/>
      <c r="CM72" s="476" t="n"/>
      <c r="CN72" s="476" t="n"/>
      <c r="CO72" s="476" t="n"/>
      <c r="CP72" s="476" t="n"/>
      <c r="CQ72" s="476" t="n"/>
      <c r="CR72" s="476" t="n"/>
      <c r="CS72" s="476" t="n"/>
      <c r="CT72" s="476" t="n"/>
      <c r="CU72" s="476" t="n"/>
      <c r="CV72" s="476" t="n"/>
    </row>
    <row r="73">
      <c r="A73" s="476" t="n"/>
      <c r="B73" s="627">
        <f>IF(B$41=$C37,IF(B$40="dx",$R37,-$Q37),IF(B$41=$D37,IF(B$40="dx",-$T37,$S37),IF(B$41=$B37,IF(B$40="dx",($T37-$R37),($Q37-$S37)),0)))</f>
        <v/>
      </c>
      <c r="C73" s="845">
        <f>IF(C$41=$C37,IF(C$40="dx",$R37,-$Q37),IF(C$41=$D37,IF(C$40="dx",-$T37,$S37),IF(C$41=$B37,IF(C$40="dx",($T37-$R37),($Q37-$S37)),0)))</f>
        <v/>
      </c>
      <c r="D73" s="845">
        <f>IF(D$41=$C37,IF(D$40="dx",$R37,-$Q37),IF(D$41=$D37,IF(D$40="dx",-$T37,$S37),IF(D$41=$B37,IF(D$40="dx",($T37-$R37),($Q37-$S37)),0)))</f>
        <v/>
      </c>
      <c r="E73" s="845">
        <f>IF(E$41=$C37,IF(E$40="dx",$R37,-$Q37),IF(E$41=$D37,IF(E$40="dx",-$T37,$S37),IF(E$41=$B37,IF(E$40="dx",($T37-$R37),($Q37-$S37)),0)))</f>
        <v/>
      </c>
      <c r="F73" s="845">
        <f>IF(F$41=$C37,IF(F$40="dx",$R37,-$Q37),IF(F$41=$D37,IF(F$40="dx",-$T37,$S37),IF(F$41=$B37,IF(F$40="dx",($T37-$R37),($Q37-$S37)),0)))</f>
        <v/>
      </c>
      <c r="G73" s="845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845">
        <f>IF(J$41=$C37,IF(J$40="dx",$R37,-$Q37),IF(J$41=$D37,IF(J$40="dx",-$T37,$S37),IF(J$41=$B37,IF(J$40="dx",($T37-$R37),($Q37-$S37)),0)))</f>
        <v/>
      </c>
      <c r="K73" s="845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845">
        <f>IF(N$41=$C37,IF(N$40="dx",$R37,-$Q37),IF(N$41=$D37,IF(N$40="dx",-$T37,$S37),IF(N$41=$B37,IF(N$40="dx",($T37-$R37),($Q37-$S37)),0)))</f>
        <v/>
      </c>
      <c r="O73" s="845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>
        <f>P35</f>
        <v/>
      </c>
      <c r="S73" s="845">
        <f>P37*10000</f>
        <v/>
      </c>
      <c r="T73" s="629" t="n">
        <v>-0.6893624174051105</v>
      </c>
      <c r="U73" s="476" t="n"/>
      <c r="V73" s="476" t="n"/>
      <c r="W73" s="476" t="n"/>
      <c r="X73" s="476" t="n"/>
      <c r="Y73" s="476" t="n"/>
      <c r="Z73" s="476" t="n"/>
      <c r="AA73" s="476" t="n"/>
      <c r="AB73" s="476" t="n"/>
      <c r="AC73" s="476" t="n"/>
      <c r="AD73" s="476" t="n"/>
      <c r="AE73" s="476" t="n"/>
      <c r="AF73" s="476" t="n"/>
      <c r="AG73" s="476" t="n"/>
      <c r="AH73" s="476" t="n"/>
      <c r="AI73" s="476" t="n"/>
      <c r="AJ73" s="476" t="n"/>
      <c r="AK73" s="476" t="n"/>
      <c r="AL73" s="476" t="n"/>
      <c r="AM73" s="476" t="n"/>
      <c r="AN73" s="476" t="n"/>
      <c r="AO73" s="476" t="n"/>
      <c r="AP73" s="476" t="n"/>
      <c r="AQ73" s="476" t="n"/>
      <c r="AR73" s="476" t="n"/>
      <c r="AS73" s="476" t="n"/>
      <c r="AT73" s="476" t="n"/>
      <c r="AU73" s="476" t="n"/>
      <c r="AV73" s="476" t="n"/>
      <c r="AW73" s="476" t="n"/>
      <c r="AX73" s="476" t="n"/>
      <c r="AY73" s="476" t="n"/>
      <c r="AZ73" s="476" t="n"/>
      <c r="BA73" s="476" t="n"/>
      <c r="BB73" s="476" t="n"/>
      <c r="BC73" s="476" t="n"/>
      <c r="BD73" s="476" t="n"/>
      <c r="BE73" s="476" t="n"/>
      <c r="BF73" s="476" t="n"/>
      <c r="BG73" s="476" t="n"/>
      <c r="BH73" s="476" t="n"/>
      <c r="BI73" s="476" t="n"/>
      <c r="BJ73" s="476" t="n"/>
      <c r="BK73" s="476" t="n"/>
      <c r="BL73" s="476" t="n"/>
      <c r="BM73" s="476" t="n"/>
      <c r="BN73" s="476" t="n"/>
      <c r="BO73" s="476" t="n"/>
      <c r="BP73" s="476" t="n"/>
      <c r="BQ73" s="476" t="n"/>
      <c r="BR73" s="476" t="n"/>
      <c r="BS73" s="476" t="n"/>
      <c r="BT73" s="476" t="n"/>
      <c r="BU73" s="476" t="n"/>
      <c r="BV73" s="476" t="n"/>
      <c r="BW73" s="476" t="n"/>
      <c r="BX73" s="476" t="n"/>
      <c r="BY73" s="476" t="n"/>
      <c r="BZ73" s="476" t="n"/>
      <c r="CA73" s="476" t="n"/>
      <c r="CB73" s="476" t="n"/>
      <c r="CC73" s="476" t="n"/>
      <c r="CD73" s="476" t="n"/>
      <c r="CE73" s="476" t="n"/>
      <c r="CF73" s="476" t="n"/>
      <c r="CG73" s="476" t="n"/>
      <c r="CH73" s="476" t="n"/>
      <c r="CI73" s="476" t="n"/>
      <c r="CJ73" s="476" t="n"/>
      <c r="CK73" s="476" t="n"/>
      <c r="CL73" s="476" t="n"/>
      <c r="CM73" s="476" t="n"/>
      <c r="CN73" s="476" t="n"/>
      <c r="CO73" s="476" t="n"/>
      <c r="CP73" s="476" t="n"/>
      <c r="CQ73" s="476" t="n"/>
      <c r="CR73" s="476" t="n"/>
      <c r="CS73" s="476" t="n"/>
      <c r="CT73" s="476" t="n"/>
      <c r="CU73" s="476" t="n"/>
      <c r="CV73" s="476" t="n"/>
    </row>
    <row r="74" ht="15.95" customHeight="1">
      <c r="A74" s="476" t="n"/>
      <c r="B74" s="631">
        <f>IF(B$42=$C36,IF(B$41="dx",$R36,-$Q36),IF(B$42=$D36,IF(B$41="dx",-$T36,$S36),IF(B$42=$B36,IF(B$41="dx",($T36-$R36),($Q36-$S36)),0)))</f>
        <v/>
      </c>
      <c r="C74" s="632">
        <f>IF(C$42=$C36,IF(C$41="dx",$R36,-$Q36),IF(C$42=$D36,IF(C$41="dx",-$T36,$S36),IF(C$42=$B36,IF(C$41="dx",($T36-$R36),($Q36-$S36)),0)))</f>
        <v/>
      </c>
      <c r="D74" s="632">
        <f>IF(D$42=$C36,IF(D$41="dx",$R36,-$Q36),IF(D$42=$D36,IF(D$41="dx",-$T36,$S36),IF(D$42=$B36,IF(D$41="dx",($T36-$R36),($Q36-$S36)),0)))</f>
        <v/>
      </c>
      <c r="E74" s="632">
        <f>IF(E$42=$C36,IF(E$41="dx",$R36,-$Q36),IF(E$42=$D36,IF(E$41="dx",-$T36,$S36),IF(E$42=$B36,IF(E$41="dx",($T36-$R36),($Q36-$S36)),0)))</f>
        <v/>
      </c>
      <c r="F74" s="633">
        <f>IF(F$42=$C36,IF(F$41="dx",$R36,-$Q36),IF(F$42=$D36,IF(F$41="dx",-$T36,$S36),IF(F$42=$B36,IF(F$41="dx",($T36-$R36),($Q36-$S36)),0)))</f>
        <v/>
      </c>
      <c r="G74" s="633">
        <f>IF(G$42=$C36,IF(G$41="dx",$R36,-$Q36),IF(G$42=$D36,IF(G$41="dx",-$T36,$S36),IF(G$42=$B36,IF(G$41="dx",($T36-$R36),($Q36-$S36)),0)))</f>
        <v/>
      </c>
      <c r="H74" s="633">
        <f>IF(H$42=$C36,IF(H$41="dx",$R36,-$Q36),IF(H$42=$D36,IF(H$41="dx",-$T36,$S36),IF(H$42=$B36,IF(H$41="dx",($T36-$R36),($Q36-$S36)),0)))</f>
        <v/>
      </c>
      <c r="I74" s="633">
        <f>IF(I$42=$C36,IF(I$41="dx",$R36,-$Q36),IF(I$42=$D36,IF(I$41="dx",-$T36,$S36),IF(I$42=$B36,IF(I$41="dx",($T36-$R36),($Q36-$S36)),0)))</f>
        <v/>
      </c>
      <c r="J74" s="632">
        <f>IF(J$42=$C36,IF(J$41="dx",$R36,-$Q36),IF(J$42=$D36,IF(J$41="dx",-$T36,$S36),IF(J$42=$B36,IF(J$41="dx",($T36-$R36),($Q36-$S36)),0)))</f>
        <v/>
      </c>
      <c r="K74" s="632">
        <f>IF(K$42=$C36,IF(K$41="dx",$R36,-$Q36),IF(K$42=$D36,IF(K$41="dx",-$T36,$S36),IF(K$42=$B36,IF(K$41="dx",($T36-$R36),($Q36-$S36)),0)))</f>
        <v/>
      </c>
      <c r="L74" s="632">
        <f>IF(L$42=$C36,IF(L$41="dx",$R36,-$Q36),IF(L$42=$D36,IF(L$41="dx",-$T36,$S36),IF(L$42=$B36,IF(L$41="dx",($T36-$R36),($Q36-$S36)),0)))</f>
        <v/>
      </c>
      <c r="M74" s="632">
        <f>IF(M$42=$C36,IF(M$41="dx",$R36,-$Q36),IF(M$42=$D36,IF(M$41="dx",-$T36,$S36),IF(M$42=$B36,IF(M$41="dx",($T36-$R36),($Q36-$S36)),0)))</f>
        <v/>
      </c>
      <c r="N74" s="632">
        <f>IF(N$42=$C36,IF(N$41="dx",$R36,-$Q36),IF(N$42=$D36,IF(N$41="dx",-$T36,$S36),IF(N$42=$B36,IF(N$41="dx",($T36-$R36),($Q36-$S36)),0)))</f>
        <v/>
      </c>
      <c r="O74" s="632">
        <f>IF(O$42=$C36,IF(O$41="dx",$R36,-$Q36),IF(O$42=$D36,IF(O$41="dx",-$T36,$S36),IF(O$42=$B36,IF(O$41="dx",($T36-$R36),($Q36-$S36)),0)))</f>
        <v/>
      </c>
      <c r="P74" s="633">
        <f>IF(P$42=$C36,IF(P$41="dx",$R36,-$Q36),IF(P$42=$D36,IF(P$41="dx",-$T36,$S36),IF(P$42=$B36,IF(P$41="dx",($T36-$R36),($Q36-$S36)),0)))</f>
        <v/>
      </c>
      <c r="Q74" s="634">
        <f>IF(Q$42=$C36,IF(Q$41="dx",$R36,-$Q36),IF(Q$42=$D36,IF(Q$41="dx",-$T36,$S36),IF(Q$42=$B36,IF(Q$41="dx",($T36-$R36),($Q36-$S36)),0)))</f>
        <v/>
      </c>
      <c r="R74" s="635">
        <f>P36</f>
        <v/>
      </c>
      <c r="S74" s="845" t="n"/>
      <c r="T74" s="636" t="n">
        <v>-0.6540343350492341</v>
      </c>
      <c r="U74" s="476" t="n"/>
      <c r="V74" s="476" t="n"/>
      <c r="W74" s="476" t="n"/>
      <c r="X74" s="476" t="n"/>
      <c r="Y74" s="476" t="n"/>
      <c r="Z74" s="476" t="n"/>
      <c r="AA74" s="476" t="n"/>
      <c r="AB74" s="476" t="n"/>
      <c r="AC74" s="476" t="n"/>
      <c r="AD74" s="476" t="n"/>
      <c r="AE74" s="476" t="n"/>
      <c r="AF74" s="476" t="n"/>
      <c r="AG74" s="476" t="n"/>
      <c r="AH74" s="476" t="n"/>
      <c r="AI74" s="476" t="n"/>
      <c r="AJ74" s="476" t="n"/>
      <c r="AK74" s="476" t="n"/>
      <c r="AL74" s="476" t="n"/>
      <c r="AM74" s="476" t="n"/>
      <c r="AN74" s="476" t="n"/>
      <c r="AO74" s="476" t="n"/>
      <c r="AP74" s="476" t="n"/>
      <c r="AQ74" s="476" t="n"/>
      <c r="AR74" s="476" t="n"/>
      <c r="AS74" s="476" t="n"/>
      <c r="AT74" s="476" t="n"/>
      <c r="AU74" s="476" t="n"/>
      <c r="AV74" s="476" t="n"/>
      <c r="AW74" s="476" t="n"/>
      <c r="AX74" s="476" t="n"/>
      <c r="AY74" s="476" t="n"/>
      <c r="AZ74" s="476" t="n"/>
      <c r="BA74" s="476" t="n"/>
      <c r="BB74" s="476" t="n"/>
      <c r="BC74" s="476" t="n"/>
      <c r="BD74" s="476" t="n"/>
      <c r="BE74" s="476" t="n"/>
      <c r="BF74" s="476" t="n"/>
      <c r="BG74" s="476" t="n"/>
      <c r="BH74" s="476" t="n"/>
      <c r="BI74" s="476" t="n"/>
      <c r="BJ74" s="476" t="n"/>
      <c r="BK74" s="476" t="n"/>
      <c r="BL74" s="476" t="n"/>
      <c r="BM74" s="476" t="n"/>
      <c r="BN74" s="476" t="n"/>
      <c r="BO74" s="476" t="n"/>
      <c r="BP74" s="476" t="n"/>
      <c r="BQ74" s="476" t="n"/>
      <c r="BR74" s="476" t="n"/>
      <c r="BS74" s="476" t="n"/>
      <c r="BT74" s="476" t="n"/>
      <c r="BU74" s="476" t="n"/>
      <c r="BV74" s="476" t="n"/>
      <c r="BW74" s="476" t="n"/>
      <c r="BX74" s="476" t="n"/>
      <c r="BY74" s="476" t="n"/>
      <c r="BZ74" s="476" t="n"/>
      <c r="CA74" s="476" t="n"/>
      <c r="CB74" s="476" t="n"/>
      <c r="CC74" s="476" t="n"/>
      <c r="CD74" s="476" t="n"/>
      <c r="CE74" s="476" t="n"/>
      <c r="CF74" s="476" t="n"/>
      <c r="CG74" s="476" t="n"/>
      <c r="CH74" s="476" t="n"/>
      <c r="CI74" s="476" t="n"/>
      <c r="CJ74" s="476" t="n"/>
      <c r="CK74" s="476" t="n"/>
      <c r="CL74" s="476" t="n"/>
      <c r="CM74" s="476" t="n"/>
      <c r="CN74" s="476" t="n"/>
      <c r="CO74" s="476" t="n"/>
      <c r="CP74" s="476" t="n"/>
      <c r="CQ74" s="476" t="n"/>
      <c r="CR74" s="476" t="n"/>
      <c r="CS74" s="476" t="n"/>
      <c r="CT74" s="476" t="n"/>
      <c r="CU74" s="476" t="n"/>
      <c r="CV74" s="476" t="n"/>
    </row>
    <row r="75">
      <c r="A75" s="476" t="n"/>
      <c r="B75" s="845" t="inlineStr">
        <is>
          <t>A</t>
        </is>
      </c>
      <c r="C75" s="476" t="n"/>
      <c r="D75" s="476" t="n"/>
      <c r="E75" s="476" t="n"/>
      <c r="F75" s="476" t="n"/>
      <c r="G75" s="476" t="n"/>
      <c r="H75" s="476" t="n"/>
      <c r="I75" s="476" t="n"/>
      <c r="J75" s="476" t="n"/>
      <c r="K75" s="476" t="n"/>
      <c r="L75" s="476" t="n"/>
      <c r="M75" s="476" t="n"/>
      <c r="N75" s="476" t="n"/>
      <c r="O75" s="476" t="n"/>
      <c r="P75" s="476" t="n"/>
      <c r="Q75" s="476" t="n"/>
      <c r="R75" s="476" t="n"/>
      <c r="S75" s="845" t="inlineStr">
        <is>
          <t>L</t>
        </is>
      </c>
      <c r="T75" s="476" t="n"/>
      <c r="U75" s="476" t="n"/>
      <c r="V75" s="476" t="n"/>
      <c r="W75" s="476" t="n"/>
      <c r="X75" s="476" t="n"/>
      <c r="Y75" s="476" t="n"/>
      <c r="Z75" s="476" t="n"/>
      <c r="AA75" s="476" t="n"/>
      <c r="AB75" s="476" t="n"/>
      <c r="AC75" s="476" t="n"/>
      <c r="AD75" s="476" t="n"/>
      <c r="AE75" s="476" t="n"/>
      <c r="AF75" s="476" t="n"/>
      <c r="AG75" s="476" t="n"/>
      <c r="AH75" s="476" t="n"/>
      <c r="AI75" s="476" t="n"/>
      <c r="AJ75" s="476" t="n"/>
      <c r="AK75" s="476" t="n"/>
      <c r="AL75" s="476" t="n"/>
      <c r="AM75" s="476" t="n"/>
      <c r="AN75" s="476" t="n"/>
      <c r="AO75" s="476" t="n"/>
      <c r="AP75" s="476" t="n"/>
      <c r="AQ75" s="476" t="n"/>
      <c r="AR75" s="476" t="n"/>
      <c r="AS75" s="476" t="n"/>
      <c r="AT75" s="476" t="n"/>
      <c r="AU75" s="476" t="n"/>
      <c r="AV75" s="476" t="n"/>
      <c r="AW75" s="476" t="n"/>
      <c r="AX75" s="476" t="n"/>
      <c r="AY75" s="476" t="n"/>
      <c r="AZ75" s="476" t="n"/>
      <c r="BA75" s="476" t="n"/>
      <c r="BB75" s="476" t="n"/>
      <c r="BC75" s="476" t="n"/>
      <c r="BD75" s="476" t="n"/>
      <c r="BE75" s="476" t="n"/>
      <c r="BF75" s="476" t="n"/>
      <c r="BG75" s="476" t="n"/>
      <c r="BH75" s="476" t="n"/>
      <c r="BI75" s="476" t="n"/>
      <c r="BJ75" s="476" t="n"/>
      <c r="BK75" s="476" t="n"/>
      <c r="BL75" s="476" t="n"/>
      <c r="BM75" s="476" t="n"/>
      <c r="BN75" s="476" t="n"/>
      <c r="BO75" s="476" t="n"/>
      <c r="BP75" s="476" t="n"/>
      <c r="BQ75" s="476" t="n"/>
      <c r="BR75" s="476" t="n"/>
      <c r="BS75" s="476" t="n"/>
      <c r="BT75" s="476" t="n"/>
      <c r="BU75" s="476" t="n"/>
      <c r="BV75" s="476" t="n"/>
      <c r="BW75" s="476" t="n"/>
      <c r="BX75" s="476" t="n"/>
      <c r="BY75" s="476" t="n"/>
      <c r="BZ75" s="476" t="n"/>
      <c r="CA75" s="476" t="n"/>
      <c r="CB75" s="476" t="n"/>
      <c r="CC75" s="476" t="n"/>
      <c r="CD75" s="476" t="n"/>
      <c r="CE75" s="476" t="n"/>
      <c r="CF75" s="476" t="n"/>
      <c r="CG75" s="476" t="n"/>
      <c r="CH75" s="476" t="n"/>
      <c r="CI75" s="476" t="n"/>
      <c r="CJ75" s="476" t="n"/>
      <c r="CK75" s="476" t="n"/>
      <c r="CL75" s="476" t="n"/>
      <c r="CM75" s="476" t="n"/>
      <c r="CN75" s="476" t="n"/>
      <c r="CO75" s="476" t="n"/>
      <c r="CP75" s="476" t="n"/>
      <c r="CQ75" s="476" t="n"/>
      <c r="CR75" s="476" t="n"/>
      <c r="CS75" s="476" t="n"/>
      <c r="CT75" s="476" t="n"/>
      <c r="CU75" s="476" t="n"/>
      <c r="CV75" s="476" t="n"/>
    </row>
    <row r="76" ht="15.95" customHeight="1">
      <c r="A76" s="476" t="n"/>
      <c r="B76" s="845">
        <f>B42/$L4</f>
        <v/>
      </c>
      <c r="C76" s="845">
        <f>C42/$L4</f>
        <v/>
      </c>
      <c r="D76" s="845">
        <f>D42/$L4</f>
        <v/>
      </c>
      <c r="E76" s="845">
        <f>E42/$L4</f>
        <v/>
      </c>
      <c r="F76" s="845">
        <f>F42/$L4</f>
        <v/>
      </c>
      <c r="G76" s="845">
        <f>G42/$L4</f>
        <v/>
      </c>
      <c r="H76" s="845">
        <f>H42/$L4</f>
        <v/>
      </c>
      <c r="I76" s="845">
        <f>I42/$L4</f>
        <v/>
      </c>
      <c r="J76" s="845">
        <f>J42/$L4</f>
        <v/>
      </c>
      <c r="K76" s="845">
        <f>K42/$L4</f>
        <v/>
      </c>
      <c r="L76" s="845">
        <f>L42/$L4</f>
        <v/>
      </c>
      <c r="M76" s="845">
        <f>M42/$L4</f>
        <v/>
      </c>
      <c r="N76" s="845">
        <f>N42/$L4</f>
        <v/>
      </c>
      <c r="O76" s="845">
        <f>O42/$L4</f>
        <v/>
      </c>
      <c r="P76" s="845">
        <f>P42/$L4</f>
        <v/>
      </c>
      <c r="Q76" s="845">
        <f>Q42/$L4</f>
        <v/>
      </c>
      <c r="R76" s="476" t="n"/>
      <c r="S76" s="845">
        <f>S42/$L4</f>
        <v/>
      </c>
      <c r="T76" s="476" t="n"/>
      <c r="U76" s="476" t="n"/>
      <c r="V76" s="476" t="n"/>
      <c r="W76" s="476" t="n"/>
      <c r="X76" s="476" t="n"/>
      <c r="Y76" s="476" t="n"/>
      <c r="Z76" s="476" t="n"/>
      <c r="AA76" s="476" t="n"/>
      <c r="AB76" s="476" t="n"/>
      <c r="AC76" s="476" t="n"/>
      <c r="AD76" s="476" t="n"/>
      <c r="AE76" s="476" t="n"/>
      <c r="AF76" s="476" t="n"/>
      <c r="AG76" s="476" t="n"/>
      <c r="AH76" s="476" t="n"/>
      <c r="AI76" s="476" t="n"/>
      <c r="AJ76" s="476" t="n"/>
      <c r="AK76" s="476" t="n"/>
      <c r="AL76" s="476" t="n"/>
      <c r="AM76" s="476" t="n"/>
      <c r="AN76" s="476" t="n"/>
      <c r="AO76" s="476" t="n"/>
      <c r="AP76" s="476" t="n"/>
      <c r="AQ76" s="476" t="n"/>
      <c r="AR76" s="476" t="n"/>
      <c r="AS76" s="476" t="n"/>
      <c r="AT76" s="476" t="n"/>
      <c r="AU76" s="476" t="n"/>
      <c r="AV76" s="476" t="n"/>
      <c r="AW76" s="476" t="n"/>
      <c r="AX76" s="476" t="n"/>
      <c r="AY76" s="476" t="n"/>
      <c r="AZ76" s="476" t="n"/>
      <c r="BA76" s="476" t="n"/>
      <c r="BB76" s="476" t="n"/>
      <c r="BC76" s="476" t="n"/>
      <c r="BD76" s="476" t="n"/>
      <c r="BE76" s="476" t="n"/>
      <c r="BF76" s="476" t="n"/>
      <c r="BG76" s="476" t="n"/>
      <c r="BH76" s="476" t="n"/>
      <c r="BI76" s="476" t="n"/>
      <c r="BJ76" s="476" t="n"/>
      <c r="BK76" s="476" t="n"/>
      <c r="BL76" s="476" t="n"/>
      <c r="BM76" s="476" t="n"/>
      <c r="BN76" s="476" t="n"/>
      <c r="BO76" s="476" t="n"/>
      <c r="BP76" s="476" t="n"/>
      <c r="BQ76" s="476" t="n"/>
      <c r="BR76" s="476" t="n"/>
      <c r="BS76" s="476" t="n"/>
      <c r="BT76" s="476" t="n"/>
      <c r="BU76" s="476" t="n"/>
      <c r="BV76" s="476" t="n"/>
      <c r="BW76" s="476" t="n"/>
      <c r="BX76" s="476" t="n"/>
      <c r="BY76" s="476" t="n"/>
      <c r="BZ76" s="476" t="n"/>
      <c r="CA76" s="476" t="n"/>
      <c r="CB76" s="476" t="n"/>
      <c r="CC76" s="476" t="n"/>
      <c r="CD76" s="476" t="n"/>
      <c r="CE76" s="476" t="n"/>
      <c r="CF76" s="476" t="n"/>
      <c r="CG76" s="476" t="n"/>
      <c r="CH76" s="476" t="n"/>
      <c r="CI76" s="476" t="n"/>
      <c r="CJ76" s="476" t="n"/>
      <c r="CK76" s="476" t="n"/>
      <c r="CL76" s="476" t="n"/>
      <c r="CM76" s="476" t="n"/>
      <c r="CN76" s="476" t="n"/>
      <c r="CO76" s="476" t="n"/>
      <c r="CP76" s="476" t="n"/>
      <c r="CQ76" s="476" t="n"/>
      <c r="CR76" s="476" t="n"/>
      <c r="CS76" s="476" t="n"/>
      <c r="CT76" s="476" t="n"/>
      <c r="CU76" s="476" t="n"/>
      <c r="CV76" s="476" t="n"/>
    </row>
    <row r="77">
      <c r="A77" s="476" t="n"/>
      <c r="B77" s="638">
        <f>B43/$L5</f>
        <v/>
      </c>
      <c r="C77" s="651" t="n"/>
      <c r="D77" s="651" t="n"/>
      <c r="E77" s="651" t="n"/>
      <c r="F77" s="651" t="n"/>
      <c r="G77" s="651" t="n"/>
      <c r="H77" s="651" t="n"/>
      <c r="I77" s="651" t="n"/>
      <c r="J77" s="651" t="n"/>
      <c r="K77" s="651" t="n"/>
      <c r="L77" s="651" t="n"/>
      <c r="M77" s="651" t="n"/>
      <c r="N77" s="651" t="n"/>
      <c r="O77" s="651" t="n"/>
      <c r="P77" s="651" t="n"/>
      <c r="Q77" s="826" t="n"/>
      <c r="R77" s="476" t="n"/>
      <c r="S77" s="845">
        <f>S43/$L5</f>
        <v/>
      </c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476" t="n"/>
      <c r="AR77" s="476" t="n"/>
      <c r="AS77" s="476" t="n"/>
      <c r="AT77" s="476" t="n"/>
      <c r="AU77" s="476" t="n"/>
      <c r="AV77" s="476" t="n"/>
      <c r="AW77" s="476" t="n"/>
      <c r="AX77" s="476" t="n"/>
      <c r="AY77" s="476" t="n"/>
      <c r="AZ77" s="476" t="n"/>
      <c r="BA77" s="476" t="n"/>
      <c r="BB77" s="476" t="n"/>
      <c r="BC77" s="476" t="n"/>
      <c r="BD77" s="476" t="n"/>
      <c r="BE77" s="476" t="n"/>
      <c r="BF77" s="476" t="n"/>
      <c r="BG77" s="476" t="n"/>
      <c r="BH77" s="476" t="n"/>
      <c r="BI77" s="476" t="n"/>
      <c r="BJ77" s="476" t="n"/>
      <c r="BK77" s="476" t="n"/>
      <c r="BL77" s="476" t="n"/>
      <c r="BM77" s="476" t="n"/>
      <c r="BN77" s="476" t="n"/>
      <c r="BO77" s="476" t="n"/>
      <c r="BP77" s="476" t="n"/>
      <c r="BQ77" s="476" t="n"/>
      <c r="BR77" s="476" t="n"/>
      <c r="BS77" s="476" t="n"/>
      <c r="BT77" s="476" t="n"/>
      <c r="BU77" s="476" t="n"/>
      <c r="BV77" s="476" t="n"/>
      <c r="BW77" s="476" t="n"/>
      <c r="BX77" s="476" t="n"/>
      <c r="BY77" s="476" t="n"/>
      <c r="BZ77" s="476" t="n"/>
      <c r="CA77" s="476" t="n"/>
      <c r="CB77" s="476" t="n"/>
      <c r="CC77" s="476" t="n"/>
      <c r="CD77" s="476" t="n"/>
      <c r="CE77" s="476" t="n"/>
      <c r="CF77" s="476" t="n"/>
      <c r="CG77" s="476" t="n"/>
      <c r="CH77" s="476" t="n"/>
      <c r="CI77" s="476" t="n"/>
      <c r="CJ77" s="476" t="n"/>
      <c r="CK77" s="476" t="n"/>
      <c r="CL77" s="476" t="n"/>
      <c r="CM77" s="476" t="n"/>
      <c r="CN77" s="476" t="n"/>
      <c r="CO77" s="476" t="n"/>
      <c r="CP77" s="476" t="n"/>
      <c r="CQ77" s="476" t="n"/>
      <c r="CR77" s="476" t="n"/>
      <c r="CS77" s="476" t="n"/>
      <c r="CT77" s="476" t="n"/>
      <c r="CU77" s="476" t="n"/>
      <c r="CV77" s="476" t="n"/>
    </row>
    <row r="78">
      <c r="A78" s="476" t="n"/>
      <c r="B78" s="639">
        <f>B44/$L6</f>
        <v/>
      </c>
      <c r="C78" s="640">
        <f>C44/$L6</f>
        <v/>
      </c>
      <c r="D78" s="640">
        <f>D44/$L6</f>
        <v/>
      </c>
      <c r="E78" s="640">
        <f>E44/$L6</f>
        <v/>
      </c>
      <c r="F78" s="640">
        <f>F44/$L6</f>
        <v/>
      </c>
      <c r="G78" s="640">
        <f>G44/$L6</f>
        <v/>
      </c>
      <c r="H78" s="640">
        <f>H44/$L6</f>
        <v/>
      </c>
      <c r="I78" s="640">
        <f>I44/$L6</f>
        <v/>
      </c>
      <c r="J78" s="640">
        <f>J44/$L6</f>
        <v/>
      </c>
      <c r="K78" s="640">
        <f>K44/$L6</f>
        <v/>
      </c>
      <c r="L78" s="640">
        <f>L44/$L6</f>
        <v/>
      </c>
      <c r="M78" s="640">
        <f>M44/$L6</f>
        <v/>
      </c>
      <c r="N78" s="640">
        <f>N44/$L6</f>
        <v/>
      </c>
      <c r="O78" s="640">
        <f>O44/$L6</f>
        <v/>
      </c>
      <c r="P78" s="640">
        <f>P44/$L6</f>
        <v/>
      </c>
      <c r="Q78" s="641">
        <f>Q44/$L6</f>
        <v/>
      </c>
      <c r="R78" s="642" t="inlineStr">
        <is>
          <t>L</t>
        </is>
      </c>
      <c r="S78" s="845">
        <f>S44/$L6</f>
        <v/>
      </c>
      <c r="T78" s="607" t="inlineStr">
        <is>
          <t>V</t>
        </is>
      </c>
      <c r="U78" s="476" t="n"/>
      <c r="V78" s="476" t="n"/>
      <c r="W78" s="476" t="n"/>
      <c r="X78" s="476" t="n"/>
      <c r="Y78" s="476" t="n"/>
      <c r="Z78" s="476" t="n"/>
      <c r="AA78" s="476" t="n"/>
      <c r="AB78" s="476" t="n"/>
      <c r="AC78" s="476" t="n"/>
      <c r="AD78" s="476" t="n"/>
      <c r="AE78" s="476" t="n"/>
      <c r="AF78" s="476" t="n"/>
      <c r="AG78" s="476" t="n"/>
      <c r="AH78" s="476" t="n"/>
      <c r="AI78" s="476" t="n"/>
      <c r="AJ78" s="476" t="n"/>
      <c r="AK78" s="476" t="n"/>
      <c r="AL78" s="476" t="n"/>
      <c r="AM78" s="476" t="n"/>
      <c r="AN78" s="476" t="n"/>
      <c r="AO78" s="476" t="n"/>
      <c r="AP78" s="476" t="n"/>
      <c r="AQ78" s="476" t="n"/>
      <c r="AR78" s="476" t="n"/>
      <c r="AS78" s="476" t="n"/>
      <c r="AT78" s="476" t="n"/>
      <c r="AU78" s="476" t="n"/>
      <c r="AV78" s="476" t="n"/>
      <c r="AW78" s="476" t="n"/>
      <c r="AX78" s="476" t="n"/>
      <c r="AY78" s="476" t="n"/>
      <c r="AZ78" s="476" t="n"/>
      <c r="BA78" s="476" t="n"/>
      <c r="BB78" s="476" t="n"/>
      <c r="BC78" s="476" t="n"/>
      <c r="BD78" s="476" t="n"/>
      <c r="BE78" s="476" t="n"/>
      <c r="BF78" s="476" t="n"/>
      <c r="BG78" s="476" t="n"/>
      <c r="BH78" s="476" t="n"/>
      <c r="BI78" s="476" t="n"/>
      <c r="BJ78" s="476" t="n"/>
      <c r="BK78" s="476" t="n"/>
      <c r="BL78" s="476" t="n"/>
      <c r="BM78" s="476" t="n"/>
      <c r="BN78" s="476" t="n"/>
      <c r="BO78" s="476" t="n"/>
      <c r="BP78" s="476" t="n"/>
      <c r="BQ78" s="476" t="n"/>
      <c r="BR78" s="476" t="n"/>
      <c r="BS78" s="476" t="n"/>
      <c r="BT78" s="476" t="n"/>
      <c r="BU78" s="476" t="n"/>
      <c r="BV78" s="476" t="n"/>
      <c r="BW78" s="476" t="n"/>
      <c r="BX78" s="476" t="n"/>
      <c r="BY78" s="476" t="n"/>
      <c r="BZ78" s="476" t="n"/>
      <c r="CA78" s="476" t="n"/>
      <c r="CB78" s="476" t="n"/>
      <c r="CC78" s="476" t="n"/>
      <c r="CD78" s="476" t="n"/>
      <c r="CE78" s="476" t="n"/>
      <c r="CF78" s="476" t="n"/>
      <c r="CG78" s="476" t="n"/>
      <c r="CH78" s="476" t="n"/>
      <c r="CI78" s="476" t="n"/>
      <c r="CJ78" s="476" t="n"/>
      <c r="CK78" s="476" t="n"/>
      <c r="CL78" s="476" t="n"/>
      <c r="CM78" s="476" t="n"/>
      <c r="CN78" s="476" t="n"/>
      <c r="CO78" s="476" t="n"/>
      <c r="CP78" s="476" t="n"/>
      <c r="CQ78" s="476" t="n"/>
      <c r="CR78" s="476" t="n"/>
      <c r="CS78" s="476" t="n"/>
      <c r="CT78" s="476" t="n"/>
      <c r="CU78" s="476" t="n"/>
      <c r="CV78" s="476" t="n"/>
    </row>
    <row r="79">
      <c r="A79" s="476" t="n"/>
      <c r="B79" s="643">
        <f>B45/$L7</f>
        <v/>
      </c>
      <c r="C79" s="644">
        <f>C45/$L7</f>
        <v/>
      </c>
      <c r="D79" s="644">
        <f>D45/$L7</f>
        <v/>
      </c>
      <c r="E79" s="644">
        <f>E45/$L7</f>
        <v/>
      </c>
      <c r="F79" s="644">
        <f>F45/$L7</f>
        <v/>
      </c>
      <c r="G79" s="644">
        <f>G45/$L7</f>
        <v/>
      </c>
      <c r="H79" s="645">
        <f>H45/$L7</f>
        <v/>
      </c>
      <c r="I79" s="645">
        <f>I45/$L7</f>
        <v/>
      </c>
      <c r="J79" s="644">
        <f>J45/$L7</f>
        <v/>
      </c>
      <c r="K79" s="644">
        <f>K45/$L7</f>
        <v/>
      </c>
      <c r="L79" s="644">
        <f>L45/$L7</f>
        <v/>
      </c>
      <c r="M79" s="644">
        <f>M45/$L7</f>
        <v/>
      </c>
      <c r="N79" s="644">
        <f>N45/$L7</f>
        <v/>
      </c>
      <c r="O79" s="644">
        <f>O45/$L7</f>
        <v/>
      </c>
      <c r="P79" s="644">
        <f>P45/$L7</f>
        <v/>
      </c>
      <c r="Q79" s="646">
        <f>Q45/$L7</f>
        <v/>
      </c>
      <c r="R79" s="848" t="n"/>
      <c r="S79" s="845">
        <f>S45/$L7</f>
        <v/>
      </c>
      <c r="T79" s="847" t="n"/>
      <c r="U79" s="476" t="n"/>
      <c r="V79" s="476" t="n"/>
      <c r="W79" s="476" t="n"/>
      <c r="X79" s="476" t="n"/>
      <c r="Y79" s="476" t="n"/>
      <c r="Z79" s="476" t="n"/>
      <c r="AA79" s="476" t="n"/>
      <c r="AB79" s="476" t="n"/>
      <c r="AC79" s="476" t="n"/>
      <c r="AD79" s="476" t="n"/>
      <c r="AE79" s="476" t="n"/>
      <c r="AF79" s="476" t="n"/>
      <c r="AG79" s="476" t="n"/>
      <c r="AH79" s="476" t="n"/>
      <c r="AI79" s="476" t="n"/>
      <c r="AJ79" s="476" t="n"/>
      <c r="AK79" s="476" t="n"/>
      <c r="AL79" s="476" t="n"/>
      <c r="AM79" s="476" t="n"/>
      <c r="AN79" s="476" t="n"/>
      <c r="AO79" s="476" t="n"/>
      <c r="AP79" s="476" t="n"/>
      <c r="AQ79" s="476" t="n"/>
      <c r="AR79" s="476" t="n"/>
      <c r="AS79" s="476" t="n"/>
      <c r="AT79" s="476" t="n"/>
      <c r="AU79" s="476" t="n"/>
      <c r="AV79" s="476" t="n"/>
      <c r="AW79" s="476" t="n"/>
      <c r="AX79" s="476" t="n"/>
      <c r="AY79" s="476" t="n"/>
      <c r="AZ79" s="476" t="n"/>
      <c r="BA79" s="476" t="n"/>
      <c r="BB79" s="476" t="n"/>
      <c r="BC79" s="476" t="n"/>
      <c r="BD79" s="476" t="n"/>
      <c r="BE79" s="476" t="n"/>
      <c r="BF79" s="476" t="n"/>
      <c r="BG79" s="476" t="n"/>
      <c r="BH79" s="476" t="n"/>
      <c r="BI79" s="476" t="n"/>
      <c r="BJ79" s="476" t="n"/>
      <c r="BK79" s="476" t="n"/>
      <c r="BL79" s="476" t="n"/>
      <c r="BM79" s="476" t="n"/>
      <c r="BN79" s="476" t="n"/>
      <c r="BO79" s="476" t="n"/>
      <c r="BP79" s="476" t="n"/>
      <c r="BQ79" s="476" t="n"/>
      <c r="BR79" s="476" t="n"/>
      <c r="BS79" s="476" t="n"/>
      <c r="BT79" s="476" t="n"/>
      <c r="BU79" s="476" t="n"/>
      <c r="BV79" s="476" t="n"/>
      <c r="BW79" s="476" t="n"/>
      <c r="BX79" s="476" t="n"/>
      <c r="BY79" s="476" t="n"/>
      <c r="BZ79" s="476" t="n"/>
      <c r="CA79" s="476" t="n"/>
      <c r="CB79" s="476" t="n"/>
      <c r="CC79" s="476" t="n"/>
      <c r="CD79" s="476" t="n"/>
      <c r="CE79" s="476" t="n"/>
      <c r="CF79" s="476" t="n"/>
      <c r="CG79" s="476" t="n"/>
      <c r="CH79" s="476" t="n"/>
      <c r="CI79" s="476" t="n"/>
      <c r="CJ79" s="476" t="n"/>
      <c r="CK79" s="476" t="n"/>
      <c r="CL79" s="476" t="n"/>
      <c r="CM79" s="476" t="n"/>
      <c r="CN79" s="476" t="n"/>
      <c r="CO79" s="476" t="n"/>
      <c r="CP79" s="476" t="n"/>
      <c r="CQ79" s="476" t="n"/>
      <c r="CR79" s="476" t="n"/>
      <c r="CS79" s="476" t="n"/>
      <c r="CT79" s="476" t="n"/>
      <c r="CU79" s="476" t="n"/>
      <c r="CV79" s="476" t="n"/>
    </row>
    <row r="80">
      <c r="A80" s="612" t="inlineStr">
        <is>
          <t>[1/m]</t>
        </is>
      </c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>
        <f>R43/$M4</f>
        <v/>
      </c>
      <c r="S80" s="845">
        <f>S46/$L8</f>
        <v/>
      </c>
      <c r="T80" s="617">
        <f t="array" ref="T80:T111">MMULT(B80:Q111,U140:U155)+R80:R111</f>
        <v/>
      </c>
      <c r="U80" s="476" t="inlineStr">
        <is>
          <t>[-]</t>
        </is>
      </c>
      <c r="V80" s="476" t="n"/>
      <c r="W80" s="476" t="n"/>
      <c r="X80" s="476" t="n"/>
      <c r="Y80" s="476" t="n"/>
      <c r="Z80" s="476" t="n"/>
      <c r="AA80" s="476" t="n"/>
      <c r="AB80" s="476" t="n"/>
      <c r="AC80" s="476" t="n"/>
      <c r="AD80" s="476" t="n"/>
      <c r="AE80" s="476" t="n"/>
      <c r="AF80" s="476" t="n"/>
      <c r="AG80" s="476" t="n"/>
      <c r="AH80" s="476" t="n"/>
      <c r="AI80" s="476" t="n"/>
      <c r="AJ80" s="476" t="n"/>
      <c r="AK80" s="476" t="n"/>
      <c r="AL80" s="476" t="n"/>
      <c r="AM80" s="476" t="n"/>
      <c r="AN80" s="476" t="n"/>
      <c r="AO80" s="476" t="n"/>
      <c r="AP80" s="476" t="n"/>
      <c r="AQ80" s="476" t="n"/>
      <c r="AR80" s="476" t="n"/>
      <c r="AS80" s="476" t="n"/>
      <c r="AT80" s="476" t="n"/>
      <c r="AU80" s="476" t="n"/>
      <c r="AV80" s="476" t="n"/>
      <c r="AW80" s="476" t="n"/>
      <c r="AX80" s="476" t="n"/>
      <c r="AY80" s="476" t="n"/>
      <c r="AZ80" s="476" t="n"/>
      <c r="BA80" s="476" t="n"/>
      <c r="BB80" s="476" t="n"/>
      <c r="BC80" s="476" t="n"/>
      <c r="BD80" s="476" t="n"/>
      <c r="BE80" s="476" t="n"/>
      <c r="BF80" s="476" t="n"/>
      <c r="BG80" s="476" t="n"/>
      <c r="BH80" s="476" t="n"/>
      <c r="BI80" s="476" t="n"/>
      <c r="BJ80" s="476" t="n"/>
      <c r="BK80" s="476" t="n"/>
      <c r="BL80" s="476" t="n"/>
      <c r="BM80" s="476" t="n"/>
      <c r="BN80" s="476" t="n"/>
      <c r="BO80" s="476" t="n"/>
      <c r="BP80" s="476" t="n"/>
      <c r="BQ80" s="476" t="n"/>
      <c r="BR80" s="476" t="n"/>
      <c r="BS80" s="476" t="n"/>
      <c r="BT80" s="476" t="n"/>
      <c r="BU80" s="476" t="n"/>
      <c r="BV80" s="476" t="n"/>
      <c r="BW80" s="476" t="n"/>
      <c r="BX80" s="476" t="n"/>
      <c r="BY80" s="476" t="n"/>
      <c r="BZ80" s="476" t="n"/>
      <c r="CA80" s="476" t="n"/>
      <c r="CB80" s="476" t="n"/>
      <c r="CC80" s="476" t="n"/>
      <c r="CD80" s="476" t="n"/>
      <c r="CE80" s="476" t="n"/>
      <c r="CF80" s="476" t="n"/>
      <c r="CG80" s="476" t="n"/>
      <c r="CH80" s="476" t="n"/>
      <c r="CI80" s="476" t="n"/>
      <c r="CJ80" s="476" t="n"/>
      <c r="CK80" s="476" t="n"/>
      <c r="CL80" s="476" t="n"/>
      <c r="CM80" s="476" t="n"/>
      <c r="CN80" s="476" t="n"/>
      <c r="CO80" s="476" t="n"/>
      <c r="CP80" s="476" t="n"/>
      <c r="CQ80" s="476" t="n"/>
      <c r="CR80" s="476" t="n"/>
      <c r="CS80" s="476" t="n"/>
      <c r="CT80" s="476" t="n"/>
      <c r="CU80" s="476" t="n"/>
      <c r="CV80" s="476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>
        <f>R44/$M5</f>
        <v/>
      </c>
      <c r="S81" s="845">
        <f>S47/$L9</f>
        <v/>
      </c>
      <c r="T81" s="542" t="n">
        <v>1.115199080936147</v>
      </c>
      <c r="U81" s="476" t="n"/>
      <c r="V81" s="476" t="n"/>
      <c r="W81" s="476" t="n"/>
      <c r="X81" s="476" t="n"/>
      <c r="Y81" s="476" t="n"/>
      <c r="Z81" s="476" t="n"/>
      <c r="AA81" s="476" t="n"/>
      <c r="AB81" s="476" t="n"/>
      <c r="AC81" s="476" t="n"/>
      <c r="AD81" s="476" t="n"/>
      <c r="AE81" s="476" t="n"/>
      <c r="AF81" s="476" t="n"/>
      <c r="AG81" s="476" t="n"/>
      <c r="AH81" s="476" t="n"/>
      <c r="AI81" s="476" t="n"/>
      <c r="AJ81" s="476" t="n"/>
      <c r="AK81" s="476" t="n"/>
      <c r="AL81" s="476" t="n"/>
      <c r="AM81" s="476" t="n"/>
      <c r="AN81" s="476" t="n"/>
      <c r="AO81" s="476" t="n"/>
      <c r="AP81" s="476" t="n"/>
      <c r="AQ81" s="476" t="n"/>
      <c r="AR81" s="476" t="n"/>
      <c r="AS81" s="476" t="n"/>
      <c r="AT81" s="476" t="n"/>
      <c r="AU81" s="476" t="n"/>
      <c r="AV81" s="476" t="n"/>
      <c r="AW81" s="476" t="n"/>
      <c r="AX81" s="476" t="n"/>
      <c r="AY81" s="476" t="n"/>
      <c r="AZ81" s="476" t="n"/>
      <c r="BA81" s="476" t="n"/>
      <c r="BB81" s="476" t="n"/>
      <c r="BC81" s="476" t="n"/>
      <c r="BD81" s="476" t="n"/>
      <c r="BE81" s="476" t="n"/>
      <c r="BF81" s="476" t="n"/>
      <c r="BG81" s="476" t="n"/>
      <c r="BH81" s="476" t="n"/>
      <c r="BI81" s="476" t="n"/>
      <c r="BJ81" s="476" t="n"/>
      <c r="BK81" s="476" t="n"/>
      <c r="BL81" s="476" t="n"/>
      <c r="BM81" s="476" t="n"/>
      <c r="BN81" s="476" t="n"/>
      <c r="BO81" s="476" t="n"/>
      <c r="BP81" s="476" t="n"/>
      <c r="BQ81" s="476" t="n"/>
      <c r="BR81" s="476" t="n"/>
      <c r="BS81" s="476" t="n"/>
      <c r="BT81" s="476" t="n"/>
      <c r="BU81" s="476" t="n"/>
      <c r="BV81" s="476" t="n"/>
      <c r="BW81" s="476" t="n"/>
      <c r="BX81" s="476" t="n"/>
      <c r="BY81" s="476" t="n"/>
      <c r="BZ81" s="476" t="n"/>
      <c r="CA81" s="476" t="n"/>
      <c r="CB81" s="476" t="n"/>
      <c r="CC81" s="476" t="n"/>
      <c r="CD81" s="476" t="n"/>
      <c r="CE81" s="476" t="n"/>
      <c r="CF81" s="476" t="n"/>
      <c r="CG81" s="476" t="n"/>
      <c r="CH81" s="476" t="n"/>
      <c r="CI81" s="476" t="n"/>
      <c r="CJ81" s="476" t="n"/>
      <c r="CK81" s="476" t="n"/>
      <c r="CL81" s="476" t="n"/>
      <c r="CM81" s="476" t="n"/>
      <c r="CN81" s="476" t="n"/>
      <c r="CO81" s="476" t="n"/>
      <c r="CP81" s="476" t="n"/>
      <c r="CQ81" s="476" t="n"/>
      <c r="CR81" s="476" t="n"/>
      <c r="CS81" s="476" t="n"/>
      <c r="CT81" s="476" t="n"/>
      <c r="CU81" s="476" t="n"/>
      <c r="CV81" s="476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>
        <f>R45/$M6</f>
        <v/>
      </c>
      <c r="S82" s="845">
        <f>S48/$L10</f>
        <v/>
      </c>
      <c r="T82" s="542" t="n">
        <v>0.4132680858990079</v>
      </c>
      <c r="U82" s="476" t="n"/>
      <c r="V82" s="476" t="n"/>
      <c r="W82" s="476" t="n"/>
      <c r="X82" s="476" t="n"/>
      <c r="Y82" s="476" t="n"/>
      <c r="Z82" s="476" t="n"/>
      <c r="AA82" s="476" t="n"/>
      <c r="AB82" s="476" t="n"/>
      <c r="AC82" s="476" t="n"/>
      <c r="AD82" s="476" t="n"/>
      <c r="AE82" s="476" t="n"/>
      <c r="AF82" s="476" t="n"/>
      <c r="AG82" s="476" t="n"/>
      <c r="AH82" s="476" t="n"/>
      <c r="AI82" s="476" t="n"/>
      <c r="AJ82" s="476" t="n"/>
      <c r="AK82" s="476" t="n"/>
      <c r="AL82" s="476" t="n"/>
      <c r="AM82" s="476" t="n"/>
      <c r="AN82" s="476" t="n"/>
      <c r="AO82" s="476" t="n"/>
      <c r="AP82" s="476" t="n"/>
      <c r="AQ82" s="476" t="n"/>
      <c r="AR82" s="476" t="n"/>
      <c r="AS82" s="476" t="n"/>
      <c r="AT82" s="476" t="n"/>
      <c r="AU82" s="476" t="n"/>
      <c r="AV82" s="476" t="n"/>
      <c r="AW82" s="476" t="n"/>
      <c r="AX82" s="476" t="n"/>
      <c r="AY82" s="476" t="n"/>
      <c r="AZ82" s="476" t="n"/>
      <c r="BA82" s="476" t="n"/>
      <c r="BB82" s="476" t="n"/>
      <c r="BC82" s="476" t="n"/>
      <c r="BD82" s="476" t="n"/>
      <c r="BE82" s="476" t="n"/>
      <c r="BF82" s="476" t="n"/>
      <c r="BG82" s="476" t="n"/>
      <c r="BH82" s="476" t="n"/>
      <c r="BI82" s="476" t="n"/>
      <c r="BJ82" s="476" t="n"/>
      <c r="BK82" s="476" t="n"/>
      <c r="BL82" s="476" t="n"/>
      <c r="BM82" s="476" t="n"/>
      <c r="BN82" s="476" t="n"/>
      <c r="BO82" s="476" t="n"/>
      <c r="BP82" s="476" t="n"/>
      <c r="BQ82" s="476" t="n"/>
      <c r="BR82" s="476" t="n"/>
      <c r="BS82" s="476" t="n"/>
      <c r="BT82" s="476" t="n"/>
      <c r="BU82" s="476" t="n"/>
      <c r="BV82" s="476" t="n"/>
      <c r="BW82" s="476" t="n"/>
      <c r="BX82" s="476" t="n"/>
      <c r="BY82" s="476" t="n"/>
      <c r="BZ82" s="476" t="n"/>
      <c r="CA82" s="476" t="n"/>
      <c r="CB82" s="476" t="n"/>
      <c r="CC82" s="476" t="n"/>
      <c r="CD82" s="476" t="n"/>
      <c r="CE82" s="476" t="n"/>
      <c r="CF82" s="476" t="n"/>
      <c r="CG82" s="476" t="n"/>
      <c r="CH82" s="476" t="n"/>
      <c r="CI82" s="476" t="n"/>
      <c r="CJ82" s="476" t="n"/>
      <c r="CK82" s="476" t="n"/>
      <c r="CL82" s="476" t="n"/>
      <c r="CM82" s="476" t="n"/>
      <c r="CN82" s="476" t="n"/>
      <c r="CO82" s="476" t="n"/>
      <c r="CP82" s="476" t="n"/>
      <c r="CQ82" s="476" t="n"/>
      <c r="CR82" s="476" t="n"/>
      <c r="CS82" s="476" t="n"/>
      <c r="CT82" s="476" t="n"/>
      <c r="CU82" s="476" t="n"/>
      <c r="CV82" s="476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>
        <f>R46/$M7</f>
        <v/>
      </c>
      <c r="S83" s="845">
        <f>S49/$L11</f>
        <v/>
      </c>
      <c r="T83" s="542" t="n">
        <v>1.6768800075433</v>
      </c>
      <c r="U83" s="476" t="n"/>
      <c r="V83" s="476" t="n"/>
      <c r="W83" s="476" t="n"/>
      <c r="X83" s="476" t="n"/>
      <c r="Y83" s="476" t="n"/>
      <c r="Z83" s="476" t="n"/>
      <c r="AA83" s="476" t="n"/>
      <c r="AB83" s="476" t="n"/>
      <c r="AC83" s="476" t="n"/>
      <c r="AD83" s="476" t="n"/>
      <c r="AE83" s="476" t="n"/>
      <c r="AF83" s="476" t="n"/>
      <c r="AG83" s="476" t="n"/>
      <c r="AH83" s="476" t="n"/>
      <c r="AI83" s="476" t="n"/>
      <c r="AJ83" s="476" t="n"/>
      <c r="AK83" s="476" t="n"/>
      <c r="AL83" s="476" t="n"/>
      <c r="AM83" s="476" t="n"/>
      <c r="AN83" s="476" t="n"/>
      <c r="AO83" s="476" t="n"/>
      <c r="AP83" s="476" t="n"/>
      <c r="AQ83" s="476" t="n"/>
      <c r="AR83" s="476" t="n"/>
      <c r="AS83" s="476" t="n"/>
      <c r="AT83" s="476" t="n"/>
      <c r="AU83" s="476" t="n"/>
      <c r="AV83" s="476" t="n"/>
      <c r="AW83" s="476" t="n"/>
      <c r="AX83" s="476" t="n"/>
      <c r="AY83" s="476" t="n"/>
      <c r="AZ83" s="476" t="n"/>
      <c r="BA83" s="476" t="n"/>
      <c r="BB83" s="476" t="n"/>
      <c r="BC83" s="476" t="n"/>
      <c r="BD83" s="476" t="n"/>
      <c r="BE83" s="476" t="n"/>
      <c r="BF83" s="476" t="n"/>
      <c r="BG83" s="476" t="n"/>
      <c r="BH83" s="476" t="n"/>
      <c r="BI83" s="476" t="n"/>
      <c r="BJ83" s="476" t="n"/>
      <c r="BK83" s="476" t="n"/>
      <c r="BL83" s="476" t="n"/>
      <c r="BM83" s="476" t="n"/>
      <c r="BN83" s="476" t="n"/>
      <c r="BO83" s="476" t="n"/>
      <c r="BP83" s="476" t="n"/>
      <c r="BQ83" s="476" t="n"/>
      <c r="BR83" s="476" t="n"/>
      <c r="BS83" s="476" t="n"/>
      <c r="BT83" s="476" t="n"/>
      <c r="BU83" s="476" t="n"/>
      <c r="BV83" s="476" t="n"/>
      <c r="BW83" s="476" t="n"/>
      <c r="BX83" s="476" t="n"/>
      <c r="BY83" s="476" t="n"/>
      <c r="BZ83" s="476" t="n"/>
      <c r="CA83" s="476" t="n"/>
      <c r="CB83" s="476" t="n"/>
      <c r="CC83" s="476" t="n"/>
      <c r="CD83" s="476" t="n"/>
      <c r="CE83" s="476" t="n"/>
      <c r="CF83" s="476" t="n"/>
      <c r="CG83" s="476" t="n"/>
      <c r="CH83" s="476" t="n"/>
      <c r="CI83" s="476" t="n"/>
      <c r="CJ83" s="476" t="n"/>
      <c r="CK83" s="476" t="n"/>
      <c r="CL83" s="476" t="n"/>
      <c r="CM83" s="476" t="n"/>
      <c r="CN83" s="476" t="n"/>
      <c r="CO83" s="476" t="n"/>
      <c r="CP83" s="476" t="n"/>
      <c r="CQ83" s="476" t="n"/>
      <c r="CR83" s="476" t="n"/>
      <c r="CS83" s="476" t="n"/>
      <c r="CT83" s="476" t="n"/>
      <c r="CU83" s="476" t="n"/>
      <c r="CV83" s="476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>
        <f>R47/$M8</f>
        <v/>
      </c>
      <c r="S84" s="845">
        <f>S50/$L12</f>
        <v/>
      </c>
      <c r="T84" s="542" t="n">
        <v>-0.3921179710874859</v>
      </c>
      <c r="U84" s="476" t="n"/>
      <c r="V84" s="476" t="n"/>
      <c r="W84" s="476" t="n"/>
      <c r="X84" s="476" t="n"/>
      <c r="Y84" s="476" t="n"/>
      <c r="Z84" s="476" t="n"/>
      <c r="AA84" s="476" t="n"/>
      <c r="AB84" s="476" t="n"/>
      <c r="AC84" s="476" t="n"/>
      <c r="AD84" s="476" t="n"/>
      <c r="AE84" s="476" t="n"/>
      <c r="AF84" s="476" t="n"/>
      <c r="AG84" s="476" t="n"/>
      <c r="AH84" s="476" t="n"/>
      <c r="AI84" s="476" t="n"/>
      <c r="AJ84" s="476" t="n"/>
      <c r="AK84" s="476" t="n"/>
      <c r="AL84" s="476" t="n"/>
      <c r="AM84" s="476" t="n"/>
      <c r="AN84" s="476" t="n"/>
      <c r="AO84" s="476" t="n"/>
      <c r="AP84" s="476" t="n"/>
      <c r="AQ84" s="476" t="n"/>
      <c r="AR84" s="476" t="n"/>
      <c r="AS84" s="476" t="n"/>
      <c r="AT84" s="476" t="n"/>
      <c r="AU84" s="476" t="n"/>
      <c r="AV84" s="476" t="n"/>
      <c r="AW84" s="476" t="n"/>
      <c r="AX84" s="476" t="n"/>
      <c r="AY84" s="476" t="n"/>
      <c r="AZ84" s="476" t="n"/>
      <c r="BA84" s="476" t="n"/>
      <c r="BB84" s="476" t="n"/>
      <c r="BC84" s="476" t="n"/>
      <c r="BD84" s="476" t="n"/>
      <c r="BE84" s="476" t="n"/>
      <c r="BF84" s="476" t="n"/>
      <c r="BG84" s="476" t="n"/>
      <c r="BH84" s="476" t="n"/>
      <c r="BI84" s="476" t="n"/>
      <c r="BJ84" s="476" t="n"/>
      <c r="BK84" s="476" t="n"/>
      <c r="BL84" s="476" t="n"/>
      <c r="BM84" s="476" t="n"/>
      <c r="BN84" s="476" t="n"/>
      <c r="BO84" s="476" t="n"/>
      <c r="BP84" s="476" t="n"/>
      <c r="BQ84" s="476" t="n"/>
      <c r="BR84" s="476" t="n"/>
      <c r="BS84" s="476" t="n"/>
      <c r="BT84" s="476" t="n"/>
      <c r="BU84" s="476" t="n"/>
      <c r="BV84" s="476" t="n"/>
      <c r="BW84" s="476" t="n"/>
      <c r="BX84" s="476" t="n"/>
      <c r="BY84" s="476" t="n"/>
      <c r="BZ84" s="476" t="n"/>
      <c r="CA84" s="476" t="n"/>
      <c r="CB84" s="476" t="n"/>
      <c r="CC84" s="476" t="n"/>
      <c r="CD84" s="476" t="n"/>
      <c r="CE84" s="476" t="n"/>
      <c r="CF84" s="476" t="n"/>
      <c r="CG84" s="476" t="n"/>
      <c r="CH84" s="476" t="n"/>
      <c r="CI84" s="476" t="n"/>
      <c r="CJ84" s="476" t="n"/>
      <c r="CK84" s="476" t="n"/>
      <c r="CL84" s="476" t="n"/>
      <c r="CM84" s="476" t="n"/>
      <c r="CN84" s="476" t="n"/>
      <c r="CO84" s="476" t="n"/>
      <c r="CP84" s="476" t="n"/>
      <c r="CQ84" s="476" t="n"/>
      <c r="CR84" s="476" t="n"/>
      <c r="CS84" s="476" t="n"/>
      <c r="CT84" s="476" t="n"/>
      <c r="CU84" s="476" t="n"/>
      <c r="CV84" s="476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>
        <f>R48/$M9</f>
        <v/>
      </c>
      <c r="S85" s="845">
        <f>S51/$L13</f>
        <v/>
      </c>
      <c r="T85" s="542" t="n">
        <v>-0.3453733868024178</v>
      </c>
      <c r="U85" s="476" t="n"/>
      <c r="V85" s="476" t="n"/>
      <c r="W85" s="476" t="n"/>
      <c r="X85" s="476" t="n"/>
      <c r="Y85" s="476" t="n"/>
      <c r="Z85" s="476" t="n"/>
      <c r="AA85" s="476" t="n"/>
      <c r="AB85" s="476" t="n"/>
      <c r="AC85" s="476" t="n"/>
      <c r="AD85" s="476" t="n"/>
      <c r="AE85" s="476" t="n"/>
      <c r="AF85" s="476" t="n"/>
      <c r="AG85" s="476" t="n"/>
      <c r="AH85" s="476" t="n"/>
      <c r="AI85" s="476" t="n"/>
      <c r="AJ85" s="476" t="n"/>
      <c r="AK85" s="476" t="n"/>
      <c r="AL85" s="476" t="n"/>
      <c r="AM85" s="476" t="n"/>
      <c r="AN85" s="476" t="n"/>
      <c r="AO85" s="476" t="n"/>
      <c r="AP85" s="476" t="n"/>
      <c r="AQ85" s="476" t="n"/>
      <c r="AR85" s="476" t="n"/>
      <c r="AS85" s="476" t="n"/>
      <c r="AT85" s="476" t="n"/>
      <c r="AU85" s="476" t="n"/>
      <c r="AV85" s="476" t="n"/>
      <c r="AW85" s="476" t="n"/>
      <c r="AX85" s="476" t="n"/>
      <c r="AY85" s="476" t="n"/>
      <c r="AZ85" s="476" t="n"/>
      <c r="BA85" s="476" t="n"/>
      <c r="BB85" s="476" t="n"/>
      <c r="BC85" s="476" t="n"/>
      <c r="BD85" s="476" t="n"/>
      <c r="BE85" s="476" t="n"/>
      <c r="BF85" s="476" t="n"/>
      <c r="BG85" s="476" t="n"/>
      <c r="BH85" s="476" t="n"/>
      <c r="BI85" s="476" t="n"/>
      <c r="BJ85" s="476" t="n"/>
      <c r="BK85" s="476" t="n"/>
      <c r="BL85" s="476" t="n"/>
      <c r="BM85" s="476" t="n"/>
      <c r="BN85" s="476" t="n"/>
      <c r="BO85" s="476" t="n"/>
      <c r="BP85" s="476" t="n"/>
      <c r="BQ85" s="476" t="n"/>
      <c r="BR85" s="476" t="n"/>
      <c r="BS85" s="476" t="n"/>
      <c r="BT85" s="476" t="n"/>
      <c r="BU85" s="476" t="n"/>
      <c r="BV85" s="476" t="n"/>
      <c r="BW85" s="476" t="n"/>
      <c r="BX85" s="476" t="n"/>
      <c r="BY85" s="476" t="n"/>
      <c r="BZ85" s="476" t="n"/>
      <c r="CA85" s="476" t="n"/>
      <c r="CB85" s="476" t="n"/>
      <c r="CC85" s="476" t="n"/>
      <c r="CD85" s="476" t="n"/>
      <c r="CE85" s="476" t="n"/>
      <c r="CF85" s="476" t="n"/>
      <c r="CG85" s="476" t="n"/>
      <c r="CH85" s="476" t="n"/>
      <c r="CI85" s="476" t="n"/>
      <c r="CJ85" s="476" t="n"/>
      <c r="CK85" s="476" t="n"/>
      <c r="CL85" s="476" t="n"/>
      <c r="CM85" s="476" t="n"/>
      <c r="CN85" s="476" t="n"/>
      <c r="CO85" s="476" t="n"/>
      <c r="CP85" s="476" t="n"/>
      <c r="CQ85" s="476" t="n"/>
      <c r="CR85" s="476" t="n"/>
      <c r="CS85" s="476" t="n"/>
      <c r="CT85" s="476" t="n"/>
      <c r="CU85" s="476" t="n"/>
      <c r="CV85" s="476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>
        <f>R49/$M10</f>
        <v/>
      </c>
      <c r="S86" s="845">
        <f>S52/$L14</f>
        <v/>
      </c>
      <c r="T86" s="542" t="n">
        <v>0.2429392152246153</v>
      </c>
      <c r="U86" s="476" t="n"/>
      <c r="V86" s="476" t="n"/>
      <c r="W86" s="476" t="n"/>
      <c r="X86" s="476" t="n"/>
      <c r="Y86" s="476" t="n"/>
      <c r="Z86" s="476" t="n"/>
      <c r="AA86" s="476" t="n"/>
      <c r="AB86" s="476" t="n"/>
      <c r="AC86" s="476" t="n"/>
      <c r="AD86" s="476" t="n"/>
      <c r="AE86" s="476" t="n"/>
      <c r="AF86" s="476" t="n"/>
      <c r="AG86" s="476" t="n"/>
      <c r="AH86" s="476" t="n"/>
      <c r="AI86" s="476" t="n"/>
      <c r="AJ86" s="476" t="n"/>
      <c r="AK86" s="476" t="n"/>
      <c r="AL86" s="476" t="n"/>
      <c r="AM86" s="476" t="n"/>
      <c r="AN86" s="476" t="n"/>
      <c r="AO86" s="476" t="n"/>
      <c r="AP86" s="476" t="n"/>
      <c r="AQ86" s="476" t="n"/>
      <c r="AR86" s="476" t="n"/>
      <c r="AS86" s="476" t="n"/>
      <c r="AT86" s="476" t="n"/>
      <c r="AU86" s="476" t="n"/>
      <c r="AV86" s="476" t="n"/>
      <c r="AW86" s="476" t="n"/>
      <c r="AX86" s="476" t="n"/>
      <c r="AY86" s="476" t="n"/>
      <c r="AZ86" s="476" t="n"/>
      <c r="BA86" s="476" t="n"/>
      <c r="BB86" s="476" t="n"/>
      <c r="BC86" s="476" t="n"/>
      <c r="BD86" s="476" t="n"/>
      <c r="BE86" s="476" t="n"/>
      <c r="BF86" s="476" t="n"/>
      <c r="BG86" s="476" t="n"/>
      <c r="BH86" s="476" t="n"/>
      <c r="BI86" s="476" t="n"/>
      <c r="BJ86" s="476" t="n"/>
      <c r="BK86" s="476" t="n"/>
      <c r="BL86" s="476" t="n"/>
      <c r="BM86" s="476" t="n"/>
      <c r="BN86" s="476" t="n"/>
      <c r="BO86" s="476" t="n"/>
      <c r="BP86" s="476" t="n"/>
      <c r="BQ86" s="476" t="n"/>
      <c r="BR86" s="476" t="n"/>
      <c r="BS86" s="476" t="n"/>
      <c r="BT86" s="476" t="n"/>
      <c r="BU86" s="476" t="n"/>
      <c r="BV86" s="476" t="n"/>
      <c r="BW86" s="476" t="n"/>
      <c r="BX86" s="476" t="n"/>
      <c r="BY86" s="476" t="n"/>
      <c r="BZ86" s="476" t="n"/>
      <c r="CA86" s="476" t="n"/>
      <c r="CB86" s="476" t="n"/>
      <c r="CC86" s="476" t="n"/>
      <c r="CD86" s="476" t="n"/>
      <c r="CE86" s="476" t="n"/>
      <c r="CF86" s="476" t="n"/>
      <c r="CG86" s="476" t="n"/>
      <c r="CH86" s="476" t="n"/>
      <c r="CI86" s="476" t="n"/>
      <c r="CJ86" s="476" t="n"/>
      <c r="CK86" s="476" t="n"/>
      <c r="CL86" s="476" t="n"/>
      <c r="CM86" s="476" t="n"/>
      <c r="CN86" s="476" t="n"/>
      <c r="CO86" s="476" t="n"/>
      <c r="CP86" s="476" t="n"/>
      <c r="CQ86" s="476" t="n"/>
      <c r="CR86" s="476" t="n"/>
      <c r="CS86" s="476" t="n"/>
      <c r="CT86" s="476" t="n"/>
      <c r="CU86" s="476" t="n"/>
      <c r="CV86" s="476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>
        <f>R50/$M11</f>
        <v/>
      </c>
      <c r="S87" s="845">
        <f>S53/$L15</f>
        <v/>
      </c>
      <c r="T87" s="542" t="n">
        <v>-0.3264834221944242</v>
      </c>
      <c r="U87" s="476" t="n"/>
      <c r="V87" s="476" t="n"/>
      <c r="W87" s="476" t="n"/>
      <c r="X87" s="476" t="n"/>
      <c r="Y87" s="476" t="n"/>
      <c r="Z87" s="476" t="n"/>
      <c r="AA87" s="476" t="n"/>
      <c r="AB87" s="476" t="n"/>
      <c r="AC87" s="476" t="n"/>
      <c r="AD87" s="476" t="n"/>
      <c r="AE87" s="476" t="n"/>
      <c r="AF87" s="476" t="n"/>
      <c r="AG87" s="476" t="n"/>
      <c r="AH87" s="476" t="n"/>
      <c r="AI87" s="476" t="n"/>
      <c r="AJ87" s="476" t="n"/>
      <c r="AK87" s="476" t="n"/>
      <c r="AL87" s="476" t="n"/>
      <c r="AM87" s="476" t="n"/>
      <c r="AN87" s="476" t="n"/>
      <c r="AO87" s="476" t="n"/>
      <c r="AP87" s="476" t="n"/>
      <c r="AQ87" s="476" t="n"/>
      <c r="AR87" s="476" t="n"/>
      <c r="AS87" s="476" t="n"/>
      <c r="AT87" s="476" t="n"/>
      <c r="AU87" s="476" t="n"/>
      <c r="AV87" s="476" t="n"/>
      <c r="AW87" s="476" t="n"/>
      <c r="AX87" s="476" t="n"/>
      <c r="AY87" s="476" t="n"/>
      <c r="AZ87" s="476" t="n"/>
      <c r="BA87" s="476" t="n"/>
      <c r="BB87" s="476" t="n"/>
      <c r="BC87" s="476" t="n"/>
      <c r="BD87" s="476" t="n"/>
      <c r="BE87" s="476" t="n"/>
      <c r="BF87" s="476" t="n"/>
      <c r="BG87" s="476" t="n"/>
      <c r="BH87" s="476" t="n"/>
      <c r="BI87" s="476" t="n"/>
      <c r="BJ87" s="476" t="n"/>
      <c r="BK87" s="476" t="n"/>
      <c r="BL87" s="476" t="n"/>
      <c r="BM87" s="476" t="n"/>
      <c r="BN87" s="476" t="n"/>
      <c r="BO87" s="476" t="n"/>
      <c r="BP87" s="476" t="n"/>
      <c r="BQ87" s="476" t="n"/>
      <c r="BR87" s="476" t="n"/>
      <c r="BS87" s="476" t="n"/>
      <c r="BT87" s="476" t="n"/>
      <c r="BU87" s="476" t="n"/>
      <c r="BV87" s="476" t="n"/>
      <c r="BW87" s="476" t="n"/>
      <c r="BX87" s="476" t="n"/>
      <c r="BY87" s="476" t="n"/>
      <c r="BZ87" s="476" t="n"/>
      <c r="CA87" s="476" t="n"/>
      <c r="CB87" s="476" t="n"/>
      <c r="CC87" s="476" t="n"/>
      <c r="CD87" s="476" t="n"/>
      <c r="CE87" s="476" t="n"/>
      <c r="CF87" s="476" t="n"/>
      <c r="CG87" s="476" t="n"/>
      <c r="CH87" s="476" t="n"/>
      <c r="CI87" s="476" t="n"/>
      <c r="CJ87" s="476" t="n"/>
      <c r="CK87" s="476" t="n"/>
      <c r="CL87" s="476" t="n"/>
      <c r="CM87" s="476" t="n"/>
      <c r="CN87" s="476" t="n"/>
      <c r="CO87" s="476" t="n"/>
      <c r="CP87" s="476" t="n"/>
      <c r="CQ87" s="476" t="n"/>
      <c r="CR87" s="476" t="n"/>
      <c r="CS87" s="476" t="n"/>
      <c r="CT87" s="476" t="n"/>
      <c r="CU87" s="476" t="n"/>
      <c r="CV87" s="476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>
        <f>R51/$M12</f>
        <v/>
      </c>
      <c r="S88" s="845">
        <f>S54/$L16</f>
        <v/>
      </c>
      <c r="T88" s="542" t="n">
        <v>-1.198639978833067</v>
      </c>
      <c r="U88" s="476" t="n"/>
      <c r="V88" s="476" t="n"/>
      <c r="W88" s="476" t="n"/>
      <c r="X88" s="476" t="n"/>
      <c r="Y88" s="476" t="n"/>
      <c r="Z88" s="476" t="n"/>
      <c r="AA88" s="476" t="n"/>
      <c r="AB88" s="476" t="n"/>
      <c r="AC88" s="476" t="n"/>
      <c r="AD88" s="476" t="n"/>
      <c r="AE88" s="476" t="n"/>
      <c r="AF88" s="476" t="n"/>
      <c r="AG88" s="476" t="n"/>
      <c r="AH88" s="476" t="n"/>
      <c r="AI88" s="476" t="n"/>
      <c r="AJ88" s="476" t="n"/>
      <c r="AK88" s="476" t="n"/>
      <c r="AL88" s="476" t="n"/>
      <c r="AM88" s="476" t="n"/>
      <c r="AN88" s="476" t="n"/>
      <c r="AO88" s="476" t="n"/>
      <c r="AP88" s="476" t="n"/>
      <c r="AQ88" s="476" t="n"/>
      <c r="AR88" s="476" t="n"/>
      <c r="AS88" s="476" t="n"/>
      <c r="AT88" s="476" t="n"/>
      <c r="AU88" s="476" t="n"/>
      <c r="AV88" s="476" t="n"/>
      <c r="AW88" s="476" t="n"/>
      <c r="AX88" s="476" t="n"/>
      <c r="AY88" s="476" t="n"/>
      <c r="AZ88" s="476" t="n"/>
      <c r="BA88" s="476" t="n"/>
      <c r="BB88" s="476" t="n"/>
      <c r="BC88" s="476" t="n"/>
      <c r="BD88" s="476" t="n"/>
      <c r="BE88" s="476" t="n"/>
      <c r="BF88" s="476" t="n"/>
      <c r="BG88" s="476" t="n"/>
      <c r="BH88" s="476" t="n"/>
      <c r="BI88" s="476" t="n"/>
      <c r="BJ88" s="476" t="n"/>
      <c r="BK88" s="476" t="n"/>
      <c r="BL88" s="476" t="n"/>
      <c r="BM88" s="476" t="n"/>
      <c r="BN88" s="476" t="n"/>
      <c r="BO88" s="476" t="n"/>
      <c r="BP88" s="476" t="n"/>
      <c r="BQ88" s="476" t="n"/>
      <c r="BR88" s="476" t="n"/>
      <c r="BS88" s="476" t="n"/>
      <c r="BT88" s="476" t="n"/>
      <c r="BU88" s="476" t="n"/>
      <c r="BV88" s="476" t="n"/>
      <c r="BW88" s="476" t="n"/>
      <c r="BX88" s="476" t="n"/>
      <c r="BY88" s="476" t="n"/>
      <c r="BZ88" s="476" t="n"/>
      <c r="CA88" s="476" t="n"/>
      <c r="CB88" s="476" t="n"/>
      <c r="CC88" s="476" t="n"/>
      <c r="CD88" s="476" t="n"/>
      <c r="CE88" s="476" t="n"/>
      <c r="CF88" s="476" t="n"/>
      <c r="CG88" s="476" t="n"/>
      <c r="CH88" s="476" t="n"/>
      <c r="CI88" s="476" t="n"/>
      <c r="CJ88" s="476" t="n"/>
      <c r="CK88" s="476" t="n"/>
      <c r="CL88" s="476" t="n"/>
      <c r="CM88" s="476" t="n"/>
      <c r="CN88" s="476" t="n"/>
      <c r="CO88" s="476" t="n"/>
      <c r="CP88" s="476" t="n"/>
      <c r="CQ88" s="476" t="n"/>
      <c r="CR88" s="476" t="n"/>
      <c r="CS88" s="476" t="n"/>
      <c r="CT88" s="476" t="n"/>
      <c r="CU88" s="476" t="n"/>
      <c r="CV88" s="476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>
        <f>R52/$M13</f>
        <v/>
      </c>
      <c r="S89" s="845">
        <f>S55/$L17</f>
        <v/>
      </c>
      <c r="T89" s="542" t="n">
        <v>0.8659343894863269</v>
      </c>
      <c r="U89" s="476" t="n"/>
      <c r="V89" s="476" t="n"/>
      <c r="W89" s="476" t="n"/>
      <c r="X89" s="476" t="n"/>
      <c r="Y89" s="476" t="n"/>
      <c r="Z89" s="476" t="n"/>
      <c r="AA89" s="476" t="n"/>
      <c r="AB89" s="476" t="n"/>
      <c r="AC89" s="476" t="n"/>
      <c r="AD89" s="476" t="n"/>
      <c r="AE89" s="476" t="n"/>
      <c r="AF89" s="476" t="n"/>
      <c r="AG89" s="476" t="n"/>
      <c r="AH89" s="476" t="n"/>
      <c r="AI89" s="476" t="n"/>
      <c r="AJ89" s="476" t="n"/>
      <c r="AK89" s="476" t="n"/>
      <c r="AL89" s="476" t="n"/>
      <c r="AM89" s="476" t="n"/>
      <c r="AN89" s="476" t="n"/>
      <c r="AO89" s="476" t="n"/>
      <c r="AP89" s="476" t="n"/>
      <c r="AQ89" s="476" t="n"/>
      <c r="AR89" s="476" t="n"/>
      <c r="AS89" s="476" t="n"/>
      <c r="AT89" s="476" t="n"/>
      <c r="AU89" s="476" t="n"/>
      <c r="AV89" s="476" t="n"/>
      <c r="AW89" s="476" t="n"/>
      <c r="AX89" s="476" t="n"/>
      <c r="AY89" s="476" t="n"/>
      <c r="AZ89" s="476" t="n"/>
      <c r="BA89" s="476" t="n"/>
      <c r="BB89" s="476" t="n"/>
      <c r="BC89" s="476" t="n"/>
      <c r="BD89" s="476" t="n"/>
      <c r="BE89" s="476" t="n"/>
      <c r="BF89" s="476" t="n"/>
      <c r="BG89" s="476" t="n"/>
      <c r="BH89" s="476" t="n"/>
      <c r="BI89" s="476" t="n"/>
      <c r="BJ89" s="476" t="n"/>
      <c r="BK89" s="476" t="n"/>
      <c r="BL89" s="476" t="n"/>
      <c r="BM89" s="476" t="n"/>
      <c r="BN89" s="476" t="n"/>
      <c r="BO89" s="476" t="n"/>
      <c r="BP89" s="476" t="n"/>
      <c r="BQ89" s="476" t="n"/>
      <c r="BR89" s="476" t="n"/>
      <c r="BS89" s="476" t="n"/>
      <c r="BT89" s="476" t="n"/>
      <c r="BU89" s="476" t="n"/>
      <c r="BV89" s="476" t="n"/>
      <c r="BW89" s="476" t="n"/>
      <c r="BX89" s="476" t="n"/>
      <c r="BY89" s="476" t="n"/>
      <c r="BZ89" s="476" t="n"/>
      <c r="CA89" s="476" t="n"/>
      <c r="CB89" s="476" t="n"/>
      <c r="CC89" s="476" t="n"/>
      <c r="CD89" s="476" t="n"/>
      <c r="CE89" s="476" t="n"/>
      <c r="CF89" s="476" t="n"/>
      <c r="CG89" s="476" t="n"/>
      <c r="CH89" s="476" t="n"/>
      <c r="CI89" s="476" t="n"/>
      <c r="CJ89" s="476" t="n"/>
      <c r="CK89" s="476" t="n"/>
      <c r="CL89" s="476" t="n"/>
      <c r="CM89" s="476" t="n"/>
      <c r="CN89" s="476" t="n"/>
      <c r="CO89" s="476" t="n"/>
      <c r="CP89" s="476" t="n"/>
      <c r="CQ89" s="476" t="n"/>
      <c r="CR89" s="476" t="n"/>
      <c r="CS89" s="476" t="n"/>
      <c r="CT89" s="476" t="n"/>
      <c r="CU89" s="476" t="n"/>
      <c r="CV89" s="476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>
        <f>R53/$M14</f>
        <v/>
      </c>
      <c r="S90" s="845">
        <f>S56/$L18</f>
        <v/>
      </c>
      <c r="T90" s="542" t="n">
        <v>0.2339842178945322</v>
      </c>
      <c r="U90" s="476" t="n"/>
      <c r="V90" s="476" t="n"/>
      <c r="W90" s="476" t="n"/>
      <c r="X90" s="476" t="n"/>
      <c r="Y90" s="476" t="n"/>
      <c r="Z90" s="476" t="n"/>
      <c r="AA90" s="476" t="n"/>
      <c r="AB90" s="476" t="n"/>
      <c r="AC90" s="476" t="n"/>
      <c r="AD90" s="476" t="n"/>
      <c r="AE90" s="476" t="n"/>
      <c r="AF90" s="476" t="n"/>
      <c r="AG90" s="476" t="n"/>
      <c r="AH90" s="476" t="n"/>
      <c r="AI90" s="476" t="n"/>
      <c r="AJ90" s="476" t="n"/>
      <c r="AK90" s="476" t="n"/>
      <c r="AL90" s="476" t="n"/>
      <c r="AM90" s="476" t="n"/>
      <c r="AN90" s="476" t="n"/>
      <c r="AO90" s="476" t="n"/>
      <c r="AP90" s="476" t="n"/>
      <c r="AQ90" s="476" t="n"/>
      <c r="AR90" s="476" t="n"/>
      <c r="AS90" s="476" t="n"/>
      <c r="AT90" s="476" t="n"/>
      <c r="AU90" s="476" t="n"/>
      <c r="AV90" s="476" t="n"/>
      <c r="AW90" s="476" t="n"/>
      <c r="AX90" s="476" t="n"/>
      <c r="AY90" s="476" t="n"/>
      <c r="AZ90" s="476" t="n"/>
      <c r="BA90" s="476" t="n"/>
      <c r="BB90" s="476" t="n"/>
      <c r="BC90" s="476" t="n"/>
      <c r="BD90" s="476" t="n"/>
      <c r="BE90" s="476" t="n"/>
      <c r="BF90" s="476" t="n"/>
      <c r="BG90" s="476" t="n"/>
      <c r="BH90" s="476" t="n"/>
      <c r="BI90" s="476" t="n"/>
      <c r="BJ90" s="476" t="n"/>
      <c r="BK90" s="476" t="n"/>
      <c r="BL90" s="476" t="n"/>
      <c r="BM90" s="476" t="n"/>
      <c r="BN90" s="476" t="n"/>
      <c r="BO90" s="476" t="n"/>
      <c r="BP90" s="476" t="n"/>
      <c r="BQ90" s="476" t="n"/>
      <c r="BR90" s="476" t="n"/>
      <c r="BS90" s="476" t="n"/>
      <c r="BT90" s="476" t="n"/>
      <c r="BU90" s="476" t="n"/>
      <c r="BV90" s="476" t="n"/>
      <c r="BW90" s="476" t="n"/>
      <c r="BX90" s="476" t="n"/>
      <c r="BY90" s="476" t="n"/>
      <c r="BZ90" s="476" t="n"/>
      <c r="CA90" s="476" t="n"/>
      <c r="CB90" s="476" t="n"/>
      <c r="CC90" s="476" t="n"/>
      <c r="CD90" s="476" t="n"/>
      <c r="CE90" s="476" t="n"/>
      <c r="CF90" s="476" t="n"/>
      <c r="CG90" s="476" t="n"/>
      <c r="CH90" s="476" t="n"/>
      <c r="CI90" s="476" t="n"/>
      <c r="CJ90" s="476" t="n"/>
      <c r="CK90" s="476" t="n"/>
      <c r="CL90" s="476" t="n"/>
      <c r="CM90" s="476" t="n"/>
      <c r="CN90" s="476" t="n"/>
      <c r="CO90" s="476" t="n"/>
      <c r="CP90" s="476" t="n"/>
      <c r="CQ90" s="476" t="n"/>
      <c r="CR90" s="476" t="n"/>
      <c r="CS90" s="476" t="n"/>
      <c r="CT90" s="476" t="n"/>
      <c r="CU90" s="476" t="n"/>
      <c r="CV90" s="476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>
        <f>R54/$M15</f>
        <v/>
      </c>
      <c r="S91" s="845">
        <f>S57/$L19</f>
        <v/>
      </c>
      <c r="T91" s="542" t="n">
        <v>0.06662010331229062</v>
      </c>
      <c r="U91" s="845" t="inlineStr">
        <is>
          <t>AT</t>
        </is>
      </c>
      <c r="V91" s="476" t="n"/>
      <c r="W91" s="476" t="n"/>
      <c r="X91" s="476" t="n"/>
      <c r="Y91" s="476" t="n"/>
      <c r="Z91" s="476" t="n"/>
      <c r="AA91" s="476" t="n"/>
      <c r="AB91" s="476" t="n"/>
      <c r="AC91" s="476" t="n"/>
      <c r="AD91" s="476" t="n"/>
      <c r="AE91" s="476" t="n"/>
      <c r="AF91" s="476" t="n"/>
      <c r="AG91" s="476" t="n"/>
      <c r="AH91" s="476" t="n"/>
      <c r="AI91" s="476" t="n"/>
      <c r="AJ91" s="476" t="n"/>
      <c r="AK91" s="476" t="n"/>
      <c r="AL91" s="476" t="n"/>
      <c r="AM91" s="476" t="n"/>
      <c r="AN91" s="476" t="n"/>
      <c r="AO91" s="476" t="n"/>
      <c r="AP91" s="476" t="n"/>
      <c r="AQ91" s="476" t="n"/>
      <c r="AR91" s="476" t="n"/>
      <c r="AS91" s="476" t="n"/>
      <c r="AT91" s="476" t="n"/>
      <c r="AU91" s="476" t="n"/>
      <c r="AV91" s="476" t="n"/>
      <c r="AW91" s="476" t="n"/>
      <c r="AX91" s="476" t="n"/>
      <c r="AY91" s="476" t="n"/>
      <c r="AZ91" s="476" t="n"/>
      <c r="BA91" s="476" t="n"/>
      <c r="BB91" s="476" t="n"/>
      <c r="BC91" s="476" t="n"/>
      <c r="BD91" s="476" t="n"/>
      <c r="BE91" s="476" t="n"/>
      <c r="BF91" s="476" t="n"/>
      <c r="BG91" s="476" t="n"/>
      <c r="BH91" s="476" t="n"/>
      <c r="BI91" s="476" t="n"/>
      <c r="BJ91" s="476" t="n"/>
      <c r="BK91" s="476" t="n"/>
      <c r="BL91" s="476" t="n"/>
      <c r="BM91" s="476" t="n"/>
      <c r="BN91" s="476" t="n"/>
      <c r="BO91" s="476" t="n"/>
      <c r="BP91" s="476" t="n"/>
      <c r="BQ91" s="476" t="n"/>
      <c r="BR91" s="476" t="n"/>
      <c r="BS91" s="476" t="n"/>
      <c r="BT91" s="476" t="n"/>
      <c r="BU91" s="476" t="n"/>
      <c r="BV91" s="476" t="n"/>
      <c r="BW91" s="476" t="n"/>
      <c r="BX91" s="476" t="n"/>
      <c r="BY91" s="476" t="n"/>
      <c r="BZ91" s="476" t="n"/>
      <c r="CA91" s="476" t="n"/>
      <c r="CB91" s="476" t="n"/>
      <c r="CC91" s="476" t="n"/>
      <c r="CD91" s="476" t="n"/>
      <c r="CE91" s="476" t="n"/>
      <c r="CF91" s="476" t="n"/>
      <c r="CG91" s="476" t="n"/>
      <c r="CH91" s="476" t="n"/>
      <c r="CI91" s="476" t="n"/>
      <c r="CJ91" s="476" t="n"/>
      <c r="CK91" s="476" t="n"/>
      <c r="CL91" s="476" t="n"/>
      <c r="CM91" s="476" t="n"/>
      <c r="CN91" s="476" t="n"/>
      <c r="CO91" s="476" t="n"/>
      <c r="CP91" s="476" t="n"/>
      <c r="CQ91" s="476" t="n"/>
      <c r="CR91" s="476" t="n"/>
      <c r="CS91" s="476" t="n"/>
      <c r="CT91" s="476" t="n"/>
      <c r="CU91" s="476" t="n"/>
      <c r="CV91" s="476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>
        <f>R55/$M16</f>
        <v/>
      </c>
      <c r="S92" s="845">
        <f>S58/$L20</f>
        <v/>
      </c>
      <c r="T92" s="542" t="n">
        <v>0.09722609836659979</v>
      </c>
      <c r="U92" s="845">
        <f t="array" ref="U92:AZ107">TRANSPOSE(B76:Q107)</f>
        <v/>
      </c>
      <c r="V92" s="845" t="n">
        <v>0</v>
      </c>
      <c r="W92" s="845" t="n">
        <v>0</v>
      </c>
      <c r="X92" s="845" t="n">
        <v>0</v>
      </c>
      <c r="Y92" s="845" t="n">
        <v>0</v>
      </c>
      <c r="Z92" s="845" t="n">
        <v>521.7388582232043</v>
      </c>
      <c r="AA92" s="845" t="n">
        <v>0</v>
      </c>
      <c r="AB92" s="845" t="n">
        <v>0</v>
      </c>
      <c r="AC92" s="845" t="n">
        <v>0</v>
      </c>
      <c r="AD92" s="845" t="n">
        <v>-859.0701875623988</v>
      </c>
      <c r="AE92" s="845" t="n">
        <v>-370.4602555455708</v>
      </c>
      <c r="AF92" s="845" t="n">
        <v>173.6459178116386</v>
      </c>
      <c r="AG92" s="845" t="n">
        <v>0</v>
      </c>
      <c r="AH92" s="845" t="n">
        <v>0</v>
      </c>
      <c r="AI92" s="845" t="n">
        <v>0</v>
      </c>
      <c r="AJ92" s="845" t="n">
        <v>0</v>
      </c>
      <c r="AK92" s="845" t="n">
        <v>0</v>
      </c>
      <c r="AL92" s="845" t="n">
        <v>0</v>
      </c>
      <c r="AM92" s="845" t="n">
        <v>0</v>
      </c>
      <c r="AN92" s="845" t="n">
        <v>0</v>
      </c>
      <c r="AO92" s="845" t="n">
        <v>-1134.435402523739</v>
      </c>
      <c r="AP92" s="845" t="n">
        <v>0</v>
      </c>
      <c r="AQ92" s="845" t="n">
        <v>0</v>
      </c>
      <c r="AR92" s="845" t="n">
        <v>0</v>
      </c>
      <c r="AS92" s="845" t="n">
        <v>0</v>
      </c>
      <c r="AT92" s="845" t="n">
        <v>1134.435402523739</v>
      </c>
      <c r="AU92" s="845" t="n">
        <v>0</v>
      </c>
      <c r="AV92" s="845" t="n">
        <v>0</v>
      </c>
      <c r="AW92" s="845" t="n">
        <v>0</v>
      </c>
      <c r="AX92" s="845" t="n">
        <v>0</v>
      </c>
      <c r="AY92" s="845" t="n">
        <v>0</v>
      </c>
      <c r="AZ92" s="845" t="n">
        <v>0</v>
      </c>
      <c r="BA92" s="476" t="n"/>
      <c r="BB92" s="476" t="n"/>
      <c r="BC92" s="476" t="n"/>
      <c r="BD92" s="476" t="n"/>
      <c r="BE92" s="476" t="n"/>
      <c r="BF92" s="476" t="n"/>
      <c r="BG92" s="476" t="n"/>
      <c r="BH92" s="476" t="n"/>
      <c r="BI92" s="476" t="n"/>
      <c r="BJ92" s="476" t="n"/>
      <c r="BK92" s="476" t="n"/>
      <c r="BL92" s="476" t="n"/>
      <c r="BM92" s="476" t="n"/>
      <c r="BN92" s="476" t="n"/>
      <c r="BO92" s="476" t="n"/>
      <c r="BP92" s="476" t="n"/>
      <c r="BQ92" s="476" t="n"/>
      <c r="BR92" s="476" t="n"/>
      <c r="BS92" s="476" t="n"/>
      <c r="BT92" s="476" t="n"/>
      <c r="BU92" s="476" t="n"/>
      <c r="BV92" s="476" t="n"/>
      <c r="BW92" s="476" t="n"/>
      <c r="BX92" s="476" t="n"/>
      <c r="BY92" s="476" t="n"/>
      <c r="BZ92" s="476" t="n"/>
      <c r="CA92" s="476" t="n"/>
      <c r="CB92" s="476" t="n"/>
      <c r="CC92" s="476" t="n"/>
      <c r="CD92" s="476" t="n"/>
      <c r="CE92" s="476" t="n"/>
      <c r="CF92" s="476" t="n"/>
      <c r="CG92" s="476" t="n"/>
      <c r="CH92" s="476" t="n"/>
      <c r="CI92" s="476" t="n"/>
      <c r="CJ92" s="476" t="n"/>
      <c r="CK92" s="476" t="n"/>
      <c r="CL92" s="476" t="n"/>
      <c r="CM92" s="476" t="n"/>
      <c r="CN92" s="476" t="n"/>
      <c r="CO92" s="476" t="n"/>
      <c r="CP92" s="476" t="n"/>
      <c r="CQ92" s="476" t="n"/>
      <c r="CR92" s="476" t="n"/>
      <c r="CS92" s="476" t="n"/>
      <c r="CT92" s="476" t="n"/>
      <c r="CU92" s="476" t="n"/>
      <c r="CV92" s="476" t="n"/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>
        <f>R56/$M17</f>
        <v/>
      </c>
      <c r="S93" s="845">
        <f>S59/$L21</f>
        <v/>
      </c>
      <c r="T93" s="542" t="n">
        <v>-1.127761981377995</v>
      </c>
      <c r="U93" s="845" t="n">
        <v>-766.9354133072021</v>
      </c>
      <c r="V93" s="845" t="n">
        <v>0</v>
      </c>
      <c r="W93" s="845" t="n">
        <v>0</v>
      </c>
      <c r="X93" s="845" t="n">
        <v>0</v>
      </c>
      <c r="Y93" s="845" t="n">
        <v>0</v>
      </c>
      <c r="Z93" s="845" t="n">
        <v>-695.6518109642727</v>
      </c>
      <c r="AA93" s="845" t="n">
        <v>0</v>
      </c>
      <c r="AB93" s="845" t="n">
        <v>0</v>
      </c>
      <c r="AC93" s="845" t="n">
        <v>0</v>
      </c>
      <c r="AD93" s="845" t="n">
        <v>-148.115549579724</v>
      </c>
      <c r="AE93" s="845" t="n">
        <v>-771.3692992181751</v>
      </c>
      <c r="AF93" s="845" t="n">
        <v>-766.9361370014043</v>
      </c>
      <c r="AG93" s="845" t="n">
        <v>0</v>
      </c>
      <c r="AH93" s="845" t="n">
        <v>0</v>
      </c>
      <c r="AI93" s="845" t="n">
        <v>0</v>
      </c>
      <c r="AJ93" s="845" t="n">
        <v>0</v>
      </c>
      <c r="AK93" s="845" t="n">
        <v>0</v>
      </c>
      <c r="AL93" s="845" t="n">
        <v>0</v>
      </c>
      <c r="AM93" s="845" t="n">
        <v>0</v>
      </c>
      <c r="AN93" s="845" t="n">
        <v>0</v>
      </c>
      <c r="AO93" s="845" t="n">
        <v>544.8275288436377</v>
      </c>
      <c r="AP93" s="845" t="n">
        <v>0</v>
      </c>
      <c r="AQ93" s="845" t="n">
        <v>0</v>
      </c>
      <c r="AR93" s="845" t="n">
        <v>0</v>
      </c>
      <c r="AS93" s="845" t="n">
        <v>0</v>
      </c>
      <c r="AT93" s="845" t="n">
        <v>-544.8275288436375</v>
      </c>
      <c r="AU93" s="845" t="n">
        <v>0</v>
      </c>
      <c r="AV93" s="845" t="n">
        <v>0</v>
      </c>
      <c r="AW93" s="845" t="n">
        <v>0</v>
      </c>
      <c r="AX93" s="845" t="n">
        <v>0</v>
      </c>
      <c r="AY93" s="845" t="n">
        <v>0</v>
      </c>
      <c r="AZ93" s="845" t="n">
        <v>0</v>
      </c>
      <c r="BA93" s="476" t="n"/>
      <c r="BB93" s="476" t="n"/>
      <c r="BC93" s="476" t="n"/>
      <c r="BD93" s="476" t="n"/>
      <c r="BE93" s="476" t="n"/>
      <c r="BF93" s="476" t="n"/>
      <c r="BG93" s="476" t="n"/>
      <c r="BH93" s="476" t="n"/>
      <c r="BI93" s="476" t="n"/>
      <c r="BJ93" s="476" t="n"/>
      <c r="BK93" s="476" t="n"/>
      <c r="BL93" s="476" t="n"/>
      <c r="BM93" s="476" t="n"/>
      <c r="BN93" s="476" t="n"/>
      <c r="BO93" s="476" t="n"/>
      <c r="BP93" s="476" t="n"/>
      <c r="BQ93" s="476" t="n"/>
      <c r="BR93" s="476" t="n"/>
      <c r="BS93" s="476" t="n"/>
      <c r="BT93" s="476" t="n"/>
      <c r="BU93" s="476" t="n"/>
      <c r="BV93" s="476" t="n"/>
      <c r="BW93" s="476" t="n"/>
      <c r="BX93" s="476" t="n"/>
      <c r="BY93" s="476" t="n"/>
      <c r="BZ93" s="476" t="n"/>
      <c r="CA93" s="476" t="n"/>
      <c r="CB93" s="476" t="n"/>
      <c r="CC93" s="476" t="n"/>
      <c r="CD93" s="476" t="n"/>
      <c r="CE93" s="476" t="n"/>
      <c r="CF93" s="476" t="n"/>
      <c r="CG93" s="476" t="n"/>
      <c r="CH93" s="476" t="n"/>
      <c r="CI93" s="476" t="n"/>
      <c r="CJ93" s="476" t="n"/>
      <c r="CK93" s="476" t="n"/>
      <c r="CL93" s="476" t="n"/>
      <c r="CM93" s="476" t="n"/>
      <c r="CN93" s="476" t="n"/>
      <c r="CO93" s="476" t="n"/>
      <c r="CP93" s="476" t="n"/>
      <c r="CQ93" s="476" t="n"/>
      <c r="CR93" s="476" t="n"/>
      <c r="CS93" s="476" t="n"/>
      <c r="CT93" s="476" t="n"/>
      <c r="CU93" s="476" t="n"/>
      <c r="CV93" s="476" t="n"/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>
        <f>R57/$M18</f>
        <v/>
      </c>
      <c r="S94" s="845">
        <f>S60/$L22</f>
        <v/>
      </c>
      <c r="T94" s="542" t="n">
        <v>1.117833926184508</v>
      </c>
      <c r="U94" s="845" t="n">
        <v>0</v>
      </c>
      <c r="V94" s="845" t="n">
        <v>0</v>
      </c>
      <c r="W94" s="845" t="n">
        <v>0</v>
      </c>
      <c r="X94" s="845" t="n">
        <v>0</v>
      </c>
      <c r="Y94" s="845" t="n">
        <v>0</v>
      </c>
      <c r="Z94" s="845" t="n">
        <v>0</v>
      </c>
      <c r="AA94" s="845" t="n">
        <v>0</v>
      </c>
      <c r="AB94" s="845" t="n">
        <v>0</v>
      </c>
      <c r="AC94" s="845" t="n">
        <v>0</v>
      </c>
      <c r="AD94" s="845" t="n">
        <v>859.0701875623988</v>
      </c>
      <c r="AE94" s="845" t="n">
        <v>0</v>
      </c>
      <c r="AF94" s="845" t="n">
        <v>0</v>
      </c>
      <c r="AG94" s="845" t="n">
        <v>739.6334691274424</v>
      </c>
      <c r="AH94" s="845" t="n">
        <v>430.358814391428</v>
      </c>
      <c r="AI94" s="845" t="n">
        <v>-131.2759998436544</v>
      </c>
      <c r="AJ94" s="845" t="n">
        <v>0</v>
      </c>
      <c r="AK94" s="845" t="n">
        <v>0</v>
      </c>
      <c r="AL94" s="845" t="n">
        <v>0</v>
      </c>
      <c r="AM94" s="845" t="n">
        <v>0</v>
      </c>
      <c r="AN94" s="845" t="n">
        <v>0</v>
      </c>
      <c r="AO94" s="845" t="n">
        <v>1264.497585052673</v>
      </c>
      <c r="AP94" s="845" t="n">
        <v>-1264.497585052673</v>
      </c>
      <c r="AQ94" s="845" t="n">
        <v>0</v>
      </c>
      <c r="AR94" s="845" t="n">
        <v>0</v>
      </c>
      <c r="AS94" s="845" t="n">
        <v>0</v>
      </c>
      <c r="AT94" s="845" t="n">
        <v>0</v>
      </c>
      <c r="AU94" s="845" t="n">
        <v>0</v>
      </c>
      <c r="AV94" s="845" t="n">
        <v>0</v>
      </c>
      <c r="AW94" s="845" t="n">
        <v>0</v>
      </c>
      <c r="AX94" s="845" t="n">
        <v>0</v>
      </c>
      <c r="AY94" s="845" t="n">
        <v>0</v>
      </c>
      <c r="AZ94" s="845" t="n">
        <v>0</v>
      </c>
      <c r="BA94" s="476" t="n"/>
      <c r="BB94" s="476" t="n"/>
      <c r="BC94" s="476" t="n"/>
      <c r="BD94" s="476" t="n"/>
      <c r="BE94" s="476" t="n"/>
      <c r="BF94" s="476" t="n"/>
      <c r="BG94" s="476" t="n"/>
      <c r="BH94" s="476" t="n"/>
      <c r="BI94" s="476" t="n"/>
      <c r="BJ94" s="476" t="n"/>
      <c r="BK94" s="476" t="n"/>
      <c r="BL94" s="476" t="n"/>
      <c r="BM94" s="476" t="n"/>
      <c r="BN94" s="476" t="n"/>
      <c r="BO94" s="476" t="n"/>
      <c r="BP94" s="476" t="n"/>
      <c r="BQ94" s="476" t="n"/>
      <c r="BR94" s="476" t="n"/>
      <c r="BS94" s="476" t="n"/>
      <c r="BT94" s="476" t="n"/>
      <c r="BU94" s="476" t="n"/>
      <c r="BV94" s="476" t="n"/>
      <c r="BW94" s="476" t="n"/>
      <c r="BX94" s="476" t="n"/>
      <c r="BY94" s="476" t="n"/>
      <c r="BZ94" s="476" t="n"/>
      <c r="CA94" s="476" t="n"/>
      <c r="CB94" s="476" t="n"/>
      <c r="CC94" s="476" t="n"/>
      <c r="CD94" s="476" t="n"/>
      <c r="CE94" s="476" t="n"/>
      <c r="CF94" s="476" t="n"/>
      <c r="CG94" s="476" t="n"/>
      <c r="CH94" s="476" t="n"/>
      <c r="CI94" s="476" t="n"/>
      <c r="CJ94" s="476" t="n"/>
      <c r="CK94" s="476" t="n"/>
      <c r="CL94" s="476" t="n"/>
      <c r="CM94" s="476" t="n"/>
      <c r="CN94" s="476" t="n"/>
      <c r="CO94" s="476" t="n"/>
      <c r="CP94" s="476" t="n"/>
      <c r="CQ94" s="476" t="n"/>
      <c r="CR94" s="476" t="n"/>
      <c r="CS94" s="476" t="n"/>
      <c r="CT94" s="476" t="n"/>
      <c r="CU94" s="476" t="n"/>
      <c r="CV94" s="476" t="n"/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>
        <f>R58/$M19</f>
        <v/>
      </c>
      <c r="S95" s="845">
        <f>S61/$L23</f>
        <v/>
      </c>
      <c r="T95" s="542" t="n">
        <v>0.2417800029860233</v>
      </c>
      <c r="U95" s="845" t="n">
        <v>0</v>
      </c>
      <c r="V95" s="845" t="n">
        <v>0</v>
      </c>
      <c r="W95" s="845" t="n">
        <v>0</v>
      </c>
      <c r="X95" s="845" t="n">
        <v>0</v>
      </c>
      <c r="Y95" s="845" t="n">
        <v>0</v>
      </c>
      <c r="Z95" s="845" t="n">
        <v>0</v>
      </c>
      <c r="AA95" s="845" t="n">
        <v>0</v>
      </c>
      <c r="AB95" s="845" t="n">
        <v>0</v>
      </c>
      <c r="AC95" s="845" t="n">
        <v>0</v>
      </c>
      <c r="AD95" s="845" t="n">
        <v>148.115549579724</v>
      </c>
      <c r="AE95" s="845" t="n">
        <v>0</v>
      </c>
      <c r="AF95" s="845" t="n">
        <v>0</v>
      </c>
      <c r="AG95" s="845" t="n">
        <v>-299.0007641153492</v>
      </c>
      <c r="AH95" s="845" t="n">
        <v>-759.1051309404353</v>
      </c>
      <c r="AI95" s="845" t="n">
        <v>-761.4007990931957</v>
      </c>
      <c r="AJ95" s="845" t="n">
        <v>0</v>
      </c>
      <c r="AK95" s="845" t="n">
        <v>0</v>
      </c>
      <c r="AL95" s="845" t="n">
        <v>0</v>
      </c>
      <c r="AM95" s="845" t="n">
        <v>0</v>
      </c>
      <c r="AN95" s="845" t="n">
        <v>0</v>
      </c>
      <c r="AO95" s="845" t="n">
        <v>716.880520659783</v>
      </c>
      <c r="AP95" s="845" t="n">
        <v>-716.880520659783</v>
      </c>
      <c r="AQ95" s="845" t="n">
        <v>0</v>
      </c>
      <c r="AR95" s="845" t="n">
        <v>0</v>
      </c>
      <c r="AS95" s="845" t="n">
        <v>0</v>
      </c>
      <c r="AT95" s="845" t="n">
        <v>0</v>
      </c>
      <c r="AU95" s="845" t="n">
        <v>0</v>
      </c>
      <c r="AV95" s="845" t="n">
        <v>0</v>
      </c>
      <c r="AW95" s="845" t="n">
        <v>0</v>
      </c>
      <c r="AX95" s="845" t="n">
        <v>0</v>
      </c>
      <c r="AY95" s="845" t="n">
        <v>0</v>
      </c>
      <c r="AZ95" s="845" t="n">
        <v>0</v>
      </c>
      <c r="BA95" s="476" t="n"/>
      <c r="BB95" s="476" t="n"/>
      <c r="BC95" s="476" t="n"/>
      <c r="BD95" s="476" t="n"/>
      <c r="BE95" s="476" t="n"/>
      <c r="BF95" s="476" t="n"/>
      <c r="BG95" s="476" t="n"/>
      <c r="BH95" s="476" t="n"/>
      <c r="BI95" s="476" t="n"/>
      <c r="BJ95" s="476" t="n"/>
      <c r="BK95" s="476" t="n"/>
      <c r="BL95" s="476" t="n"/>
      <c r="BM95" s="476" t="n"/>
      <c r="BN95" s="476" t="n"/>
      <c r="BO95" s="476" t="n"/>
      <c r="BP95" s="476" t="n"/>
      <c r="BQ95" s="476" t="n"/>
      <c r="BR95" s="476" t="n"/>
      <c r="BS95" s="476" t="n"/>
      <c r="BT95" s="476" t="n"/>
      <c r="BU95" s="476" t="n"/>
      <c r="BV95" s="476" t="n"/>
      <c r="BW95" s="476" t="n"/>
      <c r="BX95" s="476" t="n"/>
      <c r="BY95" s="476" t="n"/>
      <c r="BZ95" s="476" t="n"/>
      <c r="CA95" s="476" t="n"/>
      <c r="CB95" s="476" t="n"/>
      <c r="CC95" s="476" t="n"/>
      <c r="CD95" s="476" t="n"/>
      <c r="CE95" s="476" t="n"/>
      <c r="CF95" s="476" t="n"/>
      <c r="CG95" s="476" t="n"/>
      <c r="CH95" s="476" t="n"/>
      <c r="CI95" s="476" t="n"/>
      <c r="CJ95" s="476" t="n"/>
      <c r="CK95" s="476" t="n"/>
      <c r="CL95" s="476" t="n"/>
      <c r="CM95" s="476" t="n"/>
      <c r="CN95" s="476" t="n"/>
      <c r="CO95" s="476" t="n"/>
      <c r="CP95" s="476" t="n"/>
      <c r="CQ95" s="476" t="n"/>
      <c r="CR95" s="476" t="n"/>
      <c r="CS95" s="476" t="n"/>
      <c r="CT95" s="476" t="n"/>
      <c r="CU95" s="476" t="n"/>
      <c r="CV95" s="476" t="n"/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>
        <f>R59/$M20</f>
        <v/>
      </c>
      <c r="S96" s="845">
        <f>S62/$O26</f>
        <v/>
      </c>
      <c r="T96" s="542" t="n">
        <v>-1.175686468048971</v>
      </c>
      <c r="U96" s="845" t="n">
        <v>0</v>
      </c>
      <c r="V96" s="845" t="n">
        <v>0</v>
      </c>
      <c r="W96" s="845" t="n">
        <v>0</v>
      </c>
      <c r="X96" s="845" t="n">
        <v>0</v>
      </c>
      <c r="Y96" s="845" t="n">
        <v>0</v>
      </c>
      <c r="Z96" s="845" t="n">
        <v>0</v>
      </c>
      <c r="AA96" s="845" t="n">
        <v>0</v>
      </c>
      <c r="AB96" s="845" t="n">
        <v>0</v>
      </c>
      <c r="AC96" s="845" t="n">
        <v>0</v>
      </c>
      <c r="AD96" s="845" t="n">
        <v>0</v>
      </c>
      <c r="AE96" s="845" t="n">
        <v>0</v>
      </c>
      <c r="AF96" s="845" t="n">
        <v>0</v>
      </c>
      <c r="AG96" s="845" t="n">
        <v>0</v>
      </c>
      <c r="AH96" s="845" t="n">
        <v>0</v>
      </c>
      <c r="AI96" s="845" t="n">
        <v>131.2759998436544</v>
      </c>
      <c r="AJ96" s="845" t="n">
        <v>809.0506202279863</v>
      </c>
      <c r="AK96" s="845" t="n">
        <v>778.9020355125754</v>
      </c>
      <c r="AL96" s="845" t="n">
        <v>497.850540347031</v>
      </c>
      <c r="AM96" s="845" t="n">
        <v>0</v>
      </c>
      <c r="AN96" s="845" t="n">
        <v>0</v>
      </c>
      <c r="AO96" s="845" t="n">
        <v>0</v>
      </c>
      <c r="AP96" s="845" t="n">
        <v>-834.4311460844473</v>
      </c>
      <c r="AQ96" s="845" t="n">
        <v>834.4311460844473</v>
      </c>
      <c r="AR96" s="845" t="n">
        <v>0</v>
      </c>
      <c r="AS96" s="845" t="n">
        <v>0</v>
      </c>
      <c r="AT96" s="845" t="n">
        <v>0</v>
      </c>
      <c r="AU96" s="845" t="n">
        <v>0</v>
      </c>
      <c r="AV96" s="845" t="n">
        <v>0</v>
      </c>
      <c r="AW96" s="845" t="n">
        <v>0</v>
      </c>
      <c r="AX96" s="845" t="n">
        <v>0</v>
      </c>
      <c r="AY96" s="845" t="n">
        <v>0</v>
      </c>
      <c r="AZ96" s="845" t="n">
        <v>515.8613256753882</v>
      </c>
      <c r="BA96" s="476" t="n"/>
      <c r="BB96" s="476" t="n"/>
      <c r="BC96" s="476" t="n"/>
      <c r="BD96" s="476" t="n"/>
      <c r="BE96" s="476" t="n"/>
      <c r="BF96" s="476" t="n"/>
      <c r="BG96" s="476" t="n"/>
      <c r="BH96" s="476" t="n"/>
      <c r="BI96" s="476" t="n"/>
      <c r="BJ96" s="476" t="n"/>
      <c r="BK96" s="476" t="n"/>
      <c r="BL96" s="476" t="n"/>
      <c r="BM96" s="476" t="n"/>
      <c r="BN96" s="476" t="n"/>
      <c r="BO96" s="476" t="n"/>
      <c r="BP96" s="476" t="n"/>
      <c r="BQ96" s="476" t="n"/>
      <c r="BR96" s="476" t="n"/>
      <c r="BS96" s="476" t="n"/>
      <c r="BT96" s="476" t="n"/>
      <c r="BU96" s="476" t="n"/>
      <c r="BV96" s="476" t="n"/>
      <c r="BW96" s="476" t="n"/>
      <c r="BX96" s="476" t="n"/>
      <c r="BY96" s="476" t="n"/>
      <c r="BZ96" s="476" t="n"/>
      <c r="CA96" s="476" t="n"/>
      <c r="CB96" s="476" t="n"/>
      <c r="CC96" s="476" t="n"/>
      <c r="CD96" s="476" t="n"/>
      <c r="CE96" s="476" t="n"/>
      <c r="CF96" s="476" t="n"/>
      <c r="CG96" s="476" t="n"/>
      <c r="CH96" s="476" t="n"/>
      <c r="CI96" s="476" t="n"/>
      <c r="CJ96" s="476" t="n"/>
      <c r="CK96" s="476" t="n"/>
      <c r="CL96" s="476" t="n"/>
      <c r="CM96" s="476" t="n"/>
      <c r="CN96" s="476" t="n"/>
      <c r="CO96" s="476" t="n"/>
      <c r="CP96" s="476" t="n"/>
      <c r="CQ96" s="476" t="n"/>
      <c r="CR96" s="476" t="n"/>
      <c r="CS96" s="476" t="n"/>
      <c r="CT96" s="476" t="n"/>
      <c r="CU96" s="476" t="n"/>
      <c r="CV96" s="476" t="n"/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>
        <f>R60/$M21</f>
        <v/>
      </c>
      <c r="S97" s="845">
        <f>S63/$O27</f>
        <v/>
      </c>
      <c r="T97" s="542" t="n">
        <v>0.1974333815617666</v>
      </c>
      <c r="U97" s="845" t="n">
        <v>0</v>
      </c>
      <c r="V97" s="845" t="n">
        <v>0</v>
      </c>
      <c r="W97" s="845" t="n">
        <v>0</v>
      </c>
      <c r="X97" s="845" t="n">
        <v>0</v>
      </c>
      <c r="Y97" s="845" t="n">
        <v>0</v>
      </c>
      <c r="Z97" s="845" t="n">
        <v>0</v>
      </c>
      <c r="AA97" s="845" t="n">
        <v>0</v>
      </c>
      <c r="AB97" s="845" t="n">
        <v>0</v>
      </c>
      <c r="AC97" s="845" t="n">
        <v>0</v>
      </c>
      <c r="AD97" s="845" t="n">
        <v>0</v>
      </c>
      <c r="AE97" s="845" t="n">
        <v>0</v>
      </c>
      <c r="AF97" s="845" t="n">
        <v>0</v>
      </c>
      <c r="AG97" s="845" t="n">
        <v>0</v>
      </c>
      <c r="AH97" s="845" t="n">
        <v>0</v>
      </c>
      <c r="AI97" s="845" t="n">
        <v>761.4007990931957</v>
      </c>
      <c r="AJ97" s="845" t="n">
        <v>-317.8413150895663</v>
      </c>
      <c r="AK97" s="845" t="n">
        <v>152.7258893161911</v>
      </c>
      <c r="AL97" s="845" t="n">
        <v>665.1609678407042</v>
      </c>
      <c r="AM97" s="845" t="n">
        <v>0</v>
      </c>
      <c r="AN97" s="845" t="n">
        <v>0</v>
      </c>
      <c r="AO97" s="845" t="n">
        <v>0</v>
      </c>
      <c r="AP97" s="845" t="n">
        <v>624.5435571920401</v>
      </c>
      <c r="AQ97" s="845" t="n">
        <v>-624.5435571920402</v>
      </c>
      <c r="AR97" s="845" t="n">
        <v>0</v>
      </c>
      <c r="AS97" s="845" t="n">
        <v>0</v>
      </c>
      <c r="AT97" s="845" t="n">
        <v>0</v>
      </c>
      <c r="AU97" s="845" t="n">
        <v>0</v>
      </c>
      <c r="AV97" s="845" t="n">
        <v>0</v>
      </c>
      <c r="AW97" s="845" t="n">
        <v>0</v>
      </c>
      <c r="AX97" s="845" t="n">
        <v>0</v>
      </c>
      <c r="AY97" s="845" t="n">
        <v>0</v>
      </c>
      <c r="AZ97" s="845" t="n">
        <v>1313.101556264625</v>
      </c>
      <c r="BA97" s="476" t="n"/>
      <c r="BB97" s="476" t="n"/>
      <c r="BC97" s="476" t="n"/>
      <c r="BD97" s="476" t="n"/>
      <c r="BE97" s="476" t="n"/>
      <c r="BF97" s="476" t="n"/>
      <c r="BG97" s="476" t="n"/>
      <c r="BH97" s="476" t="n"/>
      <c r="BI97" s="476" t="n"/>
      <c r="BJ97" s="476" t="n"/>
      <c r="BK97" s="476" t="n"/>
      <c r="BL97" s="476" t="n"/>
      <c r="BM97" s="476" t="n"/>
      <c r="BN97" s="476" t="n"/>
      <c r="BO97" s="476" t="n"/>
      <c r="BP97" s="476" t="n"/>
      <c r="BQ97" s="476" t="n"/>
      <c r="BR97" s="476" t="n"/>
      <c r="BS97" s="476" t="n"/>
      <c r="BT97" s="476" t="n"/>
      <c r="BU97" s="476" t="n"/>
      <c r="BV97" s="476" t="n"/>
      <c r="BW97" s="476" t="n"/>
      <c r="BX97" s="476" t="n"/>
      <c r="BY97" s="476" t="n"/>
      <c r="BZ97" s="476" t="n"/>
      <c r="CA97" s="476" t="n"/>
      <c r="CB97" s="476" t="n"/>
      <c r="CC97" s="476" t="n"/>
      <c r="CD97" s="476" t="n"/>
      <c r="CE97" s="476" t="n"/>
      <c r="CF97" s="476" t="n"/>
      <c r="CG97" s="476" t="n"/>
      <c r="CH97" s="476" t="n"/>
      <c r="CI97" s="476" t="n"/>
      <c r="CJ97" s="476" t="n"/>
      <c r="CK97" s="476" t="n"/>
      <c r="CL97" s="476" t="n"/>
      <c r="CM97" s="476" t="n"/>
      <c r="CN97" s="476" t="n"/>
      <c r="CO97" s="476" t="n"/>
      <c r="CP97" s="476" t="n"/>
      <c r="CQ97" s="476" t="n"/>
      <c r="CR97" s="476" t="n"/>
      <c r="CS97" s="476" t="n"/>
      <c r="CT97" s="476" t="n"/>
      <c r="CU97" s="476" t="n"/>
      <c r="CV97" s="476" t="n"/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>
        <f>R61/$M22</f>
        <v/>
      </c>
      <c r="S98" s="845">
        <f>S64/$O28</f>
        <v/>
      </c>
      <c r="T98" s="542" t="n">
        <v>0.6400427707786169</v>
      </c>
      <c r="U98" s="845" t="n">
        <v>0</v>
      </c>
      <c r="V98" s="845" t="n">
        <v>638.978685145635</v>
      </c>
      <c r="W98" s="845" t="n">
        <v>0</v>
      </c>
      <c r="X98" s="845" t="n">
        <v>0</v>
      </c>
      <c r="Y98" s="845" t="n">
        <v>0</v>
      </c>
      <c r="Z98" s="845" t="n">
        <v>0</v>
      </c>
      <c r="AA98" s="845" t="n">
        <v>0</v>
      </c>
      <c r="AB98" s="845" t="n">
        <v>0</v>
      </c>
      <c r="AC98" s="845" t="n">
        <v>0</v>
      </c>
      <c r="AD98" s="845" t="n">
        <v>0</v>
      </c>
      <c r="AE98" s="845" t="n">
        <v>0</v>
      </c>
      <c r="AF98" s="845" t="n">
        <v>0</v>
      </c>
      <c r="AG98" s="845" t="n">
        <v>0</v>
      </c>
      <c r="AH98" s="845" t="n">
        <v>0</v>
      </c>
      <c r="AI98" s="845" t="n">
        <v>0</v>
      </c>
      <c r="AJ98" s="845" t="n">
        <v>-809.0506202279863</v>
      </c>
      <c r="AK98" s="845" t="n">
        <v>0</v>
      </c>
      <c r="AL98" s="845" t="n">
        <v>0</v>
      </c>
      <c r="AM98" s="845" t="n">
        <v>0</v>
      </c>
      <c r="AN98" s="845" t="n">
        <v>777.4856989949255</v>
      </c>
      <c r="AO98" s="845" t="n">
        <v>0</v>
      </c>
      <c r="AP98" s="845" t="n">
        <v>0</v>
      </c>
      <c r="AQ98" s="845" t="n">
        <v>-966.8332384225932</v>
      </c>
      <c r="AR98" s="845" t="n">
        <v>966.8332384225932</v>
      </c>
      <c r="AS98" s="845" t="n">
        <v>0</v>
      </c>
      <c r="AT98" s="845" t="n">
        <v>0</v>
      </c>
      <c r="AU98" s="845" t="n">
        <v>0</v>
      </c>
      <c r="AV98" s="845" t="n">
        <v>0</v>
      </c>
      <c r="AW98" s="845" t="n">
        <v>542.1336261037798</v>
      </c>
      <c r="AX98" s="845" t="n">
        <v>-1460.966287252866</v>
      </c>
      <c r="AY98" s="845" t="n">
        <v>-48.00057727350653</v>
      </c>
      <c r="AZ98" s="845" t="n">
        <v>450.971912747205</v>
      </c>
      <c r="BA98" s="476" t="n"/>
      <c r="BB98" s="476" t="n"/>
      <c r="BC98" s="476" t="n"/>
      <c r="BD98" s="476" t="n"/>
      <c r="BE98" s="476" t="n"/>
      <c r="BF98" s="476" t="n"/>
      <c r="BG98" s="476" t="n"/>
      <c r="BH98" s="476" t="n"/>
      <c r="BI98" s="476" t="n"/>
      <c r="BJ98" s="476" t="n"/>
      <c r="BK98" s="476" t="n"/>
      <c r="BL98" s="476" t="n"/>
      <c r="BM98" s="476" t="n"/>
      <c r="BN98" s="476" t="n"/>
      <c r="BO98" s="476" t="n"/>
      <c r="BP98" s="476" t="n"/>
      <c r="BQ98" s="476" t="n"/>
      <c r="BR98" s="476" t="n"/>
      <c r="BS98" s="476" t="n"/>
      <c r="BT98" s="476" t="n"/>
      <c r="BU98" s="476" t="n"/>
      <c r="BV98" s="476" t="n"/>
      <c r="BW98" s="476" t="n"/>
      <c r="BX98" s="476" t="n"/>
      <c r="BY98" s="476" t="n"/>
      <c r="BZ98" s="476" t="n"/>
      <c r="CA98" s="476" t="n"/>
      <c r="CB98" s="476" t="n"/>
      <c r="CC98" s="476" t="n"/>
      <c r="CD98" s="476" t="n"/>
      <c r="CE98" s="476" t="n"/>
      <c r="CF98" s="476" t="n"/>
      <c r="CG98" s="476" t="n"/>
      <c r="CH98" s="476" t="n"/>
      <c r="CI98" s="476" t="n"/>
      <c r="CJ98" s="476" t="n"/>
      <c r="CK98" s="476" t="n"/>
      <c r="CL98" s="476" t="n"/>
      <c r="CM98" s="476" t="n"/>
      <c r="CN98" s="476" t="n"/>
      <c r="CO98" s="476" t="n"/>
      <c r="CP98" s="476" t="n"/>
      <c r="CQ98" s="476" t="n"/>
      <c r="CR98" s="476" t="n"/>
      <c r="CS98" s="476" t="n"/>
      <c r="CT98" s="476" t="n"/>
      <c r="CU98" s="476" t="n"/>
      <c r="CV98" s="476" t="n"/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>
        <f>R62/$M23</f>
        <v/>
      </c>
      <c r="S99" s="845">
        <f>S65/$O29</f>
        <v/>
      </c>
      <c r="T99" s="542" t="n">
        <v>-0.7893684888251445</v>
      </c>
      <c r="U99" s="845" t="n">
        <v>0</v>
      </c>
      <c r="V99" s="845" t="n">
        <v>583.4153212199276</v>
      </c>
      <c r="W99" s="845" t="n">
        <v>0</v>
      </c>
      <c r="X99" s="845" t="n">
        <v>0</v>
      </c>
      <c r="Y99" s="845" t="n">
        <v>0</v>
      </c>
      <c r="Z99" s="845" t="n">
        <v>0</v>
      </c>
      <c r="AA99" s="845" t="n">
        <v>0</v>
      </c>
      <c r="AB99" s="845" t="n">
        <v>0</v>
      </c>
      <c r="AC99" s="845" t="n">
        <v>0</v>
      </c>
      <c r="AD99" s="845" t="n">
        <v>0</v>
      </c>
      <c r="AE99" s="845" t="n">
        <v>0</v>
      </c>
      <c r="AF99" s="845" t="n">
        <v>0</v>
      </c>
      <c r="AG99" s="845" t="n">
        <v>0</v>
      </c>
      <c r="AH99" s="845" t="n">
        <v>0</v>
      </c>
      <c r="AI99" s="845" t="n">
        <v>0</v>
      </c>
      <c r="AJ99" s="845" t="n">
        <v>317.8413150895663</v>
      </c>
      <c r="AK99" s="845" t="n">
        <v>0</v>
      </c>
      <c r="AL99" s="845" t="n">
        <v>0</v>
      </c>
      <c r="AM99" s="845" t="n">
        <v>0</v>
      </c>
      <c r="AN99" s="845" t="n">
        <v>-362.8266595309657</v>
      </c>
      <c r="AO99" s="845" t="n">
        <v>0</v>
      </c>
      <c r="AP99" s="845" t="n">
        <v>0</v>
      </c>
      <c r="AQ99" s="845" t="n">
        <v>-79.8302673926912</v>
      </c>
      <c r="AR99" s="845" t="n">
        <v>79.8302673926912</v>
      </c>
      <c r="AS99" s="845" t="n">
        <v>0</v>
      </c>
      <c r="AT99" s="845" t="n">
        <v>0</v>
      </c>
      <c r="AU99" s="845" t="n">
        <v>0</v>
      </c>
      <c r="AV99" s="845" t="n">
        <v>0</v>
      </c>
      <c r="AW99" s="845" t="n">
        <v>1161.714913079528</v>
      </c>
      <c r="AX99" s="845" t="n">
        <v>-155.3743794400524</v>
      </c>
      <c r="AY99" s="845" t="n">
        <v>-1086.170801032167</v>
      </c>
      <c r="AZ99" s="845" t="n">
        <v>-1233.271288871933</v>
      </c>
      <c r="BA99" s="476" t="n"/>
      <c r="BB99" s="476" t="n"/>
      <c r="BC99" s="476" t="n"/>
      <c r="BD99" s="476" t="n"/>
      <c r="BE99" s="476" t="n"/>
      <c r="BF99" s="476" t="n"/>
      <c r="BG99" s="476" t="n"/>
      <c r="BH99" s="476" t="n"/>
      <c r="BI99" s="476" t="n"/>
      <c r="BJ99" s="476" t="n"/>
      <c r="BK99" s="476" t="n"/>
      <c r="BL99" s="476" t="n"/>
      <c r="BM99" s="476" t="n"/>
      <c r="BN99" s="476" t="n"/>
      <c r="BO99" s="476" t="n"/>
      <c r="BP99" s="476" t="n"/>
      <c r="BQ99" s="476" t="n"/>
      <c r="BR99" s="476" t="n"/>
      <c r="BS99" s="476" t="n"/>
      <c r="BT99" s="476" t="n"/>
      <c r="BU99" s="476" t="n"/>
      <c r="BV99" s="476" t="n"/>
      <c r="BW99" s="476" t="n"/>
      <c r="BX99" s="476" t="n"/>
      <c r="BY99" s="476" t="n"/>
      <c r="BZ99" s="476" t="n"/>
      <c r="CA99" s="476" t="n"/>
      <c r="CB99" s="476" t="n"/>
      <c r="CC99" s="476" t="n"/>
      <c r="CD99" s="476" t="n"/>
      <c r="CE99" s="476" t="n"/>
      <c r="CF99" s="476" t="n"/>
      <c r="CG99" s="476" t="n"/>
      <c r="CH99" s="476" t="n"/>
      <c r="CI99" s="476" t="n"/>
      <c r="CJ99" s="476" t="n"/>
      <c r="CK99" s="476" t="n"/>
      <c r="CL99" s="476" t="n"/>
      <c r="CM99" s="476" t="n"/>
      <c r="CN99" s="476" t="n"/>
      <c r="CO99" s="476" t="n"/>
      <c r="CP99" s="476" t="n"/>
      <c r="CQ99" s="476" t="n"/>
      <c r="CR99" s="476" t="n"/>
      <c r="CS99" s="476" t="n"/>
      <c r="CT99" s="476" t="n"/>
      <c r="CU99" s="476" t="n"/>
      <c r="CV99" s="476" t="n"/>
    </row>
    <row r="100">
      <c r="A100" s="612" t="inlineStr">
        <is>
          <t>[1/m]</t>
        </is>
      </c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>
        <f>R63/$O25</f>
        <v/>
      </c>
      <c r="S100" s="845">
        <f>S66/$O30</f>
        <v/>
      </c>
      <c r="T100" s="542" t="n">
        <v>-1.153913371689317</v>
      </c>
      <c r="U100" s="845" t="n">
        <v>0</v>
      </c>
      <c r="V100" s="845" t="n">
        <v>0</v>
      </c>
      <c r="W100" s="845" t="n">
        <v>-166.4161028811412</v>
      </c>
      <c r="X100" s="845" t="n">
        <v>0</v>
      </c>
      <c r="Y100" s="845" t="n">
        <v>0</v>
      </c>
      <c r="Z100" s="845" t="n">
        <v>0</v>
      </c>
      <c r="AA100" s="845" t="n">
        <v>0</v>
      </c>
      <c r="AB100" s="845" t="n">
        <v>0</v>
      </c>
      <c r="AC100" s="845" t="n">
        <v>-11.83527752325168</v>
      </c>
      <c r="AD100" s="845" t="n">
        <v>0</v>
      </c>
      <c r="AE100" s="845" t="n">
        <v>0</v>
      </c>
      <c r="AF100" s="845" t="n">
        <v>0</v>
      </c>
      <c r="AG100" s="845" t="n">
        <v>0</v>
      </c>
      <c r="AH100" s="845" t="n">
        <v>0</v>
      </c>
      <c r="AI100" s="845" t="n">
        <v>0</v>
      </c>
      <c r="AJ100" s="845" t="n">
        <v>0</v>
      </c>
      <c r="AK100" s="845" t="n">
        <v>0</v>
      </c>
      <c r="AL100" s="845" t="n">
        <v>0</v>
      </c>
      <c r="AM100" s="845" t="n">
        <v>-377.8794438441299</v>
      </c>
      <c r="AN100" s="845" t="n">
        <v>-777.4856989949255</v>
      </c>
      <c r="AO100" s="845" t="n">
        <v>0</v>
      </c>
      <c r="AP100" s="845" t="n">
        <v>0</v>
      </c>
      <c r="AQ100" s="845" t="n">
        <v>0</v>
      </c>
      <c r="AR100" s="845" t="n">
        <v>0</v>
      </c>
      <c r="AS100" s="845" t="n">
        <v>0</v>
      </c>
      <c r="AT100" s="845" t="n">
        <v>0</v>
      </c>
      <c r="AU100" s="845" t="n">
        <v>-502.9865441086901</v>
      </c>
      <c r="AV100" s="845" t="n">
        <v>616.2122718356139</v>
      </c>
      <c r="AW100" s="845" t="n">
        <v>7.62438112211089</v>
      </c>
      <c r="AX100" s="845" t="n">
        <v>542.1336261037798</v>
      </c>
      <c r="AY100" s="845" t="n">
        <v>0</v>
      </c>
      <c r="AZ100" s="845" t="n">
        <v>0</v>
      </c>
      <c r="BA100" s="476" t="n"/>
      <c r="BB100" s="476" t="n"/>
      <c r="BC100" s="476" t="n"/>
      <c r="BD100" s="476" t="n"/>
      <c r="BE100" s="476" t="n"/>
      <c r="BF100" s="476" t="n"/>
      <c r="BG100" s="476" t="n"/>
      <c r="BH100" s="476" t="n"/>
      <c r="BI100" s="476" t="n"/>
      <c r="BJ100" s="476" t="n"/>
      <c r="BK100" s="476" t="n"/>
      <c r="BL100" s="476" t="n"/>
      <c r="BM100" s="476" t="n"/>
      <c r="BN100" s="476" t="n"/>
      <c r="BO100" s="476" t="n"/>
      <c r="BP100" s="476" t="n"/>
      <c r="BQ100" s="476" t="n"/>
      <c r="BR100" s="476" t="n"/>
      <c r="BS100" s="476" t="n"/>
      <c r="BT100" s="476" t="n"/>
      <c r="BU100" s="476" t="n"/>
      <c r="BV100" s="476" t="n"/>
      <c r="BW100" s="476" t="n"/>
      <c r="BX100" s="476" t="n"/>
      <c r="BY100" s="476" t="n"/>
      <c r="BZ100" s="476" t="n"/>
      <c r="CA100" s="476" t="n"/>
      <c r="CB100" s="476" t="n"/>
      <c r="CC100" s="476" t="n"/>
      <c r="CD100" s="476" t="n"/>
      <c r="CE100" s="476" t="n"/>
      <c r="CF100" s="476" t="n"/>
      <c r="CG100" s="476" t="n"/>
      <c r="CH100" s="476" t="n"/>
      <c r="CI100" s="476" t="n"/>
      <c r="CJ100" s="476" t="n"/>
      <c r="CK100" s="476" t="n"/>
      <c r="CL100" s="476" t="n"/>
      <c r="CM100" s="476" t="n"/>
      <c r="CN100" s="476" t="n"/>
      <c r="CO100" s="476" t="n"/>
      <c r="CP100" s="476" t="n"/>
      <c r="CQ100" s="476" t="n"/>
      <c r="CR100" s="476" t="n"/>
      <c r="CS100" s="476" t="n"/>
      <c r="CT100" s="476" t="n"/>
      <c r="CU100" s="476" t="n"/>
      <c r="CV100" s="476" t="n"/>
    </row>
    <row r="101">
      <c r="A101" s="476" t="n"/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>
        <f>R64/$O26</f>
        <v/>
      </c>
      <c r="S101" s="845">
        <f>S67/$O31</f>
        <v/>
      </c>
      <c r="T101" s="542" t="n">
        <v>-1.008620077776768</v>
      </c>
      <c r="U101" s="845" t="n">
        <v>0</v>
      </c>
      <c r="V101" s="845" t="n">
        <v>0</v>
      </c>
      <c r="W101" s="845" t="n">
        <v>832.0805144057055</v>
      </c>
      <c r="X101" s="845" t="n">
        <v>0</v>
      </c>
      <c r="Y101" s="845" t="n">
        <v>0</v>
      </c>
      <c r="Z101" s="845" t="n">
        <v>0</v>
      </c>
      <c r="AA101" s="845" t="n">
        <v>0</v>
      </c>
      <c r="AB101" s="845" t="n">
        <v>0</v>
      </c>
      <c r="AC101" s="845" t="n">
        <v>757.457761488113</v>
      </c>
      <c r="AD101" s="845" t="n">
        <v>0</v>
      </c>
      <c r="AE101" s="845" t="n">
        <v>0</v>
      </c>
      <c r="AF101" s="845" t="n">
        <v>0</v>
      </c>
      <c r="AG101" s="845" t="n">
        <v>0</v>
      </c>
      <c r="AH101" s="845" t="n">
        <v>0</v>
      </c>
      <c r="AI101" s="845" t="n">
        <v>0</v>
      </c>
      <c r="AJ101" s="845" t="n">
        <v>0</v>
      </c>
      <c r="AK101" s="845" t="n">
        <v>0</v>
      </c>
      <c r="AL101" s="845" t="n">
        <v>0</v>
      </c>
      <c r="AM101" s="845" t="n">
        <v>647.7933323042234</v>
      </c>
      <c r="AN101" s="845" t="n">
        <v>362.8266595309657</v>
      </c>
      <c r="AO101" s="845" t="n">
        <v>0</v>
      </c>
      <c r="AP101" s="845" t="n">
        <v>0</v>
      </c>
      <c r="AQ101" s="845" t="n">
        <v>0</v>
      </c>
      <c r="AR101" s="845" t="n">
        <v>0</v>
      </c>
      <c r="AS101" s="845" t="n">
        <v>0</v>
      </c>
      <c r="AT101" s="845" t="n">
        <v>0</v>
      </c>
      <c r="AU101" s="845" t="n">
        <v>-222.8349349536632</v>
      </c>
      <c r="AV101" s="845" t="n">
        <v>-87.49811506946871</v>
      </c>
      <c r="AW101" s="845" t="n">
        <v>-841.0227421977584</v>
      </c>
      <c r="AX101" s="845" t="n">
        <v>1161.714913079528</v>
      </c>
      <c r="AY101" s="845" t="n">
        <v>0</v>
      </c>
      <c r="AZ101" s="845" t="n">
        <v>0</v>
      </c>
      <c r="BA101" s="476" t="n"/>
      <c r="BB101" s="476" t="n"/>
      <c r="BC101" s="476" t="n"/>
      <c r="BD101" s="476" t="n"/>
      <c r="BE101" s="476" t="n"/>
      <c r="BF101" s="476" t="n"/>
      <c r="BG101" s="476" t="n"/>
      <c r="BH101" s="476" t="n"/>
      <c r="BI101" s="476" t="n"/>
      <c r="BJ101" s="476" t="n"/>
      <c r="BK101" s="476" t="n"/>
      <c r="BL101" s="476" t="n"/>
      <c r="BM101" s="476" t="n"/>
      <c r="BN101" s="476" t="n"/>
      <c r="BO101" s="476" t="n"/>
      <c r="BP101" s="476" t="n"/>
      <c r="BQ101" s="476" t="n"/>
      <c r="BR101" s="476" t="n"/>
      <c r="BS101" s="476" t="n"/>
      <c r="BT101" s="476" t="n"/>
      <c r="BU101" s="476" t="n"/>
      <c r="BV101" s="476" t="n"/>
      <c r="BW101" s="476" t="n"/>
      <c r="BX101" s="476" t="n"/>
      <c r="BY101" s="476" t="n"/>
      <c r="BZ101" s="476" t="n"/>
      <c r="CA101" s="476" t="n"/>
      <c r="CB101" s="476" t="n"/>
      <c r="CC101" s="476" t="n"/>
      <c r="CD101" s="476" t="n"/>
      <c r="CE101" s="476" t="n"/>
      <c r="CF101" s="476" t="n"/>
      <c r="CG101" s="476" t="n"/>
      <c r="CH101" s="476" t="n"/>
      <c r="CI101" s="476" t="n"/>
      <c r="CJ101" s="476" t="n"/>
      <c r="CK101" s="476" t="n"/>
      <c r="CL101" s="476" t="n"/>
      <c r="CM101" s="476" t="n"/>
      <c r="CN101" s="476" t="n"/>
      <c r="CO101" s="476" t="n"/>
      <c r="CP101" s="476" t="n"/>
      <c r="CQ101" s="476" t="n"/>
      <c r="CR101" s="476" t="n"/>
      <c r="CS101" s="476" t="n"/>
      <c r="CT101" s="476" t="n"/>
      <c r="CU101" s="476" t="n"/>
      <c r="CV101" s="476" t="n"/>
    </row>
    <row r="102">
      <c r="A102" s="476" t="n"/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>
        <f>R65/$O27</f>
        <v/>
      </c>
      <c r="S102" s="845">
        <f>S68/$O32</f>
        <v/>
      </c>
      <c r="T102" s="542" t="n">
        <v>-0.3044770031840507</v>
      </c>
      <c r="U102" s="845" t="n">
        <v>-173.6457539563472</v>
      </c>
      <c r="V102" s="845" t="n">
        <v>-638.978685145635</v>
      </c>
      <c r="W102" s="845" t="n">
        <v>166.4161028811412</v>
      </c>
      <c r="X102" s="845" t="n">
        <v>176.475126219299</v>
      </c>
      <c r="Y102" s="845" t="n">
        <v>-648.8432542649895</v>
      </c>
      <c r="Z102" s="845" t="n">
        <v>0</v>
      </c>
      <c r="AA102" s="845" t="n">
        <v>0</v>
      </c>
      <c r="AB102" s="845" t="n">
        <v>176.4747726760782</v>
      </c>
      <c r="AC102" s="845" t="n">
        <v>0</v>
      </c>
      <c r="AD102" s="845" t="n">
        <v>0</v>
      </c>
      <c r="AE102" s="845" t="n">
        <v>0</v>
      </c>
      <c r="AF102" s="845" t="n">
        <v>-173.6459178116386</v>
      </c>
      <c r="AG102" s="845" t="n">
        <v>0</v>
      </c>
      <c r="AH102" s="845" t="n">
        <v>0</v>
      </c>
      <c r="AI102" s="845" t="n">
        <v>0</v>
      </c>
      <c r="AJ102" s="845" t="n">
        <v>0</v>
      </c>
      <c r="AK102" s="845" t="n">
        <v>-778.9020355125754</v>
      </c>
      <c r="AL102" s="845" t="n">
        <v>0</v>
      </c>
      <c r="AM102" s="845" t="n">
        <v>0</v>
      </c>
      <c r="AN102" s="845" t="n">
        <v>0</v>
      </c>
      <c r="AO102" s="845" t="n">
        <v>0</v>
      </c>
      <c r="AP102" s="845" t="n">
        <v>0</v>
      </c>
      <c r="AQ102" s="845" t="n">
        <v>0</v>
      </c>
      <c r="AR102" s="845" t="n">
        <v>-787.292164921495</v>
      </c>
      <c r="AS102" s="845" t="n">
        <v>787.292164921495</v>
      </c>
      <c r="AT102" s="845" t="n">
        <v>0</v>
      </c>
      <c r="AU102" s="845" t="n">
        <v>1165.970279061504</v>
      </c>
      <c r="AV102" s="845" t="n">
        <v>-1165.970279061504</v>
      </c>
      <c r="AW102" s="845" t="n">
        <v>0</v>
      </c>
      <c r="AX102" s="845" t="n">
        <v>918.8326611490867</v>
      </c>
      <c r="AY102" s="845" t="n">
        <v>-918.8326611490867</v>
      </c>
      <c r="AZ102" s="845" t="n">
        <v>0</v>
      </c>
      <c r="BA102" s="476" t="n"/>
      <c r="BB102" s="476" t="n"/>
      <c r="BC102" s="476" t="n"/>
      <c r="BD102" s="476" t="n"/>
      <c r="BE102" s="476" t="n"/>
      <c r="BF102" s="476" t="n"/>
      <c r="BG102" s="476" t="n"/>
      <c r="BH102" s="476" t="n"/>
      <c r="BI102" s="476" t="n"/>
      <c r="BJ102" s="476" t="n"/>
      <c r="BK102" s="476" t="n"/>
      <c r="BL102" s="476" t="n"/>
      <c r="BM102" s="476" t="n"/>
      <c r="BN102" s="476" t="n"/>
      <c r="BO102" s="476" t="n"/>
      <c r="BP102" s="476" t="n"/>
      <c r="BQ102" s="476" t="n"/>
      <c r="BR102" s="476" t="n"/>
      <c r="BS102" s="476" t="n"/>
      <c r="BT102" s="476" t="n"/>
      <c r="BU102" s="476" t="n"/>
      <c r="BV102" s="476" t="n"/>
      <c r="BW102" s="476" t="n"/>
      <c r="BX102" s="476" t="n"/>
      <c r="BY102" s="476" t="n"/>
      <c r="BZ102" s="476" t="n"/>
      <c r="CA102" s="476" t="n"/>
      <c r="CB102" s="476" t="n"/>
      <c r="CC102" s="476" t="n"/>
      <c r="CD102" s="476" t="n"/>
      <c r="CE102" s="476" t="n"/>
      <c r="CF102" s="476" t="n"/>
      <c r="CG102" s="476" t="n"/>
      <c r="CH102" s="476" t="n"/>
      <c r="CI102" s="476" t="n"/>
      <c r="CJ102" s="476" t="n"/>
      <c r="CK102" s="476" t="n"/>
      <c r="CL102" s="476" t="n"/>
      <c r="CM102" s="476" t="n"/>
      <c r="CN102" s="476" t="n"/>
      <c r="CO102" s="476" t="n"/>
      <c r="CP102" s="476" t="n"/>
      <c r="CQ102" s="476" t="n"/>
      <c r="CR102" s="476" t="n"/>
      <c r="CS102" s="476" t="n"/>
      <c r="CT102" s="476" t="n"/>
      <c r="CU102" s="476" t="n"/>
      <c r="CV102" s="476" t="n"/>
    </row>
    <row r="103">
      <c r="A103" s="476" t="n"/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>
        <f>R66/$O28</f>
        <v/>
      </c>
      <c r="S103" s="845">
        <f>S69/$O33</f>
        <v/>
      </c>
      <c r="T103" s="542" t="n">
        <v>-0.5323768392141748</v>
      </c>
      <c r="U103" s="845" t="n">
        <v>766.9354133072021</v>
      </c>
      <c r="V103" s="845" t="n">
        <v>-583.4153212199276</v>
      </c>
      <c r="W103" s="845" t="n">
        <v>-832.0805144057055</v>
      </c>
      <c r="X103" s="845" t="n">
        <v>852.9631100599474</v>
      </c>
      <c r="Y103" s="845" t="n">
        <v>551.2728400898036</v>
      </c>
      <c r="Z103" s="845" t="n">
        <v>0</v>
      </c>
      <c r="AA103" s="845" t="n">
        <v>0</v>
      </c>
      <c r="AB103" s="845" t="n">
        <v>852.9614012677113</v>
      </c>
      <c r="AC103" s="845" t="n">
        <v>0</v>
      </c>
      <c r="AD103" s="845" t="n">
        <v>0</v>
      </c>
      <c r="AE103" s="845" t="n">
        <v>0</v>
      </c>
      <c r="AF103" s="845" t="n">
        <v>766.9361370014043</v>
      </c>
      <c r="AG103" s="845" t="n">
        <v>0</v>
      </c>
      <c r="AH103" s="845" t="n">
        <v>0</v>
      </c>
      <c r="AI103" s="845" t="n">
        <v>0</v>
      </c>
      <c r="AJ103" s="845" t="n">
        <v>0</v>
      </c>
      <c r="AK103" s="845" t="n">
        <v>-152.7258893161911</v>
      </c>
      <c r="AL103" s="845" t="n">
        <v>0</v>
      </c>
      <c r="AM103" s="845" t="n">
        <v>0</v>
      </c>
      <c r="AN103" s="845" t="n">
        <v>0</v>
      </c>
      <c r="AO103" s="845" t="n">
        <v>0</v>
      </c>
      <c r="AP103" s="845" t="n">
        <v>0</v>
      </c>
      <c r="AQ103" s="845" t="n">
        <v>0</v>
      </c>
      <c r="AR103" s="845" t="n">
        <v>-926.6359109252995</v>
      </c>
      <c r="AS103" s="845" t="n">
        <v>926.6359109252995</v>
      </c>
      <c r="AT103" s="845" t="n">
        <v>0</v>
      </c>
      <c r="AU103" s="845" t="n">
        <v>233.1940558123009</v>
      </c>
      <c r="AV103" s="845" t="n">
        <v>-233.1940558123009</v>
      </c>
      <c r="AW103" s="845" t="n">
        <v>0</v>
      </c>
      <c r="AX103" s="845" t="n">
        <v>-1006.340533639476</v>
      </c>
      <c r="AY103" s="845" t="n">
        <v>1006.340533639476</v>
      </c>
      <c r="AZ103" s="845" t="n">
        <v>0</v>
      </c>
      <c r="BA103" s="476" t="n"/>
      <c r="BB103" s="476" t="n"/>
      <c r="BC103" s="476" t="n"/>
      <c r="BD103" s="476" t="n"/>
      <c r="BE103" s="476" t="n"/>
      <c r="BF103" s="476" t="n"/>
      <c r="BG103" s="476" t="n"/>
      <c r="BH103" s="476" t="n"/>
      <c r="BI103" s="476" t="n"/>
      <c r="BJ103" s="476" t="n"/>
      <c r="BK103" s="476" t="n"/>
      <c r="BL103" s="476" t="n"/>
      <c r="BM103" s="476" t="n"/>
      <c r="BN103" s="476" t="n"/>
      <c r="BO103" s="476" t="n"/>
      <c r="BP103" s="476" t="n"/>
      <c r="BQ103" s="476" t="n"/>
      <c r="BR103" s="476" t="n"/>
      <c r="BS103" s="476" t="n"/>
      <c r="BT103" s="476" t="n"/>
      <c r="BU103" s="476" t="n"/>
      <c r="BV103" s="476" t="n"/>
      <c r="BW103" s="476" t="n"/>
      <c r="BX103" s="476" t="n"/>
      <c r="BY103" s="476" t="n"/>
      <c r="BZ103" s="476" t="n"/>
      <c r="CA103" s="476" t="n"/>
      <c r="CB103" s="476" t="n"/>
      <c r="CC103" s="476" t="n"/>
      <c r="CD103" s="476" t="n"/>
      <c r="CE103" s="476" t="n"/>
      <c r="CF103" s="476" t="n"/>
      <c r="CG103" s="476" t="n"/>
      <c r="CH103" s="476" t="n"/>
      <c r="CI103" s="476" t="n"/>
      <c r="CJ103" s="476" t="n"/>
      <c r="CK103" s="476" t="n"/>
      <c r="CL103" s="476" t="n"/>
      <c r="CM103" s="476" t="n"/>
      <c r="CN103" s="476" t="n"/>
      <c r="CO103" s="476" t="n"/>
      <c r="CP103" s="476" t="n"/>
      <c r="CQ103" s="476" t="n"/>
      <c r="CR103" s="476" t="n"/>
      <c r="CS103" s="476" t="n"/>
      <c r="CT103" s="476" t="n"/>
      <c r="CU103" s="476" t="n"/>
      <c r="CV103" s="476" t="n"/>
    </row>
    <row r="104">
      <c r="A104" s="476" t="n"/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>
        <f>R67/$O29</f>
        <v/>
      </c>
      <c r="S104" s="845">
        <f>S70/$O34</f>
        <v/>
      </c>
      <c r="T104" s="542" t="n">
        <v>-0.5284026687316391</v>
      </c>
      <c r="U104" s="845" t="n">
        <v>0</v>
      </c>
      <c r="V104" s="845" t="n">
        <v>0</v>
      </c>
      <c r="W104" s="845" t="n">
        <v>0</v>
      </c>
      <c r="X104" s="845" t="n">
        <v>-176.475126219299</v>
      </c>
      <c r="Y104" s="845" t="n">
        <v>0</v>
      </c>
      <c r="Z104" s="845" t="n">
        <v>-521.7388582232043</v>
      </c>
      <c r="AA104" s="845" t="n">
        <v>-841.4861035042926</v>
      </c>
      <c r="AB104" s="845" t="n">
        <v>-176.4747726760782</v>
      </c>
      <c r="AC104" s="845" t="n">
        <v>11.83527752325168</v>
      </c>
      <c r="AD104" s="845" t="n">
        <v>0</v>
      </c>
      <c r="AE104" s="845" t="n">
        <v>0</v>
      </c>
      <c r="AF104" s="845" t="n">
        <v>0</v>
      </c>
      <c r="AG104" s="845" t="n">
        <v>-739.6334691274424</v>
      </c>
      <c r="AH104" s="845" t="n">
        <v>0</v>
      </c>
      <c r="AI104" s="845" t="n">
        <v>0</v>
      </c>
      <c r="AJ104" s="845" t="n">
        <v>0</v>
      </c>
      <c r="AK104" s="845" t="n">
        <v>0</v>
      </c>
      <c r="AL104" s="845" t="n">
        <v>0</v>
      </c>
      <c r="AM104" s="845" t="n">
        <v>0</v>
      </c>
      <c r="AN104" s="845" t="n">
        <v>0</v>
      </c>
      <c r="AO104" s="845" t="n">
        <v>0</v>
      </c>
      <c r="AP104" s="845" t="n">
        <v>0</v>
      </c>
      <c r="AQ104" s="845" t="n">
        <v>0</v>
      </c>
      <c r="AR104" s="845" t="n">
        <v>0</v>
      </c>
      <c r="AS104" s="845" t="n">
        <v>246.0990434260211</v>
      </c>
      <c r="AT104" s="845" t="n">
        <v>-246.0990434260211</v>
      </c>
      <c r="AU104" s="845" t="n">
        <v>-662.9837349528144</v>
      </c>
      <c r="AV104" s="845" t="n">
        <v>0</v>
      </c>
      <c r="AW104" s="845" t="n">
        <v>0</v>
      </c>
      <c r="AX104" s="845" t="n">
        <v>0</v>
      </c>
      <c r="AY104" s="845" t="n">
        <v>0</v>
      </c>
      <c r="AZ104" s="845" t="n">
        <v>0</v>
      </c>
      <c r="BA104" s="476" t="n"/>
      <c r="BB104" s="476" t="n"/>
      <c r="BC104" s="476" t="n"/>
      <c r="BD104" s="476" t="n"/>
      <c r="BE104" s="476" t="n"/>
      <c r="BF104" s="476" t="n"/>
      <c r="BG104" s="476" t="n"/>
      <c r="BH104" s="476" t="n"/>
      <c r="BI104" s="476" t="n"/>
      <c r="BJ104" s="476" t="n"/>
      <c r="BK104" s="476" t="n"/>
      <c r="BL104" s="476" t="n"/>
      <c r="BM104" s="476" t="n"/>
      <c r="BN104" s="476" t="n"/>
      <c r="BO104" s="476" t="n"/>
      <c r="BP104" s="476" t="n"/>
      <c r="BQ104" s="476" t="n"/>
      <c r="BR104" s="476" t="n"/>
      <c r="BS104" s="476" t="n"/>
      <c r="BT104" s="476" t="n"/>
      <c r="BU104" s="476" t="n"/>
      <c r="BV104" s="476" t="n"/>
      <c r="BW104" s="476" t="n"/>
      <c r="BX104" s="476" t="n"/>
      <c r="BY104" s="476" t="n"/>
      <c r="BZ104" s="476" t="n"/>
      <c r="CA104" s="476" t="n"/>
      <c r="CB104" s="476" t="n"/>
      <c r="CC104" s="476" t="n"/>
      <c r="CD104" s="476" t="n"/>
      <c r="CE104" s="476" t="n"/>
      <c r="CF104" s="476" t="n"/>
      <c r="CG104" s="476" t="n"/>
      <c r="CH104" s="476" t="n"/>
      <c r="CI104" s="476" t="n"/>
      <c r="CJ104" s="476" t="n"/>
      <c r="CK104" s="476" t="n"/>
      <c r="CL104" s="476" t="n"/>
      <c r="CM104" s="476" t="n"/>
      <c r="CN104" s="476" t="n"/>
      <c r="CO104" s="476" t="n"/>
      <c r="CP104" s="476" t="n"/>
      <c r="CQ104" s="476" t="n"/>
      <c r="CR104" s="476" t="n"/>
      <c r="CS104" s="476" t="n"/>
      <c r="CT104" s="476" t="n"/>
      <c r="CU104" s="476" t="n"/>
      <c r="CV104" s="476" t="n"/>
    </row>
    <row r="105">
      <c r="A105" s="476" t="n"/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>
        <f>R68/$O30</f>
        <v/>
      </c>
      <c r="S105" s="845">
        <f>S71/$O35</f>
        <v/>
      </c>
      <c r="T105" s="542" t="n">
        <v>-0.1388767060503309</v>
      </c>
      <c r="U105" s="845" t="n">
        <v>0</v>
      </c>
      <c r="V105" s="845" t="n">
        <v>0</v>
      </c>
      <c r="W105" s="845" t="n">
        <v>0</v>
      </c>
      <c r="X105" s="845" t="n">
        <v>-852.9631100599474</v>
      </c>
      <c r="Y105" s="845" t="n">
        <v>0</v>
      </c>
      <c r="Z105" s="845" t="n">
        <v>695.6518109642727</v>
      </c>
      <c r="AA105" s="845" t="n">
        <v>-165.1997258413335</v>
      </c>
      <c r="AB105" s="845" t="n">
        <v>-852.9614012677113</v>
      </c>
      <c r="AC105" s="845" t="n">
        <v>-757.457761488113</v>
      </c>
      <c r="AD105" s="845" t="n">
        <v>0</v>
      </c>
      <c r="AE105" s="845" t="n">
        <v>0</v>
      </c>
      <c r="AF105" s="845" t="n">
        <v>0</v>
      </c>
      <c r="AG105" s="845" t="n">
        <v>299.0007641153492</v>
      </c>
      <c r="AH105" s="845" t="n">
        <v>0</v>
      </c>
      <c r="AI105" s="845" t="n">
        <v>0</v>
      </c>
      <c r="AJ105" s="845" t="n">
        <v>0</v>
      </c>
      <c r="AK105" s="845" t="n">
        <v>0</v>
      </c>
      <c r="AL105" s="845" t="n">
        <v>0</v>
      </c>
      <c r="AM105" s="845" t="n">
        <v>0</v>
      </c>
      <c r="AN105" s="845" t="n">
        <v>0</v>
      </c>
      <c r="AO105" s="845" t="n">
        <v>0</v>
      </c>
      <c r="AP105" s="845" t="n">
        <v>0</v>
      </c>
      <c r="AQ105" s="845" t="n">
        <v>0</v>
      </c>
      <c r="AR105" s="845" t="n">
        <v>0</v>
      </c>
      <c r="AS105" s="845" t="n">
        <v>-1253.567002451295</v>
      </c>
      <c r="AT105" s="845" t="n">
        <v>1253.567002451295</v>
      </c>
      <c r="AU105" s="845" t="n">
        <v>-10.35912085863773</v>
      </c>
      <c r="AV105" s="845" t="n">
        <v>0</v>
      </c>
      <c r="AW105" s="845" t="n">
        <v>0</v>
      </c>
      <c r="AX105" s="845" t="n">
        <v>0</v>
      </c>
      <c r="AY105" s="845" t="n">
        <v>0</v>
      </c>
      <c r="AZ105" s="845" t="n">
        <v>0</v>
      </c>
      <c r="BA105" s="476" t="n"/>
      <c r="BB105" s="476" t="n"/>
      <c r="BC105" s="476" t="n"/>
      <c r="BD105" s="476" t="n"/>
      <c r="BE105" s="476" t="n"/>
      <c r="BF105" s="476" t="n"/>
      <c r="BG105" s="476" t="n"/>
      <c r="BH105" s="476" t="n"/>
      <c r="BI105" s="476" t="n"/>
      <c r="BJ105" s="476" t="n"/>
      <c r="BK105" s="476" t="n"/>
      <c r="BL105" s="476" t="n"/>
      <c r="BM105" s="476" t="n"/>
      <c r="BN105" s="476" t="n"/>
      <c r="BO105" s="476" t="n"/>
      <c r="BP105" s="476" t="n"/>
      <c r="BQ105" s="476" t="n"/>
      <c r="BR105" s="476" t="n"/>
      <c r="BS105" s="476" t="n"/>
      <c r="BT105" s="476" t="n"/>
      <c r="BU105" s="476" t="n"/>
      <c r="BV105" s="476" t="n"/>
      <c r="BW105" s="476" t="n"/>
      <c r="BX105" s="476" t="n"/>
      <c r="BY105" s="476" t="n"/>
      <c r="BZ105" s="476" t="n"/>
      <c r="CA105" s="476" t="n"/>
      <c r="CB105" s="476" t="n"/>
      <c r="CC105" s="476" t="n"/>
      <c r="CD105" s="476" t="n"/>
      <c r="CE105" s="476" t="n"/>
      <c r="CF105" s="476" t="n"/>
      <c r="CG105" s="476" t="n"/>
      <c r="CH105" s="476" t="n"/>
      <c r="CI105" s="476" t="n"/>
      <c r="CJ105" s="476" t="n"/>
      <c r="CK105" s="476" t="n"/>
      <c r="CL105" s="476" t="n"/>
      <c r="CM105" s="476" t="n"/>
      <c r="CN105" s="476" t="n"/>
      <c r="CO105" s="476" t="n"/>
      <c r="CP105" s="476" t="n"/>
      <c r="CQ105" s="476" t="n"/>
      <c r="CR105" s="476" t="n"/>
      <c r="CS105" s="476" t="n"/>
      <c r="CT105" s="476" t="n"/>
      <c r="CU105" s="476" t="n"/>
      <c r="CV105" s="476" t="n"/>
    </row>
    <row r="106">
      <c r="A106" s="476" t="n"/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>
        <f>R69/$O31</f>
        <v/>
      </c>
      <c r="S106" s="845">
        <f>S72/$O36</f>
        <v/>
      </c>
      <c r="T106" s="542" t="n">
        <v>-0.6704638997667198</v>
      </c>
      <c r="U106" s="845" t="n">
        <v>0</v>
      </c>
      <c r="V106" s="845" t="n">
        <v>0</v>
      </c>
      <c r="W106" s="845" t="n">
        <v>0</v>
      </c>
      <c r="X106" s="845" t="n">
        <v>0</v>
      </c>
      <c r="Y106" s="845" t="n">
        <v>648.8432542649895</v>
      </c>
      <c r="Z106" s="845" t="n">
        <v>0</v>
      </c>
      <c r="AA106" s="845" t="n">
        <v>841.4861035042926</v>
      </c>
      <c r="AB106" s="845" t="n">
        <v>0</v>
      </c>
      <c r="AC106" s="845" t="n">
        <v>0</v>
      </c>
      <c r="AD106" s="845" t="n">
        <v>0</v>
      </c>
      <c r="AE106" s="845" t="n">
        <v>370.4602555455708</v>
      </c>
      <c r="AF106" s="845" t="n">
        <v>0</v>
      </c>
      <c r="AG106" s="845" t="n">
        <v>0</v>
      </c>
      <c r="AH106" s="845" t="n">
        <v>-430.358814391428</v>
      </c>
      <c r="AI106" s="845" t="n">
        <v>0</v>
      </c>
      <c r="AJ106" s="845" t="n">
        <v>0</v>
      </c>
      <c r="AK106" s="845" t="n">
        <v>0</v>
      </c>
      <c r="AL106" s="845" t="n">
        <v>-497.850540347031</v>
      </c>
      <c r="AM106" s="845" t="n">
        <v>377.8794438441299</v>
      </c>
      <c r="AN106" s="845" t="n">
        <v>0</v>
      </c>
      <c r="AO106" s="845" t="n">
        <v>-130.0621825289342</v>
      </c>
      <c r="AP106" s="845" t="n">
        <v>2098.92873113712</v>
      </c>
      <c r="AQ106" s="845" t="n">
        <v>132.402092338146</v>
      </c>
      <c r="AR106" s="845" t="n">
        <v>-179.5410735010983</v>
      </c>
      <c r="AS106" s="845" t="n">
        <v>-1033.391208347516</v>
      </c>
      <c r="AT106" s="845" t="n">
        <v>-888.3363590977174</v>
      </c>
      <c r="AU106" s="845" t="n">
        <v>0</v>
      </c>
      <c r="AV106" s="845" t="n">
        <v>549.7580072258907</v>
      </c>
      <c r="AW106" s="845" t="n">
        <v>-549.7580072258907</v>
      </c>
      <c r="AX106" s="845" t="n">
        <v>0</v>
      </c>
      <c r="AY106" s="845" t="n">
        <v>966.8332384225932</v>
      </c>
      <c r="AZ106" s="845" t="n">
        <v>-966.8332384225932</v>
      </c>
      <c r="BA106" s="476" t="n"/>
      <c r="BB106" s="476" t="n"/>
      <c r="BC106" s="476" t="n"/>
      <c r="BD106" s="476" t="n"/>
      <c r="BE106" s="476" t="n"/>
      <c r="BF106" s="476" t="n"/>
      <c r="BG106" s="476" t="n"/>
      <c r="BH106" s="476" t="n"/>
      <c r="BI106" s="476" t="n"/>
      <c r="BJ106" s="476" t="n"/>
      <c r="BK106" s="476" t="n"/>
      <c r="BL106" s="476" t="n"/>
      <c r="BM106" s="476" t="n"/>
      <c r="BN106" s="476" t="n"/>
      <c r="BO106" s="476" t="n"/>
      <c r="BP106" s="476" t="n"/>
      <c r="BQ106" s="476" t="n"/>
      <c r="BR106" s="476" t="n"/>
      <c r="BS106" s="476" t="n"/>
      <c r="BT106" s="476" t="n"/>
      <c r="BU106" s="476" t="n"/>
      <c r="BV106" s="476" t="n"/>
      <c r="BW106" s="476" t="n"/>
      <c r="BX106" s="476" t="n"/>
      <c r="BY106" s="476" t="n"/>
      <c r="BZ106" s="476" t="n"/>
      <c r="CA106" s="476" t="n"/>
      <c r="CB106" s="476" t="n"/>
      <c r="CC106" s="476" t="n"/>
      <c r="CD106" s="476" t="n"/>
      <c r="CE106" s="476" t="n"/>
      <c r="CF106" s="476" t="n"/>
      <c r="CG106" s="476" t="n"/>
      <c r="CH106" s="476" t="n"/>
      <c r="CI106" s="476" t="n"/>
      <c r="CJ106" s="476" t="n"/>
      <c r="CK106" s="476" t="n"/>
      <c r="CL106" s="476" t="n"/>
      <c r="CM106" s="476" t="n"/>
      <c r="CN106" s="476" t="n"/>
      <c r="CO106" s="476" t="n"/>
      <c r="CP106" s="476" t="n"/>
      <c r="CQ106" s="476" t="n"/>
      <c r="CR106" s="476" t="n"/>
      <c r="CS106" s="476" t="n"/>
      <c r="CT106" s="476" t="n"/>
      <c r="CU106" s="476" t="n"/>
      <c r="CV106" s="476" t="n"/>
    </row>
    <row r="107">
      <c r="A107" s="476" t="n"/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>
        <f>R70/$O32</f>
        <v/>
      </c>
      <c r="S107" s="845">
        <f>S73/$O37</f>
        <v/>
      </c>
      <c r="T107" s="542" t="n">
        <v>-0.3407416259410248</v>
      </c>
      <c r="U107" s="845" t="n">
        <v>0</v>
      </c>
      <c r="V107" s="845" t="n">
        <v>0</v>
      </c>
      <c r="W107" s="845" t="n">
        <v>0</v>
      </c>
      <c r="X107" s="845" t="n">
        <v>0</v>
      </c>
      <c r="Y107" s="845" t="n">
        <v>-551.2728400898036</v>
      </c>
      <c r="Z107" s="845" t="n">
        <v>0</v>
      </c>
      <c r="AA107" s="845" t="n">
        <v>165.1997258413335</v>
      </c>
      <c r="AB107" s="845" t="n">
        <v>0</v>
      </c>
      <c r="AC107" s="845" t="n">
        <v>0</v>
      </c>
      <c r="AD107" s="845" t="n">
        <v>0</v>
      </c>
      <c r="AE107" s="845" t="n">
        <v>771.3692992181751</v>
      </c>
      <c r="AF107" s="845" t="n">
        <v>0</v>
      </c>
      <c r="AG107" s="845" t="n">
        <v>0</v>
      </c>
      <c r="AH107" s="845" t="n">
        <v>759.1051309404353</v>
      </c>
      <c r="AI107" s="845" t="n">
        <v>0</v>
      </c>
      <c r="AJ107" s="845" t="n">
        <v>0</v>
      </c>
      <c r="AK107" s="845" t="n">
        <v>0</v>
      </c>
      <c r="AL107" s="845" t="n">
        <v>-665.1609678407042</v>
      </c>
      <c r="AM107" s="845" t="n">
        <v>-647.7933323042234</v>
      </c>
      <c r="AN107" s="845" t="n">
        <v>0</v>
      </c>
      <c r="AO107" s="845" t="n">
        <v>-1261.708049503421</v>
      </c>
      <c r="AP107" s="845" t="n">
        <v>92.33696346774279</v>
      </c>
      <c r="AQ107" s="845" t="n">
        <v>704.3738245847313</v>
      </c>
      <c r="AR107" s="845" t="n">
        <v>846.8056435326084</v>
      </c>
      <c r="AS107" s="845" t="n">
        <v>326.9310915259956</v>
      </c>
      <c r="AT107" s="845" t="n">
        <v>-708.7394736076577</v>
      </c>
      <c r="AU107" s="845" t="n">
        <v>0</v>
      </c>
      <c r="AV107" s="845" t="n">
        <v>320.6921708817696</v>
      </c>
      <c r="AW107" s="845" t="n">
        <v>-320.6921708817696</v>
      </c>
      <c r="AX107" s="845" t="n">
        <v>0</v>
      </c>
      <c r="AY107" s="845" t="n">
        <v>79.8302673926912</v>
      </c>
      <c r="AZ107" s="845" t="n">
        <v>-79.8302673926912</v>
      </c>
      <c r="BA107" s="476" t="n"/>
      <c r="BB107" s="476" t="n"/>
      <c r="BC107" s="476" t="n"/>
      <c r="BD107" s="476" t="n"/>
      <c r="BE107" s="476" t="n"/>
      <c r="BF107" s="476" t="n"/>
      <c r="BG107" s="476" t="n"/>
      <c r="BH107" s="476" t="n"/>
      <c r="BI107" s="476" t="n"/>
      <c r="BJ107" s="476" t="n"/>
      <c r="BK107" s="476" t="n"/>
      <c r="BL107" s="476" t="n"/>
      <c r="BM107" s="476" t="n"/>
      <c r="BN107" s="476" t="n"/>
      <c r="BO107" s="476" t="n"/>
      <c r="BP107" s="476" t="n"/>
      <c r="BQ107" s="476" t="n"/>
      <c r="BR107" s="476" t="n"/>
      <c r="BS107" s="476" t="n"/>
      <c r="BT107" s="476" t="n"/>
      <c r="BU107" s="476" t="n"/>
      <c r="BV107" s="476" t="n"/>
      <c r="BW107" s="476" t="n"/>
      <c r="BX107" s="476" t="n"/>
      <c r="BY107" s="476" t="n"/>
      <c r="BZ107" s="476" t="n"/>
      <c r="CA107" s="476" t="n"/>
      <c r="CB107" s="476" t="n"/>
      <c r="CC107" s="476" t="n"/>
      <c r="CD107" s="476" t="n"/>
      <c r="CE107" s="476" t="n"/>
      <c r="CF107" s="476" t="n"/>
      <c r="CG107" s="476" t="n"/>
      <c r="CH107" s="476" t="n"/>
      <c r="CI107" s="476" t="n"/>
      <c r="CJ107" s="476" t="n"/>
      <c r="CK107" s="476" t="n"/>
      <c r="CL107" s="476" t="n"/>
      <c r="CM107" s="476" t="n"/>
      <c r="CN107" s="476" t="n"/>
      <c r="CO107" s="476" t="n"/>
      <c r="CP107" s="476" t="n"/>
      <c r="CQ107" s="476" t="n"/>
      <c r="CR107" s="476" t="n"/>
      <c r="CS107" s="476" t="n"/>
      <c r="CT107" s="476" t="n"/>
      <c r="CU107" s="476" t="n"/>
      <c r="CV107" s="476" t="n"/>
    </row>
    <row r="108">
      <c r="A108" s="476" t="n"/>
      <c r="B108" s="650">
        <f>B71/$O33</f>
        <v/>
      </c>
      <c r="C108" s="487">
        <f>C71/$O33</f>
        <v/>
      </c>
      <c r="D108" s="487">
        <f>D71/$O33</f>
        <v/>
      </c>
      <c r="E108" s="487">
        <f>E71/$O33</f>
        <v/>
      </c>
      <c r="F108" s="487">
        <f>F71/$O33</f>
        <v/>
      </c>
      <c r="G108" s="487">
        <f>G71/$O33</f>
        <v/>
      </c>
      <c r="H108" s="487">
        <f>H71/$O33</f>
        <v/>
      </c>
      <c r="I108" s="487">
        <f>I71/$O33</f>
        <v/>
      </c>
      <c r="J108" s="487">
        <f>J71/$O33</f>
        <v/>
      </c>
      <c r="K108" s="487">
        <f>K71/$O33</f>
        <v/>
      </c>
      <c r="L108" s="487">
        <f>L71/$O33</f>
        <v/>
      </c>
      <c r="M108" s="487">
        <f>M71/$O33</f>
        <v/>
      </c>
      <c r="N108" s="487">
        <f>N71/$O33</f>
        <v/>
      </c>
      <c r="O108" s="487">
        <f>O71/$O33</f>
        <v/>
      </c>
      <c r="P108" s="487">
        <f>P71/$O33</f>
        <v/>
      </c>
      <c r="Q108" s="736">
        <f>Q71/$O33</f>
        <v/>
      </c>
      <c r="R108" s="544">
        <f>R71/$O33</f>
        <v/>
      </c>
      <c r="S108" s="476" t="n"/>
      <c r="T108" s="542" t="n">
        <v>-1.410381126759461</v>
      </c>
      <c r="U108" s="476" t="n"/>
      <c r="V108" s="476" t="n"/>
      <c r="W108" s="476" t="n"/>
      <c r="X108" s="476" t="n"/>
      <c r="Y108" s="476" t="n"/>
      <c r="Z108" s="476" t="n"/>
      <c r="AA108" s="476" t="n"/>
      <c r="AB108" s="476" t="n"/>
      <c r="AC108" s="476" t="n"/>
      <c r="AD108" s="476" t="n"/>
      <c r="AE108" s="476" t="n"/>
      <c r="AF108" s="476" t="n"/>
      <c r="AG108" s="476" t="n"/>
      <c r="AH108" s="476" t="n"/>
      <c r="AI108" s="476" t="n"/>
      <c r="AJ108" s="476" t="n"/>
      <c r="AK108" s="476" t="n"/>
      <c r="AL108" s="476" t="n"/>
      <c r="AM108" s="476" t="n"/>
      <c r="AN108" s="476" t="n"/>
      <c r="AO108" s="476" t="n"/>
      <c r="AP108" s="476" t="n"/>
      <c r="AQ108" s="476" t="n"/>
      <c r="AR108" s="476" t="n"/>
      <c r="AS108" s="476" t="n"/>
      <c r="AT108" s="476" t="n"/>
      <c r="AU108" s="476" t="n"/>
      <c r="AV108" s="476" t="n"/>
      <c r="AW108" s="476" t="n"/>
      <c r="AX108" s="476" t="n"/>
      <c r="AY108" s="476" t="n"/>
      <c r="AZ108" s="476" t="n"/>
      <c r="BA108" s="476" t="n"/>
      <c r="BB108" s="476" t="n"/>
      <c r="BC108" s="476" t="n"/>
      <c r="BD108" s="476" t="n"/>
      <c r="BE108" s="476" t="n"/>
      <c r="BF108" s="476" t="n"/>
      <c r="BG108" s="476" t="n"/>
      <c r="BH108" s="476" t="n"/>
      <c r="BI108" s="476" t="n"/>
      <c r="BJ108" s="476" t="n"/>
      <c r="BK108" s="476" t="n"/>
      <c r="BL108" s="476" t="n"/>
      <c r="BM108" s="476" t="n"/>
      <c r="BN108" s="476" t="n"/>
      <c r="BO108" s="476" t="n"/>
      <c r="BP108" s="476" t="n"/>
      <c r="BQ108" s="476" t="n"/>
      <c r="BR108" s="476" t="n"/>
      <c r="BS108" s="476" t="n"/>
      <c r="BT108" s="476" t="n"/>
      <c r="BU108" s="476" t="n"/>
      <c r="BV108" s="476" t="n"/>
      <c r="BW108" s="476" t="n"/>
      <c r="BX108" s="476" t="n"/>
      <c r="BY108" s="476" t="n"/>
      <c r="BZ108" s="476" t="n"/>
      <c r="CA108" s="476" t="n"/>
      <c r="CB108" s="476" t="n"/>
      <c r="CC108" s="476" t="n"/>
      <c r="CD108" s="476" t="n"/>
      <c r="CE108" s="476" t="n"/>
      <c r="CF108" s="476" t="n"/>
      <c r="CG108" s="476" t="n"/>
      <c r="CH108" s="476" t="n"/>
      <c r="CI108" s="476" t="n"/>
      <c r="CJ108" s="476" t="n"/>
      <c r="CK108" s="476" t="n"/>
      <c r="CL108" s="476" t="n"/>
      <c r="CM108" s="476" t="n"/>
      <c r="CN108" s="476" t="n"/>
      <c r="CO108" s="476" t="n"/>
      <c r="CP108" s="476" t="n"/>
      <c r="CQ108" s="476" t="n"/>
      <c r="CR108" s="476" t="n"/>
      <c r="CS108" s="476" t="n"/>
      <c r="CT108" s="476" t="n"/>
      <c r="CU108" s="476" t="n"/>
      <c r="CV108" s="476" t="n"/>
    </row>
    <row r="109">
      <c r="A109" s="845" t="n"/>
      <c r="B109" s="650" t="inlineStr">
        <is>
          <t>ATA</t>
        </is>
      </c>
      <c r="C109" s="487">
        <f>C72/$O34</f>
        <v/>
      </c>
      <c r="D109" s="487">
        <f>D72/$O34</f>
        <v/>
      </c>
      <c r="E109" s="487">
        <f>E72/$O34</f>
        <v/>
      </c>
      <c r="F109" s="487">
        <f>F72/$O34</f>
        <v/>
      </c>
      <c r="G109" s="487">
        <f>G72/$O34</f>
        <v/>
      </c>
      <c r="H109" s="487">
        <f>H72/$O34</f>
        <v/>
      </c>
      <c r="I109" s="487">
        <f>I72/$O34</f>
        <v/>
      </c>
      <c r="J109" s="487">
        <f>J72/$O34</f>
        <v/>
      </c>
      <c r="K109" s="487">
        <f>K72/$O34</f>
        <v/>
      </c>
      <c r="L109" s="487">
        <f>L72/$O34</f>
        <v/>
      </c>
      <c r="M109" s="487">
        <f>M72/$O34</f>
        <v/>
      </c>
      <c r="N109" s="487">
        <f>N72/$O34</f>
        <v/>
      </c>
      <c r="O109" s="487">
        <f>O72/$O34</f>
        <v/>
      </c>
      <c r="P109" s="487">
        <f>P72/$O34</f>
        <v/>
      </c>
      <c r="Q109" s="736">
        <f>Q72/$O34</f>
        <v/>
      </c>
      <c r="R109" s="544" t="inlineStr">
        <is>
          <t>ST</t>
        </is>
      </c>
      <c r="S109" s="476" t="n"/>
      <c r="T109" s="542" t="n">
        <v>-0.8001483801750344</v>
      </c>
      <c r="U109" s="476" t="n"/>
      <c r="V109" s="845" t="inlineStr">
        <is>
          <t>ATL</t>
        </is>
      </c>
      <c r="W109" s="476" t="n"/>
      <c r="X109" s="476" t="n"/>
      <c r="Y109" s="476" t="n"/>
      <c r="Z109" s="476" t="n"/>
      <c r="AA109" s="476" t="n"/>
      <c r="AB109" s="476" t="n"/>
      <c r="AC109" s="476" t="n"/>
      <c r="AD109" s="476" t="n"/>
      <c r="AE109" s="476" t="n"/>
      <c r="AF109" s="476" t="n"/>
      <c r="AG109" s="476" t="n"/>
      <c r="AH109" s="476" t="n"/>
      <c r="AI109" s="476" t="n"/>
      <c r="AJ109" s="476" t="n"/>
      <c r="AK109" s="476" t="n"/>
      <c r="AL109" s="476" t="n"/>
      <c r="AM109" s="476" t="n"/>
      <c r="AN109" s="476" t="n"/>
      <c r="AO109" s="476" t="n"/>
      <c r="AP109" s="476" t="n"/>
      <c r="AQ109" s="476" t="n"/>
      <c r="AR109" s="476" t="n"/>
      <c r="AS109" s="476" t="n"/>
      <c r="AT109" s="476" t="n"/>
      <c r="AU109" s="476" t="n"/>
      <c r="AV109" s="476" t="n"/>
      <c r="AW109" s="476" t="n"/>
      <c r="AX109" s="476" t="n"/>
      <c r="AY109" s="476" t="n"/>
      <c r="AZ109" s="476" t="n"/>
      <c r="BA109" s="476" t="n"/>
      <c r="BB109" s="476" t="n"/>
      <c r="BC109" s="476" t="n"/>
      <c r="BD109" s="476" t="n"/>
      <c r="BE109" s="476" t="n"/>
      <c r="BF109" s="476" t="n"/>
      <c r="BG109" s="476" t="n"/>
      <c r="BH109" s="476" t="n"/>
      <c r="BI109" s="476" t="n"/>
      <c r="BJ109" s="476" t="n"/>
      <c r="BK109" s="476" t="n"/>
      <c r="BL109" s="476" t="n"/>
      <c r="BM109" s="476" t="n"/>
      <c r="BN109" s="476" t="n"/>
      <c r="BO109" s="476" t="n"/>
      <c r="BP109" s="476" t="n"/>
      <c r="BQ109" s="476" t="n"/>
      <c r="BR109" s="476" t="n"/>
      <c r="BS109" s="476" t="n"/>
      <c r="BT109" s="476" t="n"/>
      <c r="BU109" s="476" t="n"/>
      <c r="BV109" s="476" t="n"/>
      <c r="BW109" s="476" t="n"/>
      <c r="BX109" s="476" t="n"/>
      <c r="BY109" s="476" t="n"/>
      <c r="BZ109" s="476" t="n"/>
      <c r="CA109" s="476" t="n"/>
      <c r="CB109" s="476" t="n"/>
      <c r="CC109" s="476" t="n"/>
      <c r="CD109" s="476" t="n"/>
      <c r="CE109" s="476" t="n"/>
      <c r="CF109" s="476" t="n"/>
      <c r="CG109" s="476" t="n"/>
      <c r="CH109" s="476" t="n"/>
      <c r="CI109" s="476" t="n"/>
      <c r="CJ109" s="476" t="n"/>
      <c r="CK109" s="476" t="n"/>
      <c r="CL109" s="476" t="n"/>
      <c r="CM109" s="476" t="n"/>
      <c r="CN109" s="476" t="n"/>
      <c r="CO109" s="476" t="n"/>
      <c r="CP109" s="476" t="n"/>
      <c r="CQ109" s="476" t="n"/>
      <c r="CR109" s="476" t="n"/>
      <c r="CS109" s="476" t="n"/>
      <c r="CT109" s="476" t="n"/>
      <c r="CU109" s="476" t="n"/>
      <c r="CV109" s="476" t="n"/>
    </row>
    <row r="110">
      <c r="A110" s="845" t="n"/>
      <c r="B110" s="650">
        <f t="array" ref="B110:Q125">MMULT(_xlfn.ANCHORARRAY(U92),B76:Q107)</f>
        <v/>
      </c>
      <c r="C110" s="487" t="n">
        <v>-1452438.942378235</v>
      </c>
      <c r="D110" s="487" t="n">
        <v>-2172492.414048019</v>
      </c>
      <c r="E110" s="487" t="n">
        <v>-940496.2949744693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-60305.75263971463</v>
      </c>
      <c r="M110" s="487" t="n">
        <v>266350.4074920734</v>
      </c>
      <c r="N110" s="487" t="n">
        <v>-551394.9035697582</v>
      </c>
      <c r="O110" s="487" t="n">
        <v>1785039.368589716</v>
      </c>
      <c r="P110" s="487" t="n">
        <v>-997453.8716580536</v>
      </c>
      <c r="Q110" s="736" t="n">
        <v>341545.461270915</v>
      </c>
      <c r="R110" s="544" t="n">
        <v>0</v>
      </c>
      <c r="S110" s="845" t="n">
        <v>0</v>
      </c>
      <c r="T110" s="542" t="n">
        <v>0</v>
      </c>
      <c r="U110" s="476" t="n"/>
      <c r="V110" s="845">
        <f t="array" ref="V110:V125">MMULT(_xlfn.ANCHORARRAY(U92),S76:S107)</f>
        <v/>
      </c>
      <c r="W110" s="476" t="n"/>
      <c r="X110" s="476" t="n"/>
      <c r="Y110" s="476" t="n"/>
      <c r="Z110" s="476" t="n"/>
      <c r="AA110" s="476" t="n"/>
      <c r="AB110" s="476" t="n"/>
      <c r="AC110" s="476" t="n"/>
      <c r="AD110" s="476" t="n"/>
      <c r="AE110" s="476" t="n"/>
      <c r="AF110" s="476" t="n"/>
      <c r="AG110" s="476" t="n"/>
      <c r="AH110" s="476" t="n"/>
      <c r="AI110" s="476" t="n"/>
      <c r="AJ110" s="476" t="n"/>
      <c r="AK110" s="476" t="n"/>
      <c r="AL110" s="476" t="n"/>
      <c r="AM110" s="476" t="n"/>
      <c r="AN110" s="476" t="n"/>
      <c r="AO110" s="476" t="n"/>
      <c r="AP110" s="476" t="n"/>
      <c r="AQ110" s="476" t="n"/>
      <c r="AR110" s="476" t="n"/>
      <c r="AS110" s="476" t="n"/>
      <c r="AT110" s="476" t="n"/>
      <c r="AU110" s="476" t="n"/>
      <c r="AV110" s="476" t="n"/>
      <c r="AW110" s="476" t="n"/>
      <c r="AX110" s="476" t="n"/>
      <c r="AY110" s="476" t="n"/>
      <c r="AZ110" s="476" t="n"/>
      <c r="BA110" s="476" t="n"/>
      <c r="BB110" s="476" t="n"/>
      <c r="BC110" s="476" t="n"/>
      <c r="BD110" s="476" t="n"/>
      <c r="BE110" s="476" t="n"/>
      <c r="BF110" s="476" t="n"/>
      <c r="BG110" s="476" t="n"/>
      <c r="BH110" s="476" t="n"/>
      <c r="BI110" s="476" t="n"/>
      <c r="BJ110" s="476" t="n"/>
      <c r="BK110" s="476" t="n"/>
      <c r="BL110" s="476" t="n"/>
      <c r="BM110" s="476" t="n"/>
      <c r="BN110" s="476" t="n"/>
      <c r="BO110" s="476" t="n"/>
      <c r="BP110" s="476" t="n"/>
      <c r="BQ110" s="476" t="n"/>
      <c r="BR110" s="476" t="n"/>
      <c r="BS110" s="476" t="n"/>
      <c r="BT110" s="476" t="n"/>
      <c r="BU110" s="476" t="n"/>
      <c r="BV110" s="476" t="n"/>
      <c r="BW110" s="476" t="n"/>
      <c r="BX110" s="476" t="n"/>
      <c r="BY110" s="476" t="n"/>
      <c r="BZ110" s="476" t="n"/>
      <c r="CA110" s="476" t="n"/>
      <c r="CB110" s="476" t="n"/>
      <c r="CC110" s="476" t="n"/>
      <c r="CD110" s="476" t="n"/>
      <c r="CE110" s="476" t="n"/>
      <c r="CF110" s="476" t="n"/>
      <c r="CG110" s="476" t="n"/>
      <c r="CH110" s="476" t="n"/>
      <c r="CI110" s="476" t="n"/>
      <c r="CJ110" s="476" t="n"/>
      <c r="CK110" s="476" t="n"/>
      <c r="CL110" s="476" t="n"/>
      <c r="CM110" s="476" t="n"/>
      <c r="CN110" s="476" t="n"/>
      <c r="CO110" s="476" t="n"/>
      <c r="CP110" s="476" t="n"/>
      <c r="CQ110" s="476" t="n"/>
      <c r="CR110" s="476" t="n"/>
      <c r="CS110" s="476" t="n"/>
      <c r="CT110" s="476" t="n"/>
      <c r="CU110" s="476" t="n"/>
      <c r="CV110" s="476" t="n"/>
    </row>
    <row r="111" ht="15.95" customHeight="1">
      <c r="A111" s="845" t="n"/>
      <c r="B111" s="653" t="n">
        <v>-1452438.942378235</v>
      </c>
      <c r="C111" s="654" t="n">
        <v>2870935.29269657</v>
      </c>
      <c r="D111" s="654" t="n">
        <v>561691.441534634</v>
      </c>
      <c r="E111" s="654" t="n">
        <v>368638.0265199062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266350.4074920734</v>
      </c>
      <c r="M111" s="654" t="n">
        <v>-1176380.966423326</v>
      </c>
      <c r="N111" s="654" t="n">
        <v>497030.1152539861</v>
      </c>
      <c r="O111" s="654" t="n">
        <v>-1166909.254283338</v>
      </c>
      <c r="P111" s="654" t="n">
        <v>127366.9780975412</v>
      </c>
      <c r="Q111" s="737" t="n">
        <v>-896283.0985098127</v>
      </c>
      <c r="R111" s="568" t="n">
        <v>0</v>
      </c>
      <c r="S111" s="845" t="n">
        <v>0</v>
      </c>
      <c r="T111" s="589" t="n">
        <v>0</v>
      </c>
      <c r="U111" s="476" t="n"/>
      <c r="V111" s="845" t="n">
        <v>-7768.924486217093</v>
      </c>
      <c r="W111" s="476" t="n"/>
      <c r="X111" s="476" t="n"/>
      <c r="Y111" s="845" t="n"/>
      <c r="Z111" s="849" t="inlineStr">
        <is>
          <t>Nr</t>
        </is>
      </c>
      <c r="AA111" s="849" t="inlineStr">
        <is>
          <t>X</t>
        </is>
      </c>
      <c r="AB111" s="849" t="inlineStr">
        <is>
          <t>Y</t>
        </is>
      </c>
      <c r="AC111" s="849" t="inlineStr">
        <is>
          <t>∆X</t>
        </is>
      </c>
      <c r="AD111" s="849" t="inlineStr">
        <is>
          <t>∆Y</t>
        </is>
      </c>
      <c r="AE111" s="849" t="inlineStr">
        <is>
          <t>d^2</t>
        </is>
      </c>
      <c r="AF111" s="849" t="inlineStr">
        <is>
          <t>A</t>
        </is>
      </c>
      <c r="AG111" s="849" t="inlineStr">
        <is>
          <t>B</t>
        </is>
      </c>
      <c r="AH111" s="476" t="n"/>
      <c r="AI111" s="476" t="n"/>
      <c r="AJ111" s="476" t="n"/>
      <c r="AK111" s="476" t="n"/>
      <c r="AL111" s="476" t="n"/>
      <c r="AM111" s="476" t="n"/>
      <c r="AN111" s="476" t="n"/>
      <c r="AO111" s="476" t="n"/>
      <c r="AP111" s="476" t="n"/>
      <c r="AQ111" s="476" t="n"/>
      <c r="AR111" s="476" t="n"/>
      <c r="AS111" s="476" t="n"/>
      <c r="AT111" s="476" t="n"/>
      <c r="AU111" s="476" t="n"/>
      <c r="AV111" s="476" t="n"/>
      <c r="AW111" s="476" t="n"/>
      <c r="AX111" s="476" t="n"/>
      <c r="AY111" s="476" t="n"/>
      <c r="AZ111" s="476" t="n"/>
      <c r="BA111" s="476" t="n"/>
      <c r="BB111" s="476" t="n"/>
      <c r="BC111" s="476" t="n"/>
      <c r="BD111" s="476" t="n"/>
      <c r="BE111" s="476" t="n"/>
      <c r="BF111" s="476" t="n"/>
      <c r="BG111" s="476" t="n"/>
      <c r="BH111" s="476" t="n"/>
      <c r="BI111" s="476" t="n"/>
      <c r="BJ111" s="476" t="n"/>
      <c r="BK111" s="476" t="n"/>
      <c r="BL111" s="476" t="n"/>
      <c r="BM111" s="476" t="n"/>
      <c r="BN111" s="476" t="n"/>
      <c r="BO111" s="476" t="n"/>
      <c r="BP111" s="476" t="n"/>
      <c r="BQ111" s="476" t="n"/>
      <c r="BR111" s="476" t="n"/>
      <c r="BS111" s="476" t="n"/>
      <c r="BT111" s="476" t="n"/>
      <c r="BU111" s="476" t="n"/>
      <c r="BV111" s="476" t="n"/>
      <c r="BW111" s="476" t="n"/>
      <c r="BX111" s="476" t="n"/>
      <c r="BY111" s="476" t="n"/>
      <c r="BZ111" s="476" t="n"/>
      <c r="CA111" s="476" t="n"/>
      <c r="CB111" s="476" t="n"/>
      <c r="CC111" s="476" t="n"/>
      <c r="CD111" s="476" t="n"/>
      <c r="CE111" s="476" t="n"/>
      <c r="CF111" s="476" t="n"/>
      <c r="CG111" s="476" t="n"/>
      <c r="CH111" s="476" t="n"/>
      <c r="CI111" s="476" t="n"/>
      <c r="CJ111" s="476" t="n"/>
      <c r="CK111" s="476" t="n"/>
      <c r="CL111" s="476" t="n"/>
      <c r="CM111" s="476" t="n"/>
      <c r="CN111" s="476" t="n"/>
      <c r="CO111" s="476" t="n"/>
      <c r="CP111" s="476" t="n"/>
      <c r="CQ111" s="476" t="n"/>
      <c r="CR111" s="476" t="n"/>
      <c r="CS111" s="476" t="n"/>
      <c r="CT111" s="476" t="n"/>
      <c r="CU111" s="476" t="n"/>
      <c r="CV111" s="476" t="n"/>
    </row>
    <row r="112">
      <c r="A112" s="845" t="n"/>
      <c r="B112" s="845" t="n">
        <v>-2172492.414048019</v>
      </c>
      <c r="C112" s="845" t="n">
        <v>561691.441534634</v>
      </c>
      <c r="D112" s="845" t="n">
        <v>4685409.638279419</v>
      </c>
      <c r="E112" s="845" t="n">
        <v>1492344.121847907</v>
      </c>
      <c r="F112" s="845" t="n">
        <v>1037902.780981566</v>
      </c>
      <c r="G112" s="845" t="n">
        <v>-889687.4710122573</v>
      </c>
      <c r="H112" s="845" t="n">
        <v>0</v>
      </c>
      <c r="I112" s="845" t="n">
        <v>0</v>
      </c>
      <c r="J112" s="845" t="n">
        <v>0</v>
      </c>
      <c r="K112" s="845" t="n">
        <v>0</v>
      </c>
      <c r="L112" s="845" t="n">
        <v>0</v>
      </c>
      <c r="M112" s="845" t="n">
        <v>0</v>
      </c>
      <c r="N112" s="845" t="n">
        <v>-547057.6686534953</v>
      </c>
      <c r="O112" s="845" t="n">
        <v>221150.9724343918</v>
      </c>
      <c r="P112" s="845" t="n">
        <v>-3003762.336559472</v>
      </c>
      <c r="Q112" s="845" t="n">
        <v>-1385499.064804676</v>
      </c>
      <c r="R112" s="845" t="n">
        <v>0</v>
      </c>
      <c r="S112" s="845" t="n">
        <v>0</v>
      </c>
      <c r="T112" s="845" t="n">
        <v>0</v>
      </c>
      <c r="U112" s="476" t="n"/>
      <c r="V112" s="845" t="n">
        <v>18617.22673532158</v>
      </c>
      <c r="W112" s="476" t="n"/>
      <c r="X112" s="476" t="n"/>
      <c r="Y112" s="849" t="inlineStr">
        <is>
          <t>Początek</t>
        </is>
      </c>
      <c r="Z112" s="845" t="n">
        <v>9</v>
      </c>
      <c r="AA112" s="845">
        <f>VLOOKUP(Z112,$P$5:$R$13,2,FALSE)</f>
        <v/>
      </c>
      <c r="AB112" s="845">
        <f>VLOOKUP(Z112,$P$5:$R$13,3,FALSE)</f>
        <v/>
      </c>
      <c r="AC112" s="845">
        <f>AA113-AA112</f>
        <v/>
      </c>
      <c r="AD112" s="845">
        <f>AB113-AB112</f>
        <v/>
      </c>
      <c r="AE112" s="845">
        <f>AC112^2+AD112^2</f>
        <v/>
      </c>
      <c r="AF112" s="845">
        <f>AD112/AE112*(200/PI()*10000)</f>
        <v/>
      </c>
      <c r="AG112" s="845">
        <f>-AC112/AE112*200/PI()*10000</f>
        <v/>
      </c>
      <c r="AH112" s="476" t="n"/>
      <c r="AI112" s="476" t="n"/>
      <c r="AJ112" s="476" t="n"/>
      <c r="AK112" s="476" t="n"/>
      <c r="AL112" s="476" t="n"/>
      <c r="AM112" s="476" t="n"/>
      <c r="AN112" s="476" t="n"/>
      <c r="AO112" s="476" t="n"/>
      <c r="AP112" s="476" t="n"/>
      <c r="AQ112" s="476" t="n"/>
      <c r="AR112" s="476" t="n"/>
      <c r="AS112" s="476" t="n"/>
      <c r="AT112" s="476" t="n"/>
      <c r="AU112" s="476" t="n"/>
      <c r="AV112" s="476" t="n"/>
      <c r="AW112" s="476" t="n"/>
      <c r="AX112" s="476" t="n"/>
      <c r="AY112" s="476" t="n"/>
      <c r="AZ112" s="476" t="n"/>
      <c r="BA112" s="476" t="n"/>
      <c r="BB112" s="476" t="n"/>
      <c r="BC112" s="476" t="n"/>
      <c r="BD112" s="476" t="n"/>
      <c r="BE112" s="476" t="n"/>
      <c r="BF112" s="476" t="n"/>
      <c r="BG112" s="476" t="n"/>
      <c r="BH112" s="476" t="n"/>
      <c r="BI112" s="476" t="n"/>
      <c r="BJ112" s="476" t="n"/>
      <c r="BK112" s="476" t="n"/>
      <c r="BL112" s="476" t="n"/>
      <c r="BM112" s="476" t="n"/>
      <c r="BN112" s="476" t="n"/>
      <c r="BO112" s="476" t="n"/>
      <c r="BP112" s="476" t="n"/>
      <c r="BQ112" s="476" t="n"/>
      <c r="BR112" s="476" t="n"/>
      <c r="BS112" s="476" t="n"/>
      <c r="BT112" s="476" t="n"/>
      <c r="BU112" s="476" t="n"/>
      <c r="BV112" s="476" t="n"/>
      <c r="BW112" s="476" t="n"/>
      <c r="BX112" s="476" t="n"/>
      <c r="BY112" s="476" t="n"/>
      <c r="BZ112" s="476" t="n"/>
      <c r="CA112" s="476" t="n"/>
      <c r="CB112" s="476" t="n"/>
      <c r="CC112" s="476" t="n"/>
      <c r="CD112" s="476" t="n"/>
      <c r="CE112" s="476" t="n"/>
      <c r="CF112" s="476" t="n"/>
      <c r="CG112" s="476" t="n"/>
      <c r="CH112" s="476" t="n"/>
      <c r="CI112" s="476" t="n"/>
      <c r="CJ112" s="476" t="n"/>
      <c r="CK112" s="476" t="n"/>
      <c r="CL112" s="476" t="n"/>
      <c r="CM112" s="476" t="n"/>
      <c r="CN112" s="476" t="n"/>
      <c r="CO112" s="476" t="n"/>
      <c r="CP112" s="476" t="n"/>
      <c r="CQ112" s="476" t="n"/>
      <c r="CR112" s="476" t="n"/>
      <c r="CS112" s="476" t="n"/>
      <c r="CT112" s="476" t="n"/>
      <c r="CU112" s="476" t="n"/>
      <c r="CV112" s="476" t="n"/>
    </row>
    <row r="113">
      <c r="A113" s="845" t="n"/>
      <c r="B113" s="845" t="n">
        <v>-940496.2949744693</v>
      </c>
      <c r="C113" s="845" t="n">
        <v>368638.0265199062</v>
      </c>
      <c r="D113" s="845" t="n">
        <v>1492344.121847907</v>
      </c>
      <c r="E113" s="845" t="n">
        <v>2295146.811451602</v>
      </c>
      <c r="F113" s="845" t="n">
        <v>498233.7832770413</v>
      </c>
      <c r="G113" s="845" t="n">
        <v>-1027454.2873143</v>
      </c>
      <c r="H113" s="845" t="n">
        <v>0</v>
      </c>
      <c r="I113" s="845" t="n">
        <v>0</v>
      </c>
      <c r="J113" s="845" t="n">
        <v>0</v>
      </c>
      <c r="K113" s="845" t="n">
        <v>0</v>
      </c>
      <c r="L113" s="845" t="n">
        <v>0</v>
      </c>
      <c r="M113" s="845" t="n">
        <v>0</v>
      </c>
      <c r="N113" s="845" t="n">
        <v>221150.9724343918</v>
      </c>
      <c r="O113" s="845" t="n">
        <v>-89401.4569415627</v>
      </c>
      <c r="P113" s="845" t="n">
        <v>-1271232.582584871</v>
      </c>
      <c r="Q113" s="845" t="n">
        <v>-1546929.093715645</v>
      </c>
      <c r="R113" s="845" t="n">
        <v>0</v>
      </c>
      <c r="S113" s="845" t="n">
        <v>0</v>
      </c>
      <c r="T113" s="845" t="n">
        <v>0</v>
      </c>
      <c r="U113" s="476" t="n"/>
      <c r="V113" s="845" t="n">
        <v>-2146.097591855942</v>
      </c>
      <c r="W113" s="476" t="n"/>
      <c r="X113" s="476" t="n"/>
      <c r="Y113" s="849" t="inlineStr">
        <is>
          <t>Koniec</t>
        </is>
      </c>
      <c r="Z113" s="845" t="n">
        <v>6</v>
      </c>
      <c r="AA113" s="845">
        <f>VLOOKUP(Z113,$P$5:$R$13,2,FALSE)</f>
        <v/>
      </c>
      <c r="AB113" s="845">
        <f>VLOOKUP(Z113,$P$5:$R$13,3,FALSE)</f>
        <v/>
      </c>
      <c r="AC113" s="845" t="n"/>
      <c r="AD113" s="845" t="n"/>
      <c r="AE113" s="845" t="n"/>
      <c r="AF113" s="845" t="n"/>
      <c r="AG113" s="845" t="n"/>
      <c r="AH113" s="476" t="n"/>
      <c r="AI113" s="476" t="n"/>
      <c r="AJ113" s="476" t="n"/>
      <c r="AK113" s="476" t="n"/>
      <c r="AL113" s="476" t="n"/>
      <c r="AM113" s="476" t="n"/>
      <c r="AN113" s="476" t="n"/>
      <c r="AO113" s="476" t="n"/>
      <c r="AP113" s="476" t="n"/>
      <c r="AQ113" s="476" t="n"/>
      <c r="AR113" s="476" t="n"/>
      <c r="AS113" s="476" t="n"/>
      <c r="AT113" s="476" t="n"/>
      <c r="AU113" s="476" t="n"/>
      <c r="AV113" s="476" t="n"/>
      <c r="AW113" s="476" t="n"/>
      <c r="AX113" s="476" t="n"/>
      <c r="AY113" s="476" t="n"/>
      <c r="AZ113" s="476" t="n"/>
      <c r="BA113" s="476" t="n"/>
      <c r="BB113" s="476" t="n"/>
      <c r="BC113" s="476" t="n"/>
      <c r="BD113" s="476" t="n"/>
      <c r="BE113" s="476" t="n"/>
      <c r="BF113" s="476" t="n"/>
      <c r="BG113" s="476" t="n"/>
      <c r="BH113" s="476" t="n"/>
      <c r="BI113" s="476" t="n"/>
      <c r="BJ113" s="476" t="n"/>
      <c r="BK113" s="476" t="n"/>
      <c r="BL113" s="476" t="n"/>
      <c r="BM113" s="476" t="n"/>
      <c r="BN113" s="476" t="n"/>
      <c r="BO113" s="476" t="n"/>
      <c r="BP113" s="476" t="n"/>
      <c r="BQ113" s="476" t="n"/>
      <c r="BR113" s="476" t="n"/>
      <c r="BS113" s="476" t="n"/>
      <c r="BT113" s="476" t="n"/>
      <c r="BU113" s="476" t="n"/>
      <c r="BV113" s="476" t="n"/>
      <c r="BW113" s="476" t="n"/>
      <c r="BX113" s="476" t="n"/>
      <c r="BY113" s="476" t="n"/>
      <c r="BZ113" s="476" t="n"/>
      <c r="CA113" s="476" t="n"/>
      <c r="CB113" s="476" t="n"/>
      <c r="CC113" s="476" t="n"/>
      <c r="CD113" s="476" t="n"/>
      <c r="CE113" s="476" t="n"/>
      <c r="CF113" s="476" t="n"/>
      <c r="CG113" s="476" t="n"/>
      <c r="CH113" s="476" t="n"/>
      <c r="CI113" s="476" t="n"/>
      <c r="CJ113" s="476" t="n"/>
      <c r="CK113" s="476" t="n"/>
      <c r="CL113" s="476" t="n"/>
      <c r="CM113" s="476" t="n"/>
      <c r="CN113" s="476" t="n"/>
      <c r="CO113" s="476" t="n"/>
      <c r="CP113" s="476" t="n"/>
      <c r="CQ113" s="476" t="n"/>
      <c r="CR113" s="476" t="n"/>
      <c r="CS113" s="476" t="n"/>
      <c r="CT113" s="476" t="n"/>
      <c r="CU113" s="476" t="n"/>
      <c r="CV113" s="476" t="n"/>
    </row>
    <row r="114" ht="15.95" customHeight="1">
      <c r="A114" s="845" t="n"/>
      <c r="B114" s="657" t="n">
        <v>0</v>
      </c>
      <c r="C114" s="850" t="n"/>
      <c r="D114" s="850" t="n"/>
      <c r="E114" s="850" t="n"/>
      <c r="F114" s="850" t="n"/>
      <c r="G114" s="850" t="n"/>
      <c r="H114" s="850" t="n"/>
      <c r="I114" s="850" t="n"/>
      <c r="J114" s="850" t="n"/>
      <c r="K114" s="850" t="n"/>
      <c r="L114" s="850" t="n"/>
      <c r="M114" s="850" t="n"/>
      <c r="N114" s="850" t="n"/>
      <c r="O114" s="850" t="n"/>
      <c r="P114" s="850" t="n"/>
      <c r="Q114" s="850" t="n"/>
      <c r="R114" s="845" t="n">
        <v>0</v>
      </c>
      <c r="S114" s="845" t="n">
        <v>0</v>
      </c>
      <c r="T114" s="845" t="n">
        <v>0</v>
      </c>
      <c r="U114" s="658" t="inlineStr">
        <is>
          <t>ATL</t>
        </is>
      </c>
      <c r="V114" s="845" t="n">
        <v>-26162.31951542154</v>
      </c>
      <c r="W114" s="476" t="n"/>
      <c r="X114" s="476" t="n"/>
      <c r="Y114" s="476" t="n"/>
      <c r="Z114" s="476" t="n"/>
      <c r="AA114" s="476" t="n"/>
      <c r="AB114" s="476" t="n"/>
      <c r="AC114" s="476" t="n"/>
      <c r="AD114" s="476" t="n"/>
      <c r="AE114" s="476" t="n"/>
      <c r="AF114" s="476" t="n"/>
      <c r="AG114" s="476" t="n"/>
      <c r="AH114" s="476" t="n"/>
      <c r="AI114" s="476" t="n"/>
      <c r="AJ114" s="476" t="n"/>
      <c r="AK114" s="476" t="n"/>
      <c r="AL114" s="476" t="n"/>
      <c r="AM114" s="476" t="n"/>
      <c r="AN114" s="476" t="n"/>
      <c r="AO114" s="476" t="n"/>
      <c r="AP114" s="476" t="n"/>
      <c r="AQ114" s="476" t="n"/>
      <c r="AR114" s="476" t="n"/>
      <c r="AS114" s="476" t="n"/>
      <c r="AT114" s="476" t="n"/>
      <c r="AU114" s="476" t="n"/>
      <c r="AV114" s="476" t="n"/>
      <c r="AW114" s="476" t="n"/>
      <c r="AX114" s="476" t="n"/>
      <c r="AY114" s="476" t="n"/>
      <c r="AZ114" s="476" t="n"/>
      <c r="BA114" s="476" t="n"/>
      <c r="BB114" s="476" t="n"/>
      <c r="BC114" s="476" t="n"/>
      <c r="BD114" s="476" t="n"/>
      <c r="BE114" s="476" t="n"/>
      <c r="BF114" s="476" t="n"/>
      <c r="BG114" s="476" t="n"/>
      <c r="BH114" s="476" t="n"/>
      <c r="BI114" s="476" t="n"/>
      <c r="BJ114" s="476" t="n"/>
      <c r="BK114" s="476" t="n"/>
      <c r="BL114" s="476" t="n"/>
      <c r="BM114" s="476" t="n"/>
      <c r="BN114" s="476" t="n"/>
      <c r="BO114" s="476" t="n"/>
      <c r="BP114" s="476" t="n"/>
      <c r="BQ114" s="476" t="n"/>
      <c r="BR114" s="476" t="n"/>
      <c r="BS114" s="476" t="n"/>
      <c r="BT114" s="476" t="n"/>
      <c r="BU114" s="476" t="n"/>
      <c r="BV114" s="476" t="n"/>
      <c r="BW114" s="476" t="n"/>
      <c r="BX114" s="476" t="n"/>
      <c r="BY114" s="476" t="n"/>
      <c r="BZ114" s="476" t="n"/>
      <c r="CA114" s="476" t="n"/>
      <c r="CB114" s="476" t="n"/>
      <c r="CC114" s="476" t="n"/>
      <c r="CD114" s="476" t="n"/>
      <c r="CE114" s="476" t="n"/>
      <c r="CF114" s="476" t="n"/>
      <c r="CG114" s="476" t="n"/>
      <c r="CH114" s="476" t="n"/>
      <c r="CI114" s="476" t="n"/>
      <c r="CJ114" s="476" t="n"/>
      <c r="CK114" s="476" t="n"/>
      <c r="CL114" s="476" t="n"/>
      <c r="CM114" s="476" t="n"/>
      <c r="CN114" s="476" t="n"/>
      <c r="CO114" s="476" t="n"/>
      <c r="CP114" s="476" t="n"/>
      <c r="CQ114" s="476" t="n"/>
      <c r="CR114" s="476" t="n"/>
      <c r="CS114" s="476" t="n"/>
      <c r="CT114" s="476" t="n"/>
      <c r="CU114" s="476" t="n"/>
      <c r="CV114" s="476" t="n"/>
    </row>
    <row r="115">
      <c r="A115" s="845" t="inlineStr">
        <is>
          <t>[1/m2]</t>
        </is>
      </c>
      <c r="B115" s="580" t="n">
        <v>0</v>
      </c>
      <c r="C115" s="581" t="n">
        <v>0</v>
      </c>
      <c r="D115" s="581" t="n">
        <v>-889687.4710122573</v>
      </c>
      <c r="E115" s="581" t="n">
        <v>-1027454.2873143</v>
      </c>
      <c r="F115" s="581" t="n">
        <v>-71985.69145721616</v>
      </c>
      <c r="G115" s="581" t="n">
        <v>3650863.595568579</v>
      </c>
      <c r="H115" s="581" t="n">
        <v>1453151.103503228</v>
      </c>
      <c r="I115" s="581" t="n">
        <v>-1670576.071123057</v>
      </c>
      <c r="J115" s="581" t="n">
        <v>0</v>
      </c>
      <c r="K115" s="581" t="n">
        <v>0</v>
      </c>
      <c r="L115" s="581" t="n">
        <v>-118958.5060638495</v>
      </c>
      <c r="M115" s="581" t="n">
        <v>-23325.19726742145</v>
      </c>
      <c r="N115" s="581" t="n">
        <v>0</v>
      </c>
      <c r="O115" s="581" t="n">
        <v>0</v>
      </c>
      <c r="P115" s="581" t="n">
        <v>-372519.4349699053</v>
      </c>
      <c r="Q115" s="581" t="n">
        <v>-929508.039863801</v>
      </c>
      <c r="R115" s="580" t="n">
        <v>0</v>
      </c>
      <c r="S115" s="581" t="n">
        <v>0</v>
      </c>
      <c r="T115" s="555" t="n">
        <v>0</v>
      </c>
      <c r="U115" s="659">
        <f t="array" ref="U115:U130">MMULT(TRANSPOSE(B80:Q111),R80:R111)</f>
        <v/>
      </c>
      <c r="V115" s="845" t="n">
        <v>12896.47757888347</v>
      </c>
      <c r="W115" s="476" t="n"/>
      <c r="X115" s="476" t="n"/>
      <c r="Y115" s="476" t="n"/>
      <c r="Z115" s="476" t="n"/>
      <c r="AA115" s="476" t="n"/>
      <c r="AB115" s="476" t="n"/>
      <c r="AC115" s="476" t="n"/>
      <c r="AD115" s="476" t="n"/>
      <c r="AE115" s="476" t="n"/>
      <c r="AF115" s="476" t="n"/>
      <c r="AG115" s="476" t="n"/>
      <c r="AH115" s="476" t="n"/>
      <c r="AI115" s="476" t="n"/>
      <c r="AJ115" s="476" t="n"/>
      <c r="AK115" s="476" t="n"/>
      <c r="AL115" s="476" t="n"/>
      <c r="AM115" s="476" t="n"/>
      <c r="AN115" s="476" t="n"/>
      <c r="AO115" s="476" t="n"/>
      <c r="AP115" s="476" t="n"/>
      <c r="AQ115" s="476" t="n"/>
      <c r="AR115" s="476" t="n"/>
      <c r="AS115" s="476" t="n"/>
      <c r="AT115" s="476" t="n"/>
      <c r="AU115" s="476" t="n"/>
      <c r="AV115" s="476" t="n"/>
      <c r="AW115" s="476" t="n"/>
      <c r="AX115" s="476" t="n"/>
      <c r="AY115" s="476" t="n"/>
      <c r="AZ115" s="476" t="n"/>
      <c r="BA115" s="476" t="n"/>
      <c r="BB115" s="476" t="n"/>
      <c r="BC115" s="476" t="n"/>
      <c r="BD115" s="476" t="n"/>
      <c r="BE115" s="476" t="n"/>
      <c r="BF115" s="476" t="n"/>
      <c r="BG115" s="476" t="n"/>
      <c r="BH115" s="476" t="n"/>
      <c r="BI115" s="476" t="n"/>
      <c r="BJ115" s="476" t="n"/>
      <c r="BK115" s="476" t="n"/>
      <c r="BL115" s="476" t="n"/>
      <c r="BM115" s="476" t="n"/>
      <c r="BN115" s="476" t="n"/>
      <c r="BO115" s="476" t="n"/>
      <c r="BP115" s="476" t="n"/>
      <c r="BQ115" s="476" t="n"/>
      <c r="BR115" s="476" t="n"/>
      <c r="BS115" s="476" t="n"/>
      <c r="BT115" s="476" t="n"/>
      <c r="BU115" s="476" t="n"/>
      <c r="BV115" s="476" t="n"/>
      <c r="BW115" s="476" t="n"/>
      <c r="BX115" s="476" t="n"/>
      <c r="BY115" s="476" t="n"/>
      <c r="BZ115" s="476" t="n"/>
      <c r="CA115" s="476" t="n"/>
      <c r="CB115" s="476" t="n"/>
      <c r="CC115" s="476" t="n"/>
      <c r="CD115" s="476" t="n"/>
      <c r="CE115" s="476" t="n"/>
      <c r="CF115" s="476" t="n"/>
      <c r="CG115" s="476" t="n"/>
      <c r="CH115" s="476" t="n"/>
      <c r="CI115" s="476" t="n"/>
      <c r="CJ115" s="476" t="n"/>
      <c r="CK115" s="476" t="n"/>
      <c r="CL115" s="476" t="n"/>
      <c r="CM115" s="476" t="n"/>
      <c r="CN115" s="476" t="n"/>
      <c r="CO115" s="476" t="n"/>
      <c r="CP115" s="476" t="n"/>
      <c r="CQ115" s="476" t="n"/>
      <c r="CR115" s="476" t="n"/>
      <c r="CS115" s="476" t="n"/>
      <c r="CT115" s="476" t="n"/>
      <c r="CU115" s="476" t="n"/>
      <c r="CV115" s="476" t="n"/>
    </row>
    <row r="116">
      <c r="A116" s="845" t="n"/>
      <c r="B116" s="543" t="n">
        <v>0</v>
      </c>
      <c r="C116" s="845" t="n">
        <v>0</v>
      </c>
      <c r="D116" s="845" t="n">
        <v>0</v>
      </c>
      <c r="E116" s="845" t="n">
        <v>0</v>
      </c>
      <c r="F116" s="845" t="n">
        <v>-1228679.704548653</v>
      </c>
      <c r="G116" s="845" t="n">
        <v>1453151.103503228</v>
      </c>
      <c r="H116" s="845" t="n">
        <v>6170884.78268812</v>
      </c>
      <c r="I116" s="845" t="n">
        <v>340680.3766148204</v>
      </c>
      <c r="J116" s="845" t="n">
        <v>-1392389.529680874</v>
      </c>
      <c r="K116" s="845" t="n">
        <v>-1871080.493272073</v>
      </c>
      <c r="L116" s="845" t="n">
        <v>-2467753.036878972</v>
      </c>
      <c r="M116" s="845" t="n">
        <v>153232.313149405</v>
      </c>
      <c r="N116" s="845" t="n">
        <v>0</v>
      </c>
      <c r="O116" s="845" t="n">
        <v>0</v>
      </c>
      <c r="P116" s="845" t="n">
        <v>-1082062.511579622</v>
      </c>
      <c r="Q116" s="845" t="n">
        <v>-75983.29999538064</v>
      </c>
      <c r="R116" s="543" t="n">
        <v>0</v>
      </c>
      <c r="S116" s="845" t="n">
        <v>0</v>
      </c>
      <c r="T116" s="544" t="n">
        <v>0</v>
      </c>
      <c r="U116" s="547" t="n">
        <v>-7768.92448615257</v>
      </c>
      <c r="V116" s="845" t="n">
        <v>6901.819881877997</v>
      </c>
      <c r="W116" s="476" t="n"/>
      <c r="X116" s="476" t="n"/>
      <c r="Y116" s="476" t="n"/>
      <c r="Z116" s="476" t="n"/>
      <c r="AA116" s="476" t="n"/>
      <c r="AB116" s="476" t="n"/>
      <c r="AC116" s="476" t="n"/>
      <c r="AD116" s="476" t="n"/>
      <c r="AE116" s="476" t="n"/>
      <c r="AF116" s="476" t="n"/>
      <c r="AG116" s="476" t="n"/>
      <c r="AH116" s="476" t="n"/>
      <c r="AI116" s="476" t="n"/>
      <c r="AJ116" s="476" t="n"/>
      <c r="AK116" s="476" t="n"/>
      <c r="AL116" s="476" t="n"/>
      <c r="AM116" s="476" t="n"/>
      <c r="AN116" s="476" t="n"/>
      <c r="AO116" s="476" t="n"/>
      <c r="AP116" s="476" t="n"/>
      <c r="AQ116" s="476" t="n"/>
      <c r="AR116" s="476" t="n"/>
      <c r="AS116" s="476" t="n"/>
      <c r="AT116" s="476" t="n"/>
      <c r="AU116" s="476" t="n"/>
      <c r="AV116" s="476" t="n"/>
      <c r="AW116" s="476" t="n"/>
      <c r="AX116" s="476" t="n"/>
      <c r="AY116" s="476" t="n"/>
      <c r="AZ116" s="476" t="n"/>
      <c r="BA116" s="476" t="n"/>
      <c r="BB116" s="476" t="n"/>
      <c r="BC116" s="476" t="n"/>
      <c r="BD116" s="476" t="n"/>
      <c r="BE116" s="476" t="n"/>
      <c r="BF116" s="476" t="n"/>
      <c r="BG116" s="476" t="n"/>
      <c r="BH116" s="476" t="n"/>
      <c r="BI116" s="476" t="n"/>
      <c r="BJ116" s="476" t="n"/>
      <c r="BK116" s="476" t="n"/>
      <c r="BL116" s="476" t="n"/>
      <c r="BM116" s="476" t="n"/>
      <c r="BN116" s="476" t="n"/>
      <c r="BO116" s="476" t="n"/>
      <c r="BP116" s="476" t="n"/>
      <c r="BQ116" s="476" t="n"/>
      <c r="BR116" s="476" t="n"/>
      <c r="BS116" s="476" t="n"/>
      <c r="BT116" s="476" t="n"/>
      <c r="BU116" s="476" t="n"/>
      <c r="BV116" s="476" t="n"/>
      <c r="BW116" s="476" t="n"/>
      <c r="BX116" s="476" t="n"/>
      <c r="BY116" s="476" t="n"/>
      <c r="BZ116" s="476" t="n"/>
      <c r="CA116" s="476" t="n"/>
      <c r="CB116" s="476" t="n"/>
      <c r="CC116" s="476" t="n"/>
      <c r="CD116" s="476" t="n"/>
      <c r="CE116" s="476" t="n"/>
      <c r="CF116" s="476" t="n"/>
      <c r="CG116" s="476" t="n"/>
      <c r="CH116" s="476" t="n"/>
      <c r="CI116" s="476" t="n"/>
      <c r="CJ116" s="476" t="n"/>
      <c r="CK116" s="476" t="n"/>
      <c r="CL116" s="476" t="n"/>
      <c r="CM116" s="476" t="n"/>
      <c r="CN116" s="476" t="n"/>
      <c r="CO116" s="476" t="n"/>
      <c r="CP116" s="476" t="n"/>
      <c r="CQ116" s="476" t="n"/>
      <c r="CR116" s="476" t="n"/>
      <c r="CS116" s="476" t="n"/>
      <c r="CT116" s="476" t="n"/>
      <c r="CU116" s="476" t="n"/>
      <c r="CV116" s="476" t="n"/>
    </row>
    <row r="117">
      <c r="A117" s="845" t="n"/>
      <c r="B117" s="543" t="n">
        <v>0</v>
      </c>
      <c r="C117" s="845" t="n">
        <v>0</v>
      </c>
      <c r="D117" s="845" t="n">
        <v>0</v>
      </c>
      <c r="E117" s="845" t="n">
        <v>0</v>
      </c>
      <c r="F117" s="845" t="n">
        <v>-445660.1104002889</v>
      </c>
      <c r="G117" s="845" t="n">
        <v>-1670576.071123057</v>
      </c>
      <c r="H117" s="845" t="n">
        <v>340680.3766148204</v>
      </c>
      <c r="I117" s="845" t="n">
        <v>4660233.284690849</v>
      </c>
      <c r="J117" s="845" t="n">
        <v>206716.2205225248</v>
      </c>
      <c r="K117" s="845" t="n">
        <v>-1289172.580422561</v>
      </c>
      <c r="L117" s="845" t="n">
        <v>419606.4541507486</v>
      </c>
      <c r="M117" s="845" t="n">
        <v>-1351045.197193711</v>
      </c>
      <c r="N117" s="845" t="n">
        <v>0</v>
      </c>
      <c r="O117" s="845" t="n">
        <v>0</v>
      </c>
      <c r="P117" s="845" t="n">
        <v>-521342.9408878051</v>
      </c>
      <c r="Q117" s="845" t="n">
        <v>-349439.4359515198</v>
      </c>
      <c r="R117" s="543" t="n">
        <v>0</v>
      </c>
      <c r="S117" s="845" t="n">
        <v>0</v>
      </c>
      <c r="T117" s="544" t="n">
        <v>0</v>
      </c>
      <c r="U117" s="547" t="n">
        <v>18617.22673547133</v>
      </c>
      <c r="V117" s="845" t="n">
        <v>-6937.949818081795</v>
      </c>
      <c r="W117" s="476" t="n"/>
      <c r="X117" s="660" t="n"/>
      <c r="Y117" s="661" t="inlineStr">
        <is>
          <t>Nr</t>
        </is>
      </c>
      <c r="Z117" s="661" t="inlineStr">
        <is>
          <t>X</t>
        </is>
      </c>
      <c r="AA117" s="661" t="inlineStr">
        <is>
          <t>Y</t>
        </is>
      </c>
      <c r="AB117" s="538" t="inlineStr">
        <is>
          <t>∆X</t>
        </is>
      </c>
      <c r="AC117" s="538" t="inlineStr">
        <is>
          <t>∆Y</t>
        </is>
      </c>
      <c r="AD117" s="661" t="inlineStr">
        <is>
          <t>d^2</t>
        </is>
      </c>
      <c r="AE117" s="661" t="inlineStr">
        <is>
          <t>A</t>
        </is>
      </c>
      <c r="AF117" s="661" t="inlineStr">
        <is>
          <t>B</t>
        </is>
      </c>
      <c r="AG117" s="476" t="n"/>
      <c r="AH117" s="476" t="n"/>
      <c r="AI117" s="476" t="n"/>
      <c r="AJ117" s="476" t="n"/>
      <c r="AK117" s="476" t="n"/>
      <c r="AL117" s="476" t="n"/>
      <c r="AM117" s="476" t="n"/>
      <c r="AN117" s="476" t="n"/>
      <c r="AO117" s="476" t="n"/>
      <c r="AP117" s="476" t="n"/>
      <c r="AQ117" s="476" t="n"/>
      <c r="AR117" s="476" t="n"/>
      <c r="AS117" s="476" t="n"/>
      <c r="AT117" s="476" t="n"/>
      <c r="AU117" s="476" t="n"/>
      <c r="AV117" s="476" t="n"/>
      <c r="AW117" s="476" t="n"/>
      <c r="AX117" s="476" t="n"/>
      <c r="AY117" s="476" t="n"/>
      <c r="AZ117" s="476" t="n"/>
      <c r="BA117" s="476" t="n"/>
      <c r="BB117" s="476" t="n"/>
      <c r="BC117" s="476" t="n"/>
      <c r="BD117" s="476" t="n"/>
      <c r="BE117" s="476" t="n"/>
      <c r="BF117" s="476" t="n"/>
      <c r="BG117" s="476" t="n"/>
      <c r="BH117" s="476" t="n"/>
      <c r="BI117" s="476" t="n"/>
      <c r="BJ117" s="476" t="n"/>
      <c r="BK117" s="476" t="n"/>
      <c r="BL117" s="476" t="n"/>
      <c r="BM117" s="476" t="n"/>
      <c r="BN117" s="476" t="n"/>
      <c r="BO117" s="476" t="n"/>
      <c r="BP117" s="476" t="n"/>
      <c r="BQ117" s="476" t="n"/>
      <c r="BR117" s="476" t="n"/>
      <c r="BS117" s="476" t="n"/>
      <c r="BT117" s="476" t="n"/>
      <c r="BU117" s="476" t="n"/>
      <c r="BV117" s="476" t="n"/>
      <c r="BW117" s="476" t="n"/>
      <c r="BX117" s="476" t="n"/>
      <c r="BY117" s="476" t="n"/>
      <c r="BZ117" s="476" t="n"/>
      <c r="CA117" s="476" t="n"/>
      <c r="CB117" s="476" t="n"/>
      <c r="CC117" s="476" t="n"/>
      <c r="CD117" s="476" t="n"/>
      <c r="CE117" s="476" t="n"/>
      <c r="CF117" s="476" t="n"/>
      <c r="CG117" s="476" t="n"/>
      <c r="CH117" s="476" t="n"/>
      <c r="CI117" s="476" t="n"/>
      <c r="CJ117" s="476" t="n"/>
      <c r="CK117" s="476" t="n"/>
      <c r="CL117" s="476" t="n"/>
      <c r="CM117" s="476" t="n"/>
      <c r="CN117" s="476" t="n"/>
      <c r="CO117" s="476" t="n"/>
      <c r="CP117" s="476" t="n"/>
      <c r="CQ117" s="476" t="n"/>
      <c r="CR117" s="476" t="n"/>
      <c r="CS117" s="476" t="n"/>
      <c r="CT117" s="476" t="n"/>
      <c r="CU117" s="476" t="n"/>
      <c r="CV117" s="476" t="n"/>
    </row>
    <row r="118">
      <c r="A118" s="845" t="n"/>
      <c r="B118" s="543" t="n">
        <v>0</v>
      </c>
      <c r="C118" s="845" t="n">
        <v>0</v>
      </c>
      <c r="D118" s="845" t="n">
        <v>0</v>
      </c>
      <c r="E118" s="845" t="n">
        <v>0</v>
      </c>
      <c r="F118" s="845" t="n">
        <v>0</v>
      </c>
      <c r="G118" s="845" t="n">
        <v>0</v>
      </c>
      <c r="H118" s="845" t="n">
        <v>-1392389.529680874</v>
      </c>
      <c r="I118" s="845" t="n">
        <v>206716.2205225248</v>
      </c>
      <c r="J118" s="845" t="n">
        <v>1701791.306568916</v>
      </c>
      <c r="K118" s="845" t="n">
        <v>7241.359531932045</v>
      </c>
      <c r="L118" s="845" t="n">
        <v>-834516.7926786921</v>
      </c>
      <c r="M118" s="845" t="n">
        <v>-668089.9572568261</v>
      </c>
      <c r="N118" s="845" t="n">
        <v>333331.8238501355</v>
      </c>
      <c r="O118" s="845" t="n">
        <v>14175.22122004323</v>
      </c>
      <c r="P118" s="845" t="n">
        <v>191783.1919405147</v>
      </c>
      <c r="Q118" s="845" t="n">
        <v>439957.155982326</v>
      </c>
      <c r="R118" s="543" t="n">
        <v>0</v>
      </c>
      <c r="S118" s="845" t="n">
        <v>0</v>
      </c>
      <c r="T118" s="544">
        <f>-AF112</f>
        <v/>
      </c>
      <c r="U118" s="547" t="n">
        <v>-2146.097591771046</v>
      </c>
      <c r="V118" s="845" t="n">
        <v>-4281.880234793656</v>
      </c>
      <c r="W118" s="476" t="n"/>
      <c r="X118" s="539" t="inlineStr">
        <is>
          <t>Początek</t>
        </is>
      </c>
      <c r="Y118" s="662" t="inlineStr">
        <is>
          <t>V</t>
        </is>
      </c>
      <c r="Z118" s="662">
        <f>VLOOKUP(Y118,$P$4:$R$12,2,FALSE)</f>
        <v/>
      </c>
      <c r="AA118" s="662">
        <f>VLOOKUP(Y118,$P$4:$R$12,3,FALSE)</f>
        <v/>
      </c>
      <c r="AB118" s="662">
        <f>Z119-Z118</f>
        <v/>
      </c>
      <c r="AC118" s="662">
        <f>AA119-AA118</f>
        <v/>
      </c>
      <c r="AD118" s="662">
        <f>AB118^2+AC118^2</f>
        <v/>
      </c>
      <c r="AE118" s="663">
        <f>AC118/AD118*$Q$18</f>
        <v/>
      </c>
      <c r="AF118" s="663">
        <f>-AB118/AD118*$Q$18</f>
        <v/>
      </c>
      <c r="AG118" s="476" t="n"/>
      <c r="AH118" s="476" t="n"/>
      <c r="AI118" s="476" t="n"/>
      <c r="AJ118" s="476" t="n"/>
      <c r="AK118" s="476" t="n"/>
      <c r="AL118" s="476" t="n"/>
      <c r="AM118" s="476" t="n"/>
      <c r="AN118" s="476" t="n"/>
      <c r="AO118" s="476" t="n"/>
      <c r="AP118" s="476" t="n"/>
      <c r="AQ118" s="476" t="n"/>
      <c r="AR118" s="476" t="n"/>
      <c r="AS118" s="476" t="n"/>
      <c r="AT118" s="476" t="n"/>
      <c r="AU118" s="476" t="n"/>
      <c r="AV118" s="476" t="n"/>
      <c r="AW118" s="476" t="n"/>
      <c r="AX118" s="476" t="n"/>
      <c r="AY118" s="476" t="n"/>
      <c r="AZ118" s="476" t="n"/>
      <c r="BA118" s="476" t="n"/>
      <c r="BB118" s="476" t="n"/>
      <c r="BC118" s="476" t="n"/>
      <c r="BD118" s="476" t="n"/>
      <c r="BE118" s="476" t="n"/>
      <c r="BF118" s="476" t="n"/>
      <c r="BG118" s="476" t="n"/>
      <c r="BH118" s="476" t="n"/>
      <c r="BI118" s="476" t="n"/>
      <c r="BJ118" s="476" t="n"/>
      <c r="BK118" s="476" t="n"/>
      <c r="BL118" s="476" t="n"/>
      <c r="BM118" s="476" t="n"/>
      <c r="BN118" s="476" t="n"/>
      <c r="BO118" s="476" t="n"/>
      <c r="BP118" s="476" t="n"/>
      <c r="BQ118" s="476" t="n"/>
      <c r="BR118" s="476" t="n"/>
      <c r="BS118" s="476" t="n"/>
      <c r="BT118" s="476" t="n"/>
      <c r="BU118" s="476" t="n"/>
      <c r="BV118" s="476" t="n"/>
      <c r="BW118" s="476" t="n"/>
      <c r="BX118" s="476" t="n"/>
      <c r="BY118" s="476" t="n"/>
      <c r="BZ118" s="476" t="n"/>
      <c r="CA118" s="476" t="n"/>
      <c r="CB118" s="476" t="n"/>
      <c r="CC118" s="476" t="n"/>
      <c r="CD118" s="476" t="n"/>
      <c r="CE118" s="476" t="n"/>
      <c r="CF118" s="476" t="n"/>
      <c r="CG118" s="476" t="n"/>
      <c r="CH118" s="476" t="n"/>
      <c r="CI118" s="476" t="n"/>
      <c r="CJ118" s="476" t="n"/>
      <c r="CK118" s="476" t="n"/>
      <c r="CL118" s="476" t="n"/>
      <c r="CM118" s="476" t="n"/>
      <c r="CN118" s="476" t="n"/>
      <c r="CO118" s="476" t="n"/>
      <c r="CP118" s="476" t="n"/>
      <c r="CQ118" s="476" t="n"/>
      <c r="CR118" s="476" t="n"/>
      <c r="CS118" s="476" t="n"/>
      <c r="CT118" s="476" t="n"/>
      <c r="CU118" s="476" t="n"/>
      <c r="CV118" s="476" t="n"/>
    </row>
    <row r="119">
      <c r="A119" s="845" t="n"/>
      <c r="B119" s="543" t="n">
        <v>0</v>
      </c>
      <c r="C119" s="845" t="n">
        <v>0</v>
      </c>
      <c r="D119" s="845" t="n">
        <v>0</v>
      </c>
      <c r="E119" s="845" t="n">
        <v>0</v>
      </c>
      <c r="F119" s="845" t="n">
        <v>0</v>
      </c>
      <c r="G119" s="845" t="n">
        <v>0</v>
      </c>
      <c r="H119" s="845" t="n">
        <v>-1871080.493272073</v>
      </c>
      <c r="I119" s="845" t="n">
        <v>-1289172.580422561</v>
      </c>
      <c r="J119" s="845" t="n">
        <v>7241.359531932045</v>
      </c>
      <c r="K119" s="845" t="n">
        <v>3931591.749678181</v>
      </c>
      <c r="L119" s="845" t="n">
        <v>1048094.491924505</v>
      </c>
      <c r="M119" s="845" t="n">
        <v>-1892998.529948587</v>
      </c>
      <c r="N119" s="845" t="n">
        <v>156700.6602728998</v>
      </c>
      <c r="O119" s="845" t="n">
        <v>-571433.8864158713</v>
      </c>
      <c r="P119" s="845" t="n">
        <v>659043.9815427364</v>
      </c>
      <c r="Q119" s="845" t="n">
        <v>-177986.7528911629</v>
      </c>
      <c r="R119" s="543" t="n">
        <v>0</v>
      </c>
      <c r="S119" s="845" t="n">
        <v>0</v>
      </c>
      <c r="T119" s="544">
        <f>-AG112</f>
        <v/>
      </c>
      <c r="U119" s="547" t="n">
        <v>-26162.31951537734</v>
      </c>
      <c r="V119" s="845" t="n">
        <v>-5599.090654301885</v>
      </c>
      <c r="W119" s="476" t="n"/>
      <c r="X119" s="664" t="inlineStr">
        <is>
          <t>Koniec</t>
        </is>
      </c>
      <c r="Y119" s="591">
        <f t="array" ref="Y119:Y150">MMULT(B76:Q107,_xlfn.ANCHORARRAY(V131))+S76:S107</f>
        <v/>
      </c>
      <c r="Z119" s="662">
        <f>VLOOKUP(Y119,$P$4:$R$12,2,FALSE)</f>
        <v/>
      </c>
      <c r="AA119" s="662">
        <f>VLOOKUP(Y119,$P$4:$R$12,3,FALSE)</f>
        <v/>
      </c>
      <c r="AB119" s="660" t="n"/>
      <c r="AC119" s="660" t="n"/>
      <c r="AD119" s="660" t="n"/>
      <c r="AE119" s="660" t="n"/>
      <c r="AF119" s="660" t="n"/>
      <c r="AG119" s="476" t="n"/>
      <c r="AH119" s="476" t="n"/>
      <c r="AI119" s="476" t="n"/>
      <c r="AJ119" s="476" t="n"/>
      <c r="AK119" s="476" t="n"/>
      <c r="AL119" s="476" t="n"/>
      <c r="AM119" s="476" t="n"/>
      <c r="AN119" s="476" t="n"/>
      <c r="AO119" s="476" t="n"/>
      <c r="AP119" s="476" t="n"/>
      <c r="AQ119" s="476" t="n"/>
      <c r="AR119" s="476" t="n"/>
      <c r="AS119" s="476" t="n"/>
      <c r="AT119" s="476" t="n"/>
      <c r="AU119" s="476" t="n"/>
      <c r="AV119" s="476" t="n"/>
      <c r="AW119" s="476" t="n"/>
      <c r="AX119" s="476" t="n"/>
      <c r="AY119" s="476" t="n"/>
      <c r="AZ119" s="476" t="n"/>
      <c r="BA119" s="476" t="n"/>
      <c r="BB119" s="476" t="n"/>
      <c r="BC119" s="476" t="n"/>
      <c r="BD119" s="476" t="n"/>
      <c r="BE119" s="476" t="n"/>
      <c r="BF119" s="476" t="n"/>
      <c r="BG119" s="476" t="n"/>
      <c r="BH119" s="476" t="n"/>
      <c r="BI119" s="476" t="n"/>
      <c r="BJ119" s="476" t="n"/>
      <c r="BK119" s="476" t="n"/>
      <c r="BL119" s="476" t="n"/>
      <c r="BM119" s="476" t="n"/>
      <c r="BN119" s="476" t="n"/>
      <c r="BO119" s="476" t="n"/>
      <c r="BP119" s="476" t="n"/>
      <c r="BQ119" s="476" t="n"/>
      <c r="BR119" s="476" t="n"/>
      <c r="BS119" s="476" t="n"/>
      <c r="BT119" s="476" t="n"/>
      <c r="BU119" s="476" t="n"/>
      <c r="BV119" s="476" t="n"/>
      <c r="BW119" s="476" t="n"/>
      <c r="BX119" s="476" t="n"/>
      <c r="BY119" s="476" t="n"/>
      <c r="BZ119" s="476" t="n"/>
      <c r="CA119" s="476" t="n"/>
      <c r="CB119" s="476" t="n"/>
      <c r="CC119" s="476" t="n"/>
      <c r="CD119" s="476" t="n"/>
      <c r="CE119" s="476" t="n"/>
      <c r="CF119" s="476" t="n"/>
      <c r="CG119" s="476" t="n"/>
      <c r="CH119" s="476" t="n"/>
      <c r="CI119" s="476" t="n"/>
      <c r="CJ119" s="476" t="n"/>
      <c r="CK119" s="476" t="n"/>
      <c r="CL119" s="476" t="n"/>
      <c r="CM119" s="476" t="n"/>
      <c r="CN119" s="476" t="n"/>
      <c r="CO119" s="476" t="n"/>
      <c r="CP119" s="476" t="n"/>
      <c r="CQ119" s="476" t="n"/>
      <c r="CR119" s="476" t="n"/>
      <c r="CS119" s="476" t="n"/>
      <c r="CT119" s="476" t="n"/>
      <c r="CU119" s="476" t="n"/>
      <c r="CV119" s="476" t="n"/>
    </row>
    <row r="120">
      <c r="A120" s="845" t="n"/>
      <c r="B120" s="543" t="n">
        <v>-60305.75263971463</v>
      </c>
      <c r="C120" s="845" t="n">
        <v>266350.4074920734</v>
      </c>
      <c r="D120" s="845" t="n">
        <v>0</v>
      </c>
      <c r="E120" s="845" t="n">
        <v>0</v>
      </c>
      <c r="F120" s="845" t="n">
        <v>-606688.3809256332</v>
      </c>
      <c r="G120" s="845" t="n">
        <v>-118958.5060638495</v>
      </c>
      <c r="H120" s="845" t="n">
        <v>-2467753.036878972</v>
      </c>
      <c r="I120" s="845" t="n">
        <v>419606.4541507486</v>
      </c>
      <c r="J120" s="845" t="n">
        <v>-834516.7926786921</v>
      </c>
      <c r="K120" s="845" t="n">
        <v>1048094.491924505</v>
      </c>
      <c r="L120" s="845" t="n">
        <v>7233404.80469601</v>
      </c>
      <c r="M120" s="845" t="n">
        <v>183833.6956569866</v>
      </c>
      <c r="N120" s="845" t="n">
        <v>-641554.2973373814</v>
      </c>
      <c r="O120" s="845" t="n">
        <v>-1300054.84817083</v>
      </c>
      <c r="P120" s="845" t="n">
        <v>-2622586.544235618</v>
      </c>
      <c r="Q120" s="845" t="n">
        <v>-498871.6949896335</v>
      </c>
      <c r="R120" s="543" t="n">
        <v>0</v>
      </c>
      <c r="S120" s="845" t="n">
        <v>0</v>
      </c>
      <c r="T120" s="544" t="n">
        <v>0</v>
      </c>
      <c r="U120" s="547" t="n">
        <v>12896.47757893088</v>
      </c>
      <c r="V120" s="845" t="n">
        <v>18582.32136588837</v>
      </c>
      <c r="W120" s="476" t="n"/>
      <c r="X120" s="476" t="n"/>
      <c r="Y120" s="845" t="n">
        <v>1.11519908089288</v>
      </c>
      <c r="Z120" s="476" t="n"/>
      <c r="AA120" s="476" t="n"/>
      <c r="AB120" s="476" t="n"/>
      <c r="AC120" s="476" t="n"/>
      <c r="AD120" s="476" t="n"/>
      <c r="AE120" s="476" t="n"/>
      <c r="AF120" s="476" t="n"/>
      <c r="AG120" s="476" t="n"/>
      <c r="AH120" s="476" t="n"/>
      <c r="AI120" s="476" t="n"/>
      <c r="AJ120" s="476" t="n"/>
      <c r="AK120" s="476" t="n"/>
      <c r="AL120" s="476" t="n"/>
      <c r="AM120" s="476" t="n"/>
      <c r="AN120" s="476" t="n"/>
      <c r="AO120" s="476" t="n"/>
      <c r="AP120" s="476" t="n"/>
      <c r="AQ120" s="476" t="n"/>
      <c r="AR120" s="476" t="n"/>
      <c r="AS120" s="476" t="n"/>
      <c r="AT120" s="476" t="n"/>
      <c r="AU120" s="476" t="n"/>
      <c r="AV120" s="476" t="n"/>
      <c r="AW120" s="476" t="n"/>
      <c r="AX120" s="476" t="n"/>
      <c r="AY120" s="476" t="n"/>
      <c r="AZ120" s="476" t="n"/>
      <c r="BA120" s="476" t="n"/>
      <c r="BB120" s="476" t="n"/>
      <c r="BC120" s="476" t="n"/>
      <c r="BD120" s="476" t="n"/>
      <c r="BE120" s="476" t="n"/>
      <c r="BF120" s="476" t="n"/>
      <c r="BG120" s="476" t="n"/>
      <c r="BH120" s="476" t="n"/>
      <c r="BI120" s="476" t="n"/>
      <c r="BJ120" s="476" t="n"/>
      <c r="BK120" s="476" t="n"/>
      <c r="BL120" s="476" t="n"/>
      <c r="BM120" s="476" t="n"/>
      <c r="BN120" s="476" t="n"/>
      <c r="BO120" s="476" t="n"/>
      <c r="BP120" s="476" t="n"/>
      <c r="BQ120" s="476" t="n"/>
      <c r="BR120" s="476" t="n"/>
      <c r="BS120" s="476" t="n"/>
      <c r="BT120" s="476" t="n"/>
      <c r="BU120" s="476" t="n"/>
      <c r="BV120" s="476" t="n"/>
      <c r="BW120" s="476" t="n"/>
      <c r="BX120" s="476" t="n"/>
      <c r="BY120" s="476" t="n"/>
      <c r="BZ120" s="476" t="n"/>
      <c r="CA120" s="476" t="n"/>
      <c r="CB120" s="476" t="n"/>
      <c r="CC120" s="476" t="n"/>
      <c r="CD120" s="476" t="n"/>
      <c r="CE120" s="476" t="n"/>
      <c r="CF120" s="476" t="n"/>
      <c r="CG120" s="476" t="n"/>
      <c r="CH120" s="476" t="n"/>
      <c r="CI120" s="476" t="n"/>
      <c r="CJ120" s="476" t="n"/>
      <c r="CK120" s="476" t="n"/>
      <c r="CL120" s="476" t="n"/>
      <c r="CM120" s="476" t="n"/>
      <c r="CN120" s="476" t="n"/>
      <c r="CO120" s="476" t="n"/>
      <c r="CP120" s="476" t="n"/>
      <c r="CQ120" s="476" t="n"/>
      <c r="CR120" s="476" t="n"/>
      <c r="CS120" s="476" t="n"/>
      <c r="CT120" s="476" t="n"/>
      <c r="CU120" s="476" t="n"/>
      <c r="CV120" s="476" t="n"/>
    </row>
    <row r="121">
      <c r="A121" s="845" t="n"/>
      <c r="B121" s="543" t="n">
        <v>266350.4074920734</v>
      </c>
      <c r="C121" s="845" t="n">
        <v>-1176380.966423326</v>
      </c>
      <c r="D121" s="845" t="n">
        <v>0</v>
      </c>
      <c r="E121" s="845" t="n">
        <v>0</v>
      </c>
      <c r="F121" s="845" t="n">
        <v>-118958.5060638495</v>
      </c>
      <c r="G121" s="845" t="n">
        <v>-23325.19726742145</v>
      </c>
      <c r="H121" s="845" t="n">
        <v>153232.313149405</v>
      </c>
      <c r="I121" s="845" t="n">
        <v>-1351045.197193711</v>
      </c>
      <c r="J121" s="845" t="n">
        <v>-668089.9572568261</v>
      </c>
      <c r="K121" s="845" t="n">
        <v>-1892998.529948587</v>
      </c>
      <c r="L121" s="845" t="n">
        <v>183833.6956569866</v>
      </c>
      <c r="M121" s="845" t="n">
        <v>7842938.244031625</v>
      </c>
      <c r="N121" s="845" t="n">
        <v>-227612.5967067419</v>
      </c>
      <c r="O121" s="845" t="n">
        <v>-2619105.105805744</v>
      </c>
      <c r="P121" s="845" t="n">
        <v>411244.6437289524</v>
      </c>
      <c r="Q121" s="845" t="n">
        <v>-780083.2473928363</v>
      </c>
      <c r="R121" s="543" t="n">
        <v>0</v>
      </c>
      <c r="S121" s="845" t="n">
        <v>0</v>
      </c>
      <c r="T121" s="544" t="n">
        <v>0</v>
      </c>
      <c r="U121" s="547" t="n">
        <v>6901.819881794872</v>
      </c>
      <c r="V121" s="845" t="n">
        <v>26537.39831383415</v>
      </c>
      <c r="W121" s="476" t="n"/>
      <c r="X121" s="476" t="n"/>
      <c r="Y121" s="845" t="n">
        <v>0.4132680858925442</v>
      </c>
      <c r="Z121" s="476" t="n"/>
      <c r="AA121" s="476" t="n"/>
      <c r="AB121" s="476" t="n"/>
      <c r="AC121" s="476" t="n"/>
      <c r="AD121" s="476" t="n"/>
      <c r="AE121" s="476" t="n"/>
      <c r="AF121" s="476" t="n"/>
      <c r="AG121" s="476" t="n"/>
      <c r="AH121" s="476" t="n"/>
      <c r="AI121" s="476" t="n"/>
      <c r="AJ121" s="476" t="n"/>
      <c r="AK121" s="476" t="n"/>
      <c r="AL121" s="476" t="n"/>
      <c r="AM121" s="476" t="n"/>
      <c r="AN121" s="476" t="n"/>
      <c r="AO121" s="476" t="n"/>
      <c r="AP121" s="476" t="n"/>
      <c r="AQ121" s="476" t="n"/>
      <c r="AR121" s="476" t="n"/>
      <c r="AS121" s="476" t="n"/>
      <c r="AT121" s="476" t="n"/>
      <c r="AU121" s="476" t="n"/>
      <c r="AV121" s="476" t="n"/>
      <c r="AW121" s="476" t="n"/>
      <c r="AX121" s="476" t="n"/>
      <c r="AY121" s="476" t="n"/>
      <c r="AZ121" s="476" t="n"/>
      <c r="BA121" s="476" t="n"/>
      <c r="BB121" s="476" t="n"/>
      <c r="BC121" s="476" t="n"/>
      <c r="BD121" s="476" t="n"/>
      <c r="BE121" s="476" t="n"/>
      <c r="BF121" s="476" t="n"/>
      <c r="BG121" s="476" t="n"/>
      <c r="BH121" s="476" t="n"/>
      <c r="BI121" s="476" t="n"/>
      <c r="BJ121" s="476" t="n"/>
      <c r="BK121" s="476" t="n"/>
      <c r="BL121" s="476" t="n"/>
      <c r="BM121" s="476" t="n"/>
      <c r="BN121" s="476" t="n"/>
      <c r="BO121" s="476" t="n"/>
      <c r="BP121" s="476" t="n"/>
      <c r="BQ121" s="476" t="n"/>
      <c r="BR121" s="476" t="n"/>
      <c r="BS121" s="476" t="n"/>
      <c r="BT121" s="476" t="n"/>
      <c r="BU121" s="476" t="n"/>
      <c r="BV121" s="476" t="n"/>
      <c r="BW121" s="476" t="n"/>
      <c r="BX121" s="476" t="n"/>
      <c r="BY121" s="476" t="n"/>
      <c r="BZ121" s="476" t="n"/>
      <c r="CA121" s="476" t="n"/>
      <c r="CB121" s="476" t="n"/>
      <c r="CC121" s="476" t="n"/>
      <c r="CD121" s="476" t="n"/>
      <c r="CE121" s="476" t="n"/>
      <c r="CF121" s="476" t="n"/>
      <c r="CG121" s="476" t="n"/>
      <c r="CH121" s="476" t="n"/>
      <c r="CI121" s="476" t="n"/>
      <c r="CJ121" s="476" t="n"/>
      <c r="CK121" s="476" t="n"/>
      <c r="CL121" s="476" t="n"/>
      <c r="CM121" s="476" t="n"/>
      <c r="CN121" s="476" t="n"/>
      <c r="CO121" s="476" t="n"/>
      <c r="CP121" s="476" t="n"/>
      <c r="CQ121" s="476" t="n"/>
      <c r="CR121" s="476" t="n"/>
      <c r="CS121" s="476" t="n"/>
      <c r="CT121" s="476" t="n"/>
      <c r="CU121" s="476" t="n"/>
      <c r="CV121" s="476" t="n"/>
    </row>
    <row r="122">
      <c r="A122" s="845" t="n"/>
      <c r="B122" s="543" t="n">
        <v>-551394.9035697582</v>
      </c>
      <c r="C122" s="845" t="n">
        <v>497030.1152539861</v>
      </c>
      <c r="D122" s="845" t="n">
        <v>-547057.6686534953</v>
      </c>
      <c r="E122" s="845" t="n">
        <v>221150.9724343918</v>
      </c>
      <c r="F122" s="845" t="n">
        <v>0</v>
      </c>
      <c r="G122" s="845" t="n">
        <v>0</v>
      </c>
      <c r="H122" s="845" t="n">
        <v>0</v>
      </c>
      <c r="I122" s="845" t="n">
        <v>0</v>
      </c>
      <c r="J122" s="845" t="n">
        <v>333331.8238501355</v>
      </c>
      <c r="K122" s="845" t="n">
        <v>156700.6602728998</v>
      </c>
      <c r="L122" s="845" t="n">
        <v>-641554.2973373814</v>
      </c>
      <c r="M122" s="845" t="n">
        <v>-227612.5967067419</v>
      </c>
      <c r="N122" s="845" t="n">
        <v>2150471.767746017</v>
      </c>
      <c r="O122" s="845" t="n">
        <v>-763133.4130402136</v>
      </c>
      <c r="P122" s="845" t="n">
        <v>-743796.7220355181</v>
      </c>
      <c r="Q122" s="845" t="n">
        <v>115864.2617856776</v>
      </c>
      <c r="R122" s="543" t="n">
        <v>0</v>
      </c>
      <c r="S122" s="845" t="n">
        <v>0</v>
      </c>
      <c r="T122" s="544" t="n">
        <v>0</v>
      </c>
      <c r="U122" s="547" t="n">
        <v>-6937.949818410097</v>
      </c>
      <c r="V122" s="845" t="n">
        <v>286.615620603975</v>
      </c>
      <c r="W122" s="476" t="n"/>
      <c r="X122" s="476" t="n"/>
      <c r="Y122" s="845" t="n">
        <v>1.67688000753778</v>
      </c>
      <c r="Z122" s="476" t="n"/>
      <c r="AA122" s="476" t="n"/>
      <c r="AB122" s="476" t="n"/>
      <c r="AC122" s="476" t="n"/>
      <c r="AD122" s="476" t="n"/>
      <c r="AE122" s="476" t="n"/>
      <c r="AF122" s="476" t="n"/>
      <c r="AG122" s="476" t="n"/>
      <c r="AH122" s="476" t="n"/>
      <c r="AI122" s="476" t="n"/>
      <c r="AJ122" s="476" t="n"/>
      <c r="AK122" s="476" t="n"/>
      <c r="AL122" s="476" t="n"/>
      <c r="AM122" s="476" t="n"/>
      <c r="AN122" s="476" t="n"/>
      <c r="AO122" s="476" t="n"/>
      <c r="AP122" s="476" t="n"/>
      <c r="AQ122" s="476" t="n"/>
      <c r="AR122" s="476" t="n"/>
      <c r="AS122" s="476" t="n"/>
      <c r="AT122" s="476" t="n"/>
      <c r="AU122" s="476" t="n"/>
      <c r="AV122" s="476" t="n"/>
      <c r="AW122" s="476" t="n"/>
      <c r="AX122" s="476" t="n"/>
      <c r="AY122" s="476" t="n"/>
      <c r="AZ122" s="476" t="n"/>
      <c r="BA122" s="476" t="n"/>
      <c r="BB122" s="476" t="n"/>
      <c r="BC122" s="476" t="n"/>
      <c r="BD122" s="476" t="n"/>
      <c r="BE122" s="476" t="n"/>
      <c r="BF122" s="476" t="n"/>
      <c r="BG122" s="476" t="n"/>
      <c r="BH122" s="476" t="n"/>
      <c r="BI122" s="476" t="n"/>
      <c r="BJ122" s="476" t="n"/>
      <c r="BK122" s="476" t="n"/>
      <c r="BL122" s="476" t="n"/>
      <c r="BM122" s="476" t="n"/>
      <c r="BN122" s="476" t="n"/>
      <c r="BO122" s="476" t="n"/>
      <c r="BP122" s="476" t="n"/>
      <c r="BQ122" s="476" t="n"/>
      <c r="BR122" s="476" t="n"/>
      <c r="BS122" s="476" t="n"/>
      <c r="BT122" s="476" t="n"/>
      <c r="BU122" s="476" t="n"/>
      <c r="BV122" s="476" t="n"/>
      <c r="BW122" s="476" t="n"/>
      <c r="BX122" s="476" t="n"/>
      <c r="BY122" s="476" t="n"/>
      <c r="BZ122" s="476" t="n"/>
      <c r="CA122" s="476" t="n"/>
      <c r="CB122" s="476" t="n"/>
      <c r="CC122" s="476" t="n"/>
      <c r="CD122" s="476" t="n"/>
      <c r="CE122" s="476" t="n"/>
      <c r="CF122" s="476" t="n"/>
      <c r="CG122" s="476" t="n"/>
      <c r="CH122" s="476" t="n"/>
      <c r="CI122" s="476" t="n"/>
      <c r="CJ122" s="476" t="n"/>
      <c r="CK122" s="476" t="n"/>
      <c r="CL122" s="476" t="n"/>
      <c r="CM122" s="476" t="n"/>
      <c r="CN122" s="476" t="n"/>
      <c r="CO122" s="476" t="n"/>
      <c r="CP122" s="476" t="n"/>
      <c r="CQ122" s="476" t="n"/>
      <c r="CR122" s="476" t="n"/>
      <c r="CS122" s="476" t="n"/>
      <c r="CT122" s="476" t="n"/>
      <c r="CU122" s="476" t="n"/>
      <c r="CV122" s="476" t="n"/>
    </row>
    <row r="123">
      <c r="A123" s="845" t="n"/>
      <c r="B123" s="543" t="n">
        <v>1785039.368589716</v>
      </c>
      <c r="C123" s="845" t="n">
        <v>-1166909.254283338</v>
      </c>
      <c r="D123" s="845" t="n">
        <v>221150.9724343918</v>
      </c>
      <c r="E123" s="845" t="n">
        <v>-89401.4569415627</v>
      </c>
      <c r="F123" s="845" t="n">
        <v>0</v>
      </c>
      <c r="G123" s="845" t="n">
        <v>0</v>
      </c>
      <c r="H123" s="845" t="n">
        <v>0</v>
      </c>
      <c r="I123" s="845" t="n">
        <v>0</v>
      </c>
      <c r="J123" s="845" t="n">
        <v>14175.22122004323</v>
      </c>
      <c r="K123" s="845" t="n">
        <v>-571433.8864158713</v>
      </c>
      <c r="L123" s="845" t="n">
        <v>-1300054.84817083</v>
      </c>
      <c r="M123" s="845" t="n">
        <v>-2619105.105805744</v>
      </c>
      <c r="N123" s="845" t="n">
        <v>-763133.4130402136</v>
      </c>
      <c r="O123" s="845" t="n">
        <v>5772423.098726201</v>
      </c>
      <c r="P123" s="845" t="n">
        <v>42822.69896689337</v>
      </c>
      <c r="Q123" s="845" t="n">
        <v>-1325573.395279685</v>
      </c>
      <c r="R123" s="543" t="n">
        <v>0</v>
      </c>
      <c r="S123" s="845" t="n">
        <v>0</v>
      </c>
      <c r="T123" s="544" t="n">
        <v>0</v>
      </c>
      <c r="U123" s="547" t="n">
        <v>-4281.880234802459</v>
      </c>
      <c r="V123" s="845" t="n">
        <v>-4488.994940016619</v>
      </c>
      <c r="W123" s="476" t="n"/>
      <c r="X123" s="476" t="n"/>
      <c r="Y123" s="845" t="n">
        <v>-0.392117971063256</v>
      </c>
      <c r="Z123" s="476" t="n"/>
      <c r="AA123" s="476" t="n"/>
      <c r="AB123" s="476" t="n"/>
      <c r="AC123" s="476" t="n"/>
      <c r="AD123" s="476" t="n"/>
      <c r="AE123" s="476" t="n"/>
      <c r="AF123" s="476" t="n"/>
      <c r="AG123" s="476" t="n"/>
      <c r="AH123" s="476" t="n"/>
      <c r="AI123" s="476" t="n"/>
      <c r="AJ123" s="476" t="n"/>
      <c r="AK123" s="476" t="n"/>
      <c r="AL123" s="476" t="n"/>
      <c r="AM123" s="476" t="n"/>
      <c r="AN123" s="476" t="n"/>
      <c r="AO123" s="476" t="n"/>
      <c r="AP123" s="476" t="n"/>
      <c r="AQ123" s="476" t="n"/>
      <c r="AR123" s="476" t="n"/>
      <c r="AS123" s="476" t="n"/>
      <c r="AT123" s="476" t="n"/>
      <c r="AU123" s="476" t="n"/>
      <c r="AV123" s="476" t="n"/>
      <c r="AW123" s="476" t="n"/>
      <c r="AX123" s="476" t="n"/>
      <c r="AY123" s="476" t="n"/>
      <c r="AZ123" s="476" t="n"/>
      <c r="BA123" s="476" t="n"/>
      <c r="BB123" s="476" t="n"/>
      <c r="BC123" s="476" t="n"/>
      <c r="BD123" s="476" t="n"/>
      <c r="BE123" s="476" t="n"/>
      <c r="BF123" s="476" t="n"/>
      <c r="BG123" s="476" t="n"/>
      <c r="BH123" s="476" t="n"/>
      <c r="BI123" s="476" t="n"/>
      <c r="BJ123" s="476" t="n"/>
      <c r="BK123" s="476" t="n"/>
      <c r="BL123" s="476" t="n"/>
      <c r="BM123" s="476" t="n"/>
      <c r="BN123" s="476" t="n"/>
      <c r="BO123" s="476" t="n"/>
      <c r="BP123" s="476" t="n"/>
      <c r="BQ123" s="476" t="n"/>
      <c r="BR123" s="476" t="n"/>
      <c r="BS123" s="476" t="n"/>
      <c r="BT123" s="476" t="n"/>
      <c r="BU123" s="476" t="n"/>
      <c r="BV123" s="476" t="n"/>
      <c r="BW123" s="476" t="n"/>
      <c r="BX123" s="476" t="n"/>
      <c r="BY123" s="476" t="n"/>
      <c r="BZ123" s="476" t="n"/>
      <c r="CA123" s="476" t="n"/>
      <c r="CB123" s="476" t="n"/>
      <c r="CC123" s="476" t="n"/>
      <c r="CD123" s="476" t="n"/>
      <c r="CE123" s="476" t="n"/>
      <c r="CF123" s="476" t="n"/>
      <c r="CG123" s="476" t="n"/>
      <c r="CH123" s="476" t="n"/>
      <c r="CI123" s="476" t="n"/>
      <c r="CJ123" s="476" t="n"/>
      <c r="CK123" s="476" t="n"/>
      <c r="CL123" s="476" t="n"/>
      <c r="CM123" s="476" t="n"/>
      <c r="CN123" s="476" t="n"/>
      <c r="CO123" s="476" t="n"/>
      <c r="CP123" s="476" t="n"/>
      <c r="CQ123" s="476" t="n"/>
      <c r="CR123" s="476" t="n"/>
      <c r="CS123" s="476" t="n"/>
      <c r="CT123" s="476" t="n"/>
      <c r="CU123" s="476" t="n"/>
      <c r="CV123" s="476" t="n"/>
    </row>
    <row r="124">
      <c r="A124" s="845" t="n"/>
      <c r="B124" s="543" t="n">
        <v>-997453.8716580536</v>
      </c>
      <c r="C124" s="845" t="n">
        <v>127366.9780975412</v>
      </c>
      <c r="D124" s="845" t="n">
        <v>-3003762.336559472</v>
      </c>
      <c r="E124" s="845" t="n">
        <v>-1271232.582584871</v>
      </c>
      <c r="F124" s="845" t="n">
        <v>-2387538.113622162</v>
      </c>
      <c r="G124" s="845" t="n">
        <v>-372519.4349699053</v>
      </c>
      <c r="H124" s="845" t="n">
        <v>-1082062.511579622</v>
      </c>
      <c r="I124" s="845" t="n">
        <v>-521342.9408878051</v>
      </c>
      <c r="J124" s="845" t="n">
        <v>191783.1919405147</v>
      </c>
      <c r="K124" s="845" t="n">
        <v>659043.9815427364</v>
      </c>
      <c r="L124" s="845" t="n">
        <v>-2622586.544235618</v>
      </c>
      <c r="M124" s="845" t="n">
        <v>411244.6437289524</v>
      </c>
      <c r="N124" s="845" t="n">
        <v>-743796.7220355181</v>
      </c>
      <c r="O124" s="845" t="n">
        <v>42822.69896689337</v>
      </c>
      <c r="P124" s="845" t="n">
        <v>10645416.90774993</v>
      </c>
      <c r="Q124" s="845" t="n">
        <v>924616.6561064573</v>
      </c>
      <c r="R124" s="543" t="n">
        <v>1</v>
      </c>
      <c r="S124" s="845" t="n">
        <v>0</v>
      </c>
      <c r="T124" s="544">
        <f>AF112</f>
        <v/>
      </c>
      <c r="U124" s="547" t="n">
        <v>-5599.090654219325</v>
      </c>
      <c r="V124" s="845" t="n">
        <v>15796.6456657313</v>
      </c>
      <c r="W124" s="476" t="n"/>
      <c r="X124" s="476" t="n"/>
      <c r="Y124" s="845" t="n">
        <v>-0.3453733868024875</v>
      </c>
      <c r="Z124" s="476" t="n"/>
      <c r="AA124" s="476" t="n"/>
      <c r="AB124" s="476" t="n"/>
      <c r="AC124" s="476" t="n"/>
      <c r="AD124" s="476" t="n"/>
      <c r="AE124" s="476" t="n"/>
      <c r="AF124" s="476" t="n"/>
      <c r="AG124" s="476" t="n"/>
      <c r="AH124" s="476" t="n"/>
      <c r="AI124" s="476" t="n"/>
      <c r="AJ124" s="476" t="n"/>
      <c r="AK124" s="476" t="n"/>
      <c r="AL124" s="476" t="n"/>
      <c r="AM124" s="476" t="n"/>
      <c r="AN124" s="476" t="n"/>
      <c r="AO124" s="476" t="n"/>
      <c r="AP124" s="476" t="n"/>
      <c r="AQ124" s="476" t="n"/>
      <c r="AR124" s="476" t="n"/>
      <c r="AS124" s="476" t="n"/>
      <c r="AT124" s="476" t="n"/>
      <c r="AU124" s="476" t="n"/>
      <c r="AV124" s="476" t="n"/>
      <c r="AW124" s="476" t="n"/>
      <c r="AX124" s="476" t="n"/>
      <c r="AY124" s="476" t="n"/>
      <c r="AZ124" s="476" t="n"/>
      <c r="BA124" s="476" t="n"/>
      <c r="BB124" s="476" t="n"/>
      <c r="BC124" s="476" t="n"/>
      <c r="BD124" s="476" t="n"/>
      <c r="BE124" s="476" t="n"/>
      <c r="BF124" s="476" t="n"/>
      <c r="BG124" s="476" t="n"/>
      <c r="BH124" s="476" t="n"/>
      <c r="BI124" s="476" t="n"/>
      <c r="BJ124" s="476" t="n"/>
      <c r="BK124" s="476" t="n"/>
      <c r="BL124" s="476" t="n"/>
      <c r="BM124" s="476" t="n"/>
      <c r="BN124" s="476" t="n"/>
      <c r="BO124" s="476" t="n"/>
      <c r="BP124" s="476" t="n"/>
      <c r="BQ124" s="476" t="n"/>
      <c r="BR124" s="476" t="n"/>
      <c r="BS124" s="476" t="n"/>
      <c r="BT124" s="476" t="n"/>
      <c r="BU124" s="476" t="n"/>
      <c r="BV124" s="476" t="n"/>
      <c r="BW124" s="476" t="n"/>
      <c r="BX124" s="476" t="n"/>
      <c r="BY124" s="476" t="n"/>
      <c r="BZ124" s="476" t="n"/>
      <c r="CA124" s="476" t="n"/>
      <c r="CB124" s="476" t="n"/>
      <c r="CC124" s="476" t="n"/>
      <c r="CD124" s="476" t="n"/>
      <c r="CE124" s="476" t="n"/>
      <c r="CF124" s="476" t="n"/>
      <c r="CG124" s="476" t="n"/>
      <c r="CH124" s="476" t="n"/>
      <c r="CI124" s="476" t="n"/>
      <c r="CJ124" s="476" t="n"/>
      <c r="CK124" s="476" t="n"/>
      <c r="CL124" s="476" t="n"/>
      <c r="CM124" s="476" t="n"/>
      <c r="CN124" s="476" t="n"/>
      <c r="CO124" s="476" t="n"/>
      <c r="CP124" s="476" t="n"/>
      <c r="CQ124" s="476" t="n"/>
      <c r="CR124" s="476" t="n"/>
      <c r="CS124" s="476" t="n"/>
      <c r="CT124" s="476" t="n"/>
      <c r="CU124" s="476" t="n"/>
      <c r="CV124" s="476" t="n"/>
    </row>
    <row r="125">
      <c r="A125" s="845" t="n"/>
      <c r="B125" s="543" t="n">
        <v>341545.461270915</v>
      </c>
      <c r="C125" s="845" t="n">
        <v>-896283.0985098127</v>
      </c>
      <c r="D125" s="845" t="n">
        <v>-1385499.064804676</v>
      </c>
      <c r="E125" s="845" t="n">
        <v>-1546929.093715645</v>
      </c>
      <c r="F125" s="845" t="n">
        <v>138370.5246443133</v>
      </c>
      <c r="G125" s="845" t="n">
        <v>-929508.039863801</v>
      </c>
      <c r="H125" s="845" t="n">
        <v>-75983.29999538064</v>
      </c>
      <c r="I125" s="845" t="n">
        <v>-349439.4359515198</v>
      </c>
      <c r="J125" s="845" t="n">
        <v>439957.155982326</v>
      </c>
      <c r="K125" s="845" t="n">
        <v>-177986.7528911629</v>
      </c>
      <c r="L125" s="845" t="n">
        <v>-498871.6949896335</v>
      </c>
      <c r="M125" s="845" t="n">
        <v>-780083.2473928363</v>
      </c>
      <c r="N125" s="845" t="n">
        <v>115864.2617856776</v>
      </c>
      <c r="O125" s="845" t="n">
        <v>-1325573.395279685</v>
      </c>
      <c r="P125" s="845" t="n">
        <v>924616.6561064573</v>
      </c>
      <c r="Q125" s="845" t="n">
        <v>6005803.063604465</v>
      </c>
      <c r="R125" s="543" t="n">
        <v>0</v>
      </c>
      <c r="S125" s="845" t="n">
        <v>1</v>
      </c>
      <c r="T125" s="544">
        <f>AG112</f>
        <v/>
      </c>
      <c r="U125" s="547" t="n">
        <v>18582.32136578062</v>
      </c>
      <c r="V125" s="845" t="n">
        <v>-12492.81840224428</v>
      </c>
      <c r="W125" s="476" t="n"/>
      <c r="X125" s="476" t="n"/>
      <c r="Y125" s="845" t="n">
        <v>0.2429392152529628</v>
      </c>
      <c r="Z125" s="476" t="n"/>
      <c r="AA125" s="476" t="n"/>
      <c r="AB125" s="476" t="n"/>
      <c r="AC125" s="476" t="n"/>
      <c r="AD125" s="476" t="n"/>
      <c r="AE125" s="476" t="n"/>
      <c r="AF125" s="476" t="n"/>
      <c r="AG125" s="476" t="n"/>
      <c r="AH125" s="476" t="n"/>
      <c r="AI125" s="476" t="n"/>
      <c r="AJ125" s="476" t="n"/>
      <c r="AK125" s="476" t="n"/>
      <c r="AL125" s="476" t="n"/>
      <c r="AM125" s="476" t="n"/>
      <c r="AN125" s="476" t="n"/>
      <c r="AO125" s="476" t="n"/>
      <c r="AP125" s="476" t="n"/>
      <c r="AQ125" s="476" t="n"/>
      <c r="AR125" s="476" t="n"/>
      <c r="AS125" s="476" t="n"/>
      <c r="AT125" s="476" t="n"/>
      <c r="AU125" s="476" t="n"/>
      <c r="AV125" s="476" t="n"/>
      <c r="AW125" s="476" t="n"/>
      <c r="AX125" s="476" t="n"/>
      <c r="AY125" s="476" t="n"/>
      <c r="AZ125" s="476" t="n"/>
      <c r="BA125" s="476" t="n"/>
      <c r="BB125" s="476" t="n"/>
      <c r="BC125" s="476" t="n"/>
      <c r="BD125" s="476" t="n"/>
      <c r="BE125" s="476" t="n"/>
      <c r="BF125" s="476" t="n"/>
      <c r="BG125" s="476" t="n"/>
      <c r="BH125" s="476" t="n"/>
      <c r="BI125" s="476" t="n"/>
      <c r="BJ125" s="476" t="n"/>
      <c r="BK125" s="476" t="n"/>
      <c r="BL125" s="476" t="n"/>
      <c r="BM125" s="476" t="n"/>
      <c r="BN125" s="476" t="n"/>
      <c r="BO125" s="476" t="n"/>
      <c r="BP125" s="476" t="n"/>
      <c r="BQ125" s="476" t="n"/>
      <c r="BR125" s="476" t="n"/>
      <c r="BS125" s="476" t="n"/>
      <c r="BT125" s="476" t="n"/>
      <c r="BU125" s="476" t="n"/>
      <c r="BV125" s="476" t="n"/>
      <c r="BW125" s="476" t="n"/>
      <c r="BX125" s="476" t="n"/>
      <c r="BY125" s="476" t="n"/>
      <c r="BZ125" s="476" t="n"/>
      <c r="CA125" s="476" t="n"/>
      <c r="CB125" s="476" t="n"/>
      <c r="CC125" s="476" t="n"/>
      <c r="CD125" s="476" t="n"/>
      <c r="CE125" s="476" t="n"/>
      <c r="CF125" s="476" t="n"/>
      <c r="CG125" s="476" t="n"/>
      <c r="CH125" s="476" t="n"/>
      <c r="CI125" s="476" t="n"/>
      <c r="CJ125" s="476" t="n"/>
      <c r="CK125" s="476" t="n"/>
      <c r="CL125" s="476" t="n"/>
      <c r="CM125" s="476" t="n"/>
      <c r="CN125" s="476" t="n"/>
      <c r="CO125" s="476" t="n"/>
      <c r="CP125" s="476" t="n"/>
      <c r="CQ125" s="476" t="n"/>
      <c r="CR125" s="476" t="n"/>
      <c r="CS125" s="476" t="n"/>
      <c r="CT125" s="476" t="n"/>
      <c r="CU125" s="476" t="n"/>
      <c r="CV125" s="476" t="n"/>
    </row>
    <row r="126">
      <c r="A126" s="845" t="inlineStr">
        <is>
          <t>S</t>
        </is>
      </c>
      <c r="B126" s="543" t="n">
        <v>0</v>
      </c>
      <c r="C126" s="845" t="n">
        <v>0</v>
      </c>
      <c r="D126" s="845" t="n">
        <v>0</v>
      </c>
      <c r="E126" s="845" t="n">
        <v>0</v>
      </c>
      <c r="F126" s="845" t="n">
        <v>0</v>
      </c>
      <c r="G126" s="845" t="n">
        <v>0</v>
      </c>
      <c r="H126" s="845" t="n">
        <v>0</v>
      </c>
      <c r="I126" s="845" t="n">
        <v>0</v>
      </c>
      <c r="J126" s="845" t="n">
        <v>0</v>
      </c>
      <c r="K126" s="845" t="n">
        <v>0</v>
      </c>
      <c r="L126" s="845" t="n">
        <v>0</v>
      </c>
      <c r="M126" s="845" t="n">
        <v>0</v>
      </c>
      <c r="N126" s="845" t="n">
        <v>0</v>
      </c>
      <c r="O126" s="845" t="n">
        <v>0</v>
      </c>
      <c r="P126" s="845" t="n">
        <v>1</v>
      </c>
      <c r="Q126" s="845" t="n">
        <v>0</v>
      </c>
      <c r="R126" s="543" t="n">
        <v>0</v>
      </c>
      <c r="S126" s="845" t="n">
        <v>0</v>
      </c>
      <c r="T126" s="544" t="n">
        <v>0</v>
      </c>
      <c r="U126" s="547" t="n">
        <v>26537.39831392535</v>
      </c>
      <c r="V126" s="476" t="n"/>
      <c r="W126" s="476" t="n"/>
      <c r="X126" s="476" t="n"/>
      <c r="Y126" s="845" t="n">
        <v>-0.3264834221999434</v>
      </c>
      <c r="Z126" s="476" t="n"/>
      <c r="AA126" s="476" t="n"/>
      <c r="AB126" s="476" t="n"/>
      <c r="AC126" s="476" t="n"/>
      <c r="AD126" s="476" t="n"/>
      <c r="AE126" s="476" t="n"/>
      <c r="AF126" s="476" t="n"/>
      <c r="AG126" s="476" t="n"/>
      <c r="AH126" s="476" t="n"/>
      <c r="AI126" s="476" t="n"/>
      <c r="AJ126" s="476" t="n"/>
      <c r="AK126" s="476" t="n"/>
      <c r="AL126" s="476" t="n"/>
      <c r="AM126" s="476" t="n"/>
      <c r="AN126" s="476" t="n"/>
      <c r="AO126" s="476" t="n"/>
      <c r="AP126" s="476" t="n"/>
      <c r="AQ126" s="476" t="n"/>
      <c r="AR126" s="476" t="n"/>
      <c r="AS126" s="476" t="n"/>
      <c r="AT126" s="476" t="n"/>
      <c r="AU126" s="476" t="n"/>
      <c r="AV126" s="476" t="n"/>
      <c r="AW126" s="476" t="n"/>
      <c r="AX126" s="476" t="n"/>
      <c r="AY126" s="476" t="n"/>
      <c r="AZ126" s="476" t="n"/>
      <c r="BA126" s="476" t="n"/>
      <c r="BB126" s="476" t="n"/>
      <c r="BC126" s="476" t="n"/>
      <c r="BD126" s="476" t="n"/>
      <c r="BE126" s="476" t="n"/>
      <c r="BF126" s="476" t="n"/>
      <c r="BG126" s="476" t="n"/>
      <c r="BH126" s="476" t="n"/>
      <c r="BI126" s="476" t="n"/>
      <c r="BJ126" s="476" t="n"/>
      <c r="BK126" s="476" t="n"/>
      <c r="BL126" s="476" t="n"/>
      <c r="BM126" s="476" t="n"/>
      <c r="BN126" s="476" t="n"/>
      <c r="BO126" s="476" t="n"/>
      <c r="BP126" s="476" t="n"/>
      <c r="BQ126" s="476" t="n"/>
      <c r="BR126" s="476" t="n"/>
      <c r="BS126" s="476" t="n"/>
      <c r="BT126" s="476" t="n"/>
      <c r="BU126" s="476" t="n"/>
      <c r="BV126" s="476" t="n"/>
      <c r="BW126" s="476" t="n"/>
      <c r="BX126" s="476" t="n"/>
      <c r="BY126" s="476" t="n"/>
      <c r="BZ126" s="476" t="n"/>
      <c r="CA126" s="476" t="n"/>
      <c r="CB126" s="476" t="n"/>
      <c r="CC126" s="476" t="n"/>
      <c r="CD126" s="476" t="n"/>
      <c r="CE126" s="476" t="n"/>
      <c r="CF126" s="476" t="n"/>
      <c r="CG126" s="476" t="n"/>
      <c r="CH126" s="476" t="n"/>
      <c r="CI126" s="476" t="n"/>
      <c r="CJ126" s="476" t="n"/>
      <c r="CK126" s="476" t="n"/>
      <c r="CL126" s="476" t="n"/>
      <c r="CM126" s="476" t="n"/>
      <c r="CN126" s="476" t="n"/>
      <c r="CO126" s="476" t="n"/>
      <c r="CP126" s="476" t="n"/>
      <c r="CQ126" s="476" t="n"/>
      <c r="CR126" s="476" t="n"/>
      <c r="CS126" s="476" t="n"/>
      <c r="CT126" s="476" t="n"/>
      <c r="CU126" s="476" t="n"/>
      <c r="CV126" s="476" t="n"/>
    </row>
    <row r="127">
      <c r="A127" s="476" t="n"/>
      <c r="B127" s="543" t="n">
        <v>0</v>
      </c>
      <c r="C127" s="845" t="n">
        <v>0</v>
      </c>
      <c r="D127" s="845" t="n">
        <v>0</v>
      </c>
      <c r="E127" s="845" t="n">
        <v>0</v>
      </c>
      <c r="F127" s="845" t="n">
        <v>0</v>
      </c>
      <c r="G127" s="845" t="n">
        <v>0</v>
      </c>
      <c r="H127" s="845" t="n">
        <v>0</v>
      </c>
      <c r="I127" s="845" t="n">
        <v>0</v>
      </c>
      <c r="J127" s="845" t="n">
        <v>0</v>
      </c>
      <c r="K127" s="845" t="n">
        <v>0</v>
      </c>
      <c r="L127" s="845" t="n">
        <v>0</v>
      </c>
      <c r="M127" s="845" t="n">
        <v>0</v>
      </c>
      <c r="N127" s="845" t="n">
        <v>0</v>
      </c>
      <c r="O127" s="845" t="n">
        <v>0</v>
      </c>
      <c r="P127" s="845" t="n">
        <v>0</v>
      </c>
      <c r="Q127" s="845" t="n">
        <v>1</v>
      </c>
      <c r="R127" s="543" t="n">
        <v>0</v>
      </c>
      <c r="S127" s="845" t="n">
        <v>0</v>
      </c>
      <c r="T127" s="544" t="n">
        <v>0</v>
      </c>
      <c r="U127" s="547" t="n">
        <v>286.6156205491341</v>
      </c>
      <c r="V127" s="476" t="n"/>
      <c r="W127" s="476" t="n"/>
      <c r="X127" s="476" t="n"/>
      <c r="Y127" s="845" t="n">
        <v>-1.198639978845093</v>
      </c>
      <c r="Z127" s="476" t="n"/>
      <c r="AA127" s="476" t="n"/>
      <c r="AB127" s="476" t="n"/>
      <c r="AC127" s="476" t="n"/>
      <c r="AD127" s="476" t="n"/>
      <c r="AE127" s="476" t="n"/>
      <c r="AF127" s="476" t="n"/>
      <c r="AG127" s="476" t="n"/>
      <c r="AH127" s="476" t="n"/>
      <c r="AI127" s="476" t="n"/>
      <c r="AJ127" s="476" t="n"/>
      <c r="AK127" s="476" t="n"/>
      <c r="AL127" s="476" t="n"/>
      <c r="AM127" s="476" t="n"/>
      <c r="AN127" s="476" t="n"/>
      <c r="AO127" s="476" t="n"/>
      <c r="AP127" s="476" t="n"/>
      <c r="AQ127" s="476" t="n"/>
      <c r="AR127" s="476" t="n"/>
      <c r="AS127" s="476" t="n"/>
      <c r="AT127" s="476" t="n"/>
      <c r="AU127" s="476" t="n"/>
      <c r="AV127" s="476" t="n"/>
      <c r="AW127" s="476" t="n"/>
      <c r="AX127" s="476" t="n"/>
      <c r="AY127" s="476" t="n"/>
      <c r="AZ127" s="476" t="n"/>
      <c r="BA127" s="476" t="n"/>
      <c r="BB127" s="476" t="n"/>
      <c r="BC127" s="476" t="n"/>
      <c r="BD127" s="476" t="n"/>
      <c r="BE127" s="476" t="n"/>
      <c r="BF127" s="476" t="n"/>
      <c r="BG127" s="476" t="n"/>
      <c r="BH127" s="476" t="n"/>
      <c r="BI127" s="476" t="n"/>
      <c r="BJ127" s="476" t="n"/>
      <c r="BK127" s="476" t="n"/>
      <c r="BL127" s="476" t="n"/>
      <c r="BM127" s="476" t="n"/>
      <c r="BN127" s="476" t="n"/>
      <c r="BO127" s="476" t="n"/>
      <c r="BP127" s="476" t="n"/>
      <c r="BQ127" s="476" t="n"/>
      <c r="BR127" s="476" t="n"/>
      <c r="BS127" s="476" t="n"/>
      <c r="BT127" s="476" t="n"/>
      <c r="BU127" s="476" t="n"/>
      <c r="BV127" s="476" t="n"/>
      <c r="BW127" s="476" t="n"/>
      <c r="BX127" s="476" t="n"/>
      <c r="BY127" s="476" t="n"/>
      <c r="BZ127" s="476" t="n"/>
      <c r="CA127" s="476" t="n"/>
      <c r="CB127" s="476" t="n"/>
      <c r="CC127" s="476" t="n"/>
      <c r="CD127" s="476" t="n"/>
      <c r="CE127" s="476" t="n"/>
      <c r="CF127" s="476" t="n"/>
      <c r="CG127" s="476" t="n"/>
      <c r="CH127" s="476" t="n"/>
      <c r="CI127" s="476" t="n"/>
      <c r="CJ127" s="476" t="n"/>
      <c r="CK127" s="476" t="n"/>
      <c r="CL127" s="476" t="n"/>
      <c r="CM127" s="476" t="n"/>
      <c r="CN127" s="476" t="n"/>
      <c r="CO127" s="476" t="n"/>
      <c r="CP127" s="476" t="n"/>
      <c r="CQ127" s="476" t="n"/>
      <c r="CR127" s="476" t="n"/>
      <c r="CS127" s="476" t="n"/>
      <c r="CT127" s="476" t="n"/>
      <c r="CU127" s="476" t="n"/>
      <c r="CV127" s="476" t="n"/>
    </row>
    <row r="128">
      <c r="A128" s="476" t="n"/>
      <c r="B128" s="543" t="n">
        <v>0</v>
      </c>
      <c r="C128" s="845" t="n">
        <v>0</v>
      </c>
      <c r="D128" s="845" t="n">
        <v>0</v>
      </c>
      <c r="E128" s="845" t="n">
        <v>0</v>
      </c>
      <c r="F128" s="845" t="n">
        <v>0</v>
      </c>
      <c r="G128" s="845" t="n">
        <v>0</v>
      </c>
      <c r="H128" s="845" t="n">
        <v>0</v>
      </c>
      <c r="I128" s="845" t="n">
        <v>0</v>
      </c>
      <c r="J128" s="845">
        <f>T118</f>
        <v/>
      </c>
      <c r="K128" s="845">
        <f>T119</f>
        <v/>
      </c>
      <c r="L128" s="845" t="n">
        <v>0</v>
      </c>
      <c r="M128" s="845" t="n">
        <v>0</v>
      </c>
      <c r="N128" s="845" t="n">
        <v>0</v>
      </c>
      <c r="O128" s="845" t="n">
        <v>0</v>
      </c>
      <c r="P128" s="845">
        <f>T124</f>
        <v/>
      </c>
      <c r="Q128" s="845">
        <f>T125</f>
        <v/>
      </c>
      <c r="R128" s="543" t="n">
        <v>0</v>
      </c>
      <c r="S128" s="845" t="n">
        <v>0</v>
      </c>
      <c r="T128" s="544" t="n">
        <v>0</v>
      </c>
      <c r="U128" s="547" t="n">
        <v>-4488.994939957913</v>
      </c>
      <c r="V128" s="476" t="n"/>
      <c r="W128" s="476" t="n"/>
      <c r="X128" s="476" t="n"/>
      <c r="Y128" s="845" t="n">
        <v>0.86593438951952</v>
      </c>
      <c r="Z128" s="476" t="n"/>
      <c r="AA128" s="476" t="n"/>
      <c r="AB128" s="476" t="n"/>
      <c r="AC128" s="476" t="n"/>
      <c r="AD128" s="476" t="n"/>
      <c r="AE128" s="476" t="n"/>
      <c r="AF128" s="476" t="n"/>
      <c r="AG128" s="476" t="n"/>
      <c r="AH128" s="476" t="n"/>
      <c r="AI128" s="476" t="n"/>
      <c r="AJ128" s="476" t="n"/>
      <c r="AK128" s="476" t="n"/>
      <c r="AL128" s="476" t="n"/>
      <c r="AM128" s="476" t="n"/>
      <c r="AN128" s="476" t="n"/>
      <c r="AO128" s="476" t="n"/>
      <c r="AP128" s="476" t="n"/>
      <c r="AQ128" s="476" t="n"/>
      <c r="AR128" s="476" t="n"/>
      <c r="AS128" s="476" t="n"/>
      <c r="AT128" s="476" t="n"/>
      <c r="AU128" s="476" t="n"/>
      <c r="AV128" s="476" t="n"/>
      <c r="AW128" s="476" t="n"/>
      <c r="AX128" s="476" t="n"/>
      <c r="AY128" s="476" t="n"/>
      <c r="AZ128" s="476" t="n"/>
      <c r="BA128" s="476" t="n"/>
      <c r="BB128" s="476" t="n"/>
      <c r="BC128" s="476" t="n"/>
      <c r="BD128" s="476" t="n"/>
      <c r="BE128" s="476" t="n"/>
      <c r="BF128" s="476" t="n"/>
      <c r="BG128" s="476" t="n"/>
      <c r="BH128" s="476" t="n"/>
      <c r="BI128" s="476" t="n"/>
      <c r="BJ128" s="476" t="n"/>
      <c r="BK128" s="476" t="n"/>
      <c r="BL128" s="476" t="n"/>
      <c r="BM128" s="476" t="n"/>
      <c r="BN128" s="476" t="n"/>
      <c r="BO128" s="476" t="n"/>
      <c r="BP128" s="476" t="n"/>
      <c r="BQ128" s="476" t="n"/>
      <c r="BR128" s="476" t="n"/>
      <c r="BS128" s="476" t="n"/>
      <c r="BT128" s="476" t="n"/>
      <c r="BU128" s="476" t="n"/>
      <c r="BV128" s="476" t="n"/>
      <c r="BW128" s="476" t="n"/>
      <c r="BX128" s="476" t="n"/>
      <c r="BY128" s="476" t="n"/>
      <c r="BZ128" s="476" t="n"/>
      <c r="CA128" s="476" t="n"/>
      <c r="CB128" s="476" t="n"/>
      <c r="CC128" s="476" t="n"/>
      <c r="CD128" s="476" t="n"/>
      <c r="CE128" s="476" t="n"/>
      <c r="CF128" s="476" t="n"/>
      <c r="CG128" s="476" t="n"/>
      <c r="CH128" s="476" t="n"/>
      <c r="CI128" s="476" t="n"/>
      <c r="CJ128" s="476" t="n"/>
      <c r="CK128" s="476" t="n"/>
      <c r="CL128" s="476" t="n"/>
      <c r="CM128" s="476" t="n"/>
      <c r="CN128" s="476" t="n"/>
      <c r="CO128" s="476" t="n"/>
      <c r="CP128" s="476" t="n"/>
      <c r="CQ128" s="476" t="n"/>
      <c r="CR128" s="476" t="n"/>
      <c r="CS128" s="476" t="n"/>
      <c r="CT128" s="476" t="n"/>
      <c r="CU128" s="476" t="n"/>
      <c r="CV128" s="476" t="n"/>
    </row>
    <row r="129">
      <c r="A129" s="476" t="n"/>
      <c r="B129" s="543" t="n">
        <v>-997453.8716580537</v>
      </c>
      <c r="C129" s="476" t="n">
        <v>127366.9780975411</v>
      </c>
      <c r="D129" s="476" t="n">
        <v>-3003762.336559472</v>
      </c>
      <c r="E129" s="476" t="n">
        <v>-1271232.582584871</v>
      </c>
      <c r="F129" s="476" t="n">
        <v>-2387538.113622162</v>
      </c>
      <c r="G129" s="476" t="n">
        <v>-372519.4349699052</v>
      </c>
      <c r="H129" s="476" t="n">
        <v>-1082062.511579623</v>
      </c>
      <c r="I129" s="476" t="n">
        <v>-521342.9408878048</v>
      </c>
      <c r="J129" s="476" t="n">
        <v>191783.1919405145</v>
      </c>
      <c r="K129" s="476" t="n">
        <v>659043.9815427364</v>
      </c>
      <c r="L129" s="476" t="n">
        <v>-2622586.544235618</v>
      </c>
      <c r="M129" s="476" t="n">
        <v>411244.6437289523</v>
      </c>
      <c r="N129" s="476" t="n">
        <v>-743796.7220355183</v>
      </c>
      <c r="O129" s="476" t="n">
        <v>42822.69896689383</v>
      </c>
      <c r="P129" s="476" t="n">
        <v>10645416.90774993</v>
      </c>
      <c r="Q129" s="476" t="n">
        <v>924616.6561064569</v>
      </c>
      <c r="R129" s="543" t="n">
        <v>1</v>
      </c>
      <c r="S129" s="476" t="n">
        <v>0</v>
      </c>
      <c r="T129" s="544" t="n">
        <v>1649.274021677672</v>
      </c>
      <c r="U129" s="547" t="n">
        <v>15796.64566592623</v>
      </c>
      <c r="V129" s="845" t="n"/>
      <c r="W129" s="845" t="n"/>
      <c r="X129" s="845" t="n"/>
      <c r="Y129" s="845" t="n">
        <v>0.2339842178892617</v>
      </c>
      <c r="Z129" s="845" t="n"/>
      <c r="AA129" s="845" t="inlineStr">
        <is>
          <t>VTL</t>
        </is>
      </c>
      <c r="AB129" s="845">
        <f t="array" ref="AB129">MMULT(TRANSPOSE(_xlfn.ANCHORARRAY(Y119)),S76:S107)</f>
        <v/>
      </c>
      <c r="AC129" s="845" t="n"/>
      <c r="AD129" s="845" t="n"/>
      <c r="AE129" s="845" t="n"/>
      <c r="AF129" s="476" t="n"/>
      <c r="AG129" s="476" t="n"/>
      <c r="AH129" s="476" t="n"/>
      <c r="AI129" s="476" t="n"/>
      <c r="AJ129" s="476" t="n"/>
      <c r="AK129" s="476" t="n"/>
      <c r="AL129" s="476" t="n"/>
      <c r="AM129" s="476" t="n"/>
      <c r="AN129" s="476" t="n"/>
      <c r="AO129" s="476" t="n"/>
      <c r="AP129" s="476" t="n"/>
      <c r="AQ129" s="476" t="n"/>
      <c r="AR129" s="476" t="n"/>
      <c r="AS129" s="476" t="n"/>
      <c r="AT129" s="476" t="n"/>
      <c r="AU129" s="476" t="n"/>
      <c r="AV129" s="476" t="n"/>
      <c r="AW129" s="476" t="n"/>
      <c r="AX129" s="476" t="n"/>
      <c r="AY129" s="476" t="n"/>
      <c r="AZ129" s="476" t="n"/>
      <c r="BA129" s="476" t="n"/>
      <c r="BB129" s="476" t="n"/>
      <c r="BC129" s="476" t="n"/>
      <c r="BD129" s="476" t="n"/>
      <c r="BE129" s="476" t="n"/>
      <c r="BF129" s="476" t="n"/>
      <c r="BG129" s="476" t="n"/>
      <c r="BH129" s="476" t="n"/>
      <c r="BI129" s="476" t="n"/>
      <c r="BJ129" s="476" t="n"/>
      <c r="BK129" s="476" t="n"/>
      <c r="BL129" s="476" t="n"/>
      <c r="BM129" s="476" t="n"/>
      <c r="BN129" s="476" t="n"/>
      <c r="BO129" s="476" t="n"/>
      <c r="BP129" s="476" t="n"/>
      <c r="BQ129" s="476" t="n"/>
      <c r="BR129" s="476" t="n"/>
      <c r="BS129" s="476" t="n"/>
      <c r="BT129" s="476" t="n"/>
      <c r="BU129" s="476" t="n"/>
      <c r="BV129" s="476" t="n"/>
      <c r="BW129" s="476" t="n"/>
      <c r="BX129" s="476" t="n"/>
      <c r="BY129" s="476" t="n"/>
      <c r="BZ129" s="476" t="n"/>
      <c r="CA129" s="476" t="n"/>
      <c r="CB129" s="476" t="n"/>
      <c r="CC129" s="476" t="n"/>
      <c r="CD129" s="476" t="n"/>
      <c r="CE129" s="476" t="n"/>
      <c r="CF129" s="476" t="n"/>
      <c r="CG129" s="476" t="n"/>
      <c r="CH129" s="476" t="n"/>
      <c r="CI129" s="476" t="n"/>
      <c r="CJ129" s="476" t="n"/>
      <c r="CK129" s="476" t="n"/>
      <c r="CL129" s="476" t="n"/>
      <c r="CM129" s="476" t="n"/>
      <c r="CN129" s="476" t="n"/>
      <c r="CO129" s="476" t="n"/>
      <c r="CP129" s="476" t="n"/>
      <c r="CQ129" s="476" t="n"/>
      <c r="CR129" s="476" t="n"/>
      <c r="CS129" s="476" t="n"/>
      <c r="CT129" s="476" t="n"/>
      <c r="CU129" s="476" t="n"/>
      <c r="CV129" s="476" t="n"/>
    </row>
    <row r="130">
      <c r="A130" s="476" t="n"/>
      <c r="B130" s="543" t="inlineStr">
        <is>
          <t>(ATA)-1</t>
        </is>
      </c>
      <c r="C130" s="476" t="n">
        <v>-896283.0985098126</v>
      </c>
      <c r="D130" s="476" t="n">
        <v>-1385499.064804676</v>
      </c>
      <c r="E130" s="476" t="n">
        <v>-1546929.093715645</v>
      </c>
      <c r="F130" s="476" t="n">
        <v>138370.5246443136</v>
      </c>
      <c r="G130" s="476" t="n">
        <v>-929508.0398638016</v>
      </c>
      <c r="H130" s="476" t="n">
        <v>-75983.29999538057</v>
      </c>
      <c r="I130" s="476" t="n">
        <v>-349439.4359515198</v>
      </c>
      <c r="J130" s="476" t="n">
        <v>439957.1559823259</v>
      </c>
      <c r="K130" s="476" t="n">
        <v>-177986.7528911628</v>
      </c>
      <c r="L130" s="476" t="n">
        <v>-498871.6949896334</v>
      </c>
      <c r="M130" s="476" t="n">
        <v>-780083.2473928361</v>
      </c>
      <c r="N130" s="476" t="n">
        <v>115864.2617856777</v>
      </c>
      <c r="O130" s="476" t="n">
        <v>-1325573.395279685</v>
      </c>
      <c r="P130" s="476" t="n">
        <v>924616.6561064569</v>
      </c>
      <c r="Q130" s="476" t="n">
        <v>6005803.063604465</v>
      </c>
      <c r="R130" s="567" t="inlineStr">
        <is>
          <t>ST(-1)</t>
        </is>
      </c>
      <c r="S130" s="590" t="n">
        <v>1</v>
      </c>
      <c r="T130" s="568" t="n">
        <v>962.0765126453088</v>
      </c>
      <c r="U130" s="571" t="n">
        <v>-12492.81840234527</v>
      </c>
      <c r="V130" s="845" t="inlineStr">
        <is>
          <t>X</t>
        </is>
      </c>
      <c r="W130" s="845" t="inlineStr">
        <is>
          <t>mx</t>
        </is>
      </c>
      <c r="X130" s="845" t="n"/>
      <c r="Y130" s="845" t="n">
        <v>0.0666201033023599</v>
      </c>
      <c r="Z130" s="845" t="n"/>
      <c r="AA130" s="845" t="inlineStr">
        <is>
          <t>VTV</t>
        </is>
      </c>
      <c r="AB130" s="845">
        <f t="array" ref="AB130">MMULT(TRANSPOSE(_xlfn.ANCHORARRAY(Y119)),_xlfn.ANCHORARRAY(Y119))</f>
        <v/>
      </c>
      <c r="AC130" s="845" t="n"/>
      <c r="AD130" s="845" t="n"/>
      <c r="AE130" s="845" t="n"/>
      <c r="AF130" s="476" t="n"/>
      <c r="AG130" s="476" t="n"/>
      <c r="AH130" s="476" t="n"/>
      <c r="AI130" s="476" t="n"/>
      <c r="AJ130" s="476" t="n"/>
      <c r="AK130" s="476" t="n"/>
      <c r="AL130" s="476" t="n"/>
      <c r="AM130" s="476" t="n"/>
      <c r="AN130" s="476" t="n"/>
      <c r="AO130" s="476" t="n"/>
      <c r="AP130" s="476" t="n"/>
      <c r="AQ130" s="476" t="n"/>
      <c r="AR130" s="476" t="n"/>
      <c r="AS130" s="476" t="n"/>
      <c r="AT130" s="476" t="n"/>
      <c r="AU130" s="476" t="n"/>
      <c r="AV130" s="476" t="n"/>
      <c r="AW130" s="476" t="n"/>
      <c r="AX130" s="476" t="n"/>
      <c r="AY130" s="476" t="n"/>
      <c r="AZ130" s="476" t="n"/>
      <c r="BA130" s="476" t="n"/>
      <c r="BB130" s="476" t="n"/>
      <c r="BC130" s="476" t="n"/>
      <c r="BD130" s="476" t="n"/>
      <c r="BE130" s="476" t="n"/>
      <c r="BF130" s="476" t="n"/>
      <c r="BG130" s="476" t="n"/>
      <c r="BH130" s="476" t="n"/>
      <c r="BI130" s="476" t="n"/>
      <c r="BJ130" s="476" t="n"/>
      <c r="BK130" s="476" t="n"/>
      <c r="BL130" s="476" t="n"/>
      <c r="BM130" s="476" t="n"/>
      <c r="BN130" s="476" t="n"/>
      <c r="BO130" s="476" t="n"/>
      <c r="BP130" s="476" t="n"/>
      <c r="BQ130" s="476" t="n"/>
      <c r="BR130" s="476" t="n"/>
      <c r="BS130" s="476" t="n"/>
      <c r="BT130" s="476" t="n"/>
      <c r="BU130" s="476" t="n"/>
      <c r="BV130" s="476" t="n"/>
      <c r="BW130" s="476" t="n"/>
      <c r="BX130" s="476" t="n"/>
      <c r="BY130" s="476" t="n"/>
      <c r="BZ130" s="476" t="n"/>
      <c r="CA130" s="476" t="n"/>
      <c r="CB130" s="476" t="n"/>
      <c r="CC130" s="476" t="n"/>
      <c r="CD130" s="476" t="n"/>
      <c r="CE130" s="476" t="n"/>
      <c r="CF130" s="476" t="n"/>
      <c r="CG130" s="476" t="n"/>
      <c r="CH130" s="476" t="n"/>
      <c r="CI130" s="476" t="n"/>
      <c r="CJ130" s="476" t="n"/>
      <c r="CK130" s="476" t="n"/>
      <c r="CL130" s="476" t="n"/>
      <c r="CM130" s="476" t="n"/>
      <c r="CN130" s="476" t="n"/>
      <c r="CO130" s="476" t="n"/>
      <c r="CP130" s="476" t="n"/>
      <c r="CQ130" s="476" t="n"/>
      <c r="CR130" s="476" t="n"/>
      <c r="CS130" s="476" t="n"/>
      <c r="CT130" s="476" t="n"/>
      <c r="CU130" s="476" t="n"/>
      <c r="CV130" s="476" t="n"/>
    </row>
    <row r="131">
      <c r="A131" s="476" t="n"/>
      <c r="B131" s="580">
        <f t="array" ref="B131:T149">MINVERSE(B110:T128)</f>
        <v/>
      </c>
      <c r="C131" s="581" t="n">
        <v>1.012691033412317e-07</v>
      </c>
      <c r="D131" s="581" t="n">
        <v>3.699949846869234e-07</v>
      </c>
      <c r="E131" s="581" t="n">
        <v>1.240569249744037e-07</v>
      </c>
      <c r="F131" s="581" t="n">
        <v>-1.982671529150346e-07</v>
      </c>
      <c r="G131" s="581" t="n">
        <v>1.674412326468975e-07</v>
      </c>
      <c r="H131" s="581" t="n">
        <v>-1.172698932449279e-07</v>
      </c>
      <c r="I131" s="581" t="n">
        <v>5.70843894620499e-09</v>
      </c>
      <c r="J131" s="581" t="n">
        <v>3.980453268799551e-08</v>
      </c>
      <c r="K131" s="581" t="n">
        <v>-6.80681061942645e-08</v>
      </c>
      <c r="L131" s="581" t="n">
        <v>-7.238552452977991e-08</v>
      </c>
      <c r="M131" s="581" t="n">
        <v>-1.029618434992266e-07</v>
      </c>
      <c r="N131" s="581" t="n">
        <v>1.089971561858753e-07</v>
      </c>
      <c r="O131" s="581" t="n">
        <v>-2.612298091666667e-07</v>
      </c>
      <c r="P131" s="581" t="n">
        <v>0</v>
      </c>
      <c r="Q131" s="555" t="n">
        <v>0</v>
      </c>
      <c r="R131" s="580" t="n">
        <v>1</v>
      </c>
      <c r="S131" s="581" t="n">
        <v>-5.849015385850261e-16</v>
      </c>
      <c r="T131" s="555" t="n">
        <v>0.0002397406926178374</v>
      </c>
      <c r="U131" s="547" t="n">
        <v>0</v>
      </c>
      <c r="V131" s="845">
        <f t="array" ref="V131:V146">-MMULT(B131:Q146,_xlfn.ANCHORARRAY(V110))</f>
        <v/>
      </c>
      <c r="W131" s="845">
        <f>$AB$131*SQRT(INDEX($B$131:$Q$146,1,1))</f>
        <v/>
      </c>
      <c r="X131" s="845" t="n"/>
      <c r="Y131" s="845" t="n">
        <v>0.09722609839549268</v>
      </c>
      <c r="Z131" s="845" t="n"/>
      <c r="AA131" s="845" t="inlineStr">
        <is>
          <t>m0'</t>
        </is>
      </c>
      <c r="AB131" s="845">
        <f>SQRT(AB130/(32-16+3))</f>
        <v/>
      </c>
      <c r="AC131" s="845" t="n"/>
      <c r="AD131" s="845" t="n"/>
      <c r="AE131" s="845" t="n"/>
      <c r="AF131" s="476" t="n"/>
      <c r="AG131" s="476" t="n"/>
      <c r="AH131" s="476" t="n"/>
      <c r="AI131" s="476" t="n"/>
      <c r="AJ131" s="476" t="n"/>
      <c r="AK131" s="476" t="n"/>
      <c r="AL131" s="476" t="n"/>
      <c r="AM131" s="476" t="n"/>
      <c r="AN131" s="476" t="n"/>
      <c r="AO131" s="476" t="n"/>
      <c r="AP131" s="476" t="n"/>
      <c r="AQ131" s="476" t="n"/>
      <c r="AR131" s="476" t="n"/>
      <c r="AS131" s="476" t="n"/>
      <c r="AT131" s="476" t="n"/>
      <c r="AU131" s="476" t="n"/>
      <c r="AV131" s="476" t="n"/>
      <c r="AW131" s="476" t="n"/>
      <c r="AX131" s="476" t="n"/>
      <c r="AY131" s="476" t="n"/>
      <c r="AZ131" s="476" t="n"/>
      <c r="BA131" s="476" t="n"/>
      <c r="BB131" s="476" t="n"/>
      <c r="BC131" s="476" t="n"/>
      <c r="BD131" s="476" t="n"/>
      <c r="BE131" s="476" t="n"/>
      <c r="BF131" s="476" t="n"/>
      <c r="BG131" s="476" t="n"/>
      <c r="BH131" s="476" t="n"/>
      <c r="BI131" s="476" t="n"/>
      <c r="BJ131" s="476" t="n"/>
      <c r="BK131" s="476" t="n"/>
      <c r="BL131" s="476" t="n"/>
      <c r="BM131" s="476" t="n"/>
      <c r="BN131" s="476" t="n"/>
      <c r="BO131" s="476" t="n"/>
      <c r="BP131" s="476" t="n"/>
      <c r="BQ131" s="476" t="n"/>
      <c r="BR131" s="476" t="n"/>
      <c r="BS131" s="476" t="n"/>
      <c r="BT131" s="476" t="n"/>
      <c r="BU131" s="476" t="n"/>
      <c r="BV131" s="476" t="n"/>
      <c r="BW131" s="476" t="n"/>
      <c r="BX131" s="476" t="n"/>
      <c r="BY131" s="476" t="n"/>
      <c r="BZ131" s="476" t="n"/>
      <c r="CA131" s="476" t="n"/>
      <c r="CB131" s="476" t="n"/>
      <c r="CC131" s="476" t="n"/>
      <c r="CD131" s="476" t="n"/>
      <c r="CE131" s="476" t="n"/>
      <c r="CF131" s="476" t="n"/>
      <c r="CG131" s="476" t="n"/>
      <c r="CH131" s="476" t="n"/>
      <c r="CI131" s="476" t="n"/>
      <c r="CJ131" s="476" t="n"/>
      <c r="CK131" s="476" t="n"/>
      <c r="CL131" s="476" t="n"/>
      <c r="CM131" s="476" t="n"/>
      <c r="CN131" s="476" t="n"/>
      <c r="CO131" s="476" t="n"/>
      <c r="CP131" s="476" t="n"/>
      <c r="CQ131" s="476" t="n"/>
      <c r="CR131" s="476" t="n"/>
      <c r="CS131" s="476" t="n"/>
      <c r="CT131" s="476" t="n"/>
      <c r="CU131" s="476" t="n"/>
      <c r="CV131" s="476" t="n"/>
    </row>
    <row r="132">
      <c r="A132" s="476" t="n"/>
      <c r="B132" s="543" t="n">
        <v>1.012691033412317e-07</v>
      </c>
      <c r="C132" s="845" t="n">
        <v>5.526113316521293e-07</v>
      </c>
      <c r="D132" s="845" t="n">
        <v>-2.644715356233205e-08</v>
      </c>
      <c r="E132" s="845" t="n">
        <v>-4.09191358522819e-09</v>
      </c>
      <c r="F132" s="845" t="n">
        <v>2.32475458023635e-08</v>
      </c>
      <c r="G132" s="845" t="n">
        <v>4.680658146492259e-08</v>
      </c>
      <c r="H132" s="845" t="n">
        <v>-8.292163532289197e-09</v>
      </c>
      <c r="I132" s="845" t="n">
        <v>1.104236223373902e-07</v>
      </c>
      <c r="J132" s="845" t="n">
        <v>-7.151251871038049e-08</v>
      </c>
      <c r="K132" s="845" t="n">
        <v>1.222906385047335e-07</v>
      </c>
      <c r="L132" s="845" t="n">
        <v>-3.094693985012165e-08</v>
      </c>
      <c r="M132" s="845" t="n">
        <v>1.760106421669695e-07</v>
      </c>
      <c r="N132" s="845" t="n">
        <v>-3.924229763904455e-08</v>
      </c>
      <c r="O132" s="845" t="n">
        <v>1.613302039483137e-07</v>
      </c>
      <c r="P132" s="845" t="n">
        <v>0</v>
      </c>
      <c r="Q132" s="544" t="n">
        <v>0</v>
      </c>
      <c r="R132" s="845" t="n">
        <v>-6.291118564390419e-17</v>
      </c>
      <c r="S132" s="845" t="n">
        <v>1.000000000000001</v>
      </c>
      <c r="T132" s="544" t="n">
        <v>-0.0001151386221125142</v>
      </c>
      <c r="U132" s="547" t="n">
        <v>0</v>
      </c>
      <c r="V132" s="845" t="n">
        <v>0.005634655325540778</v>
      </c>
      <c r="W132" s="845">
        <f>$AB$131*SQRT(INDEX($B$131:$Q$146,2,2))</f>
        <v/>
      </c>
      <c r="X132" s="845" t="n"/>
      <c r="Y132" s="845" t="n">
        <v>-1.12776198139661</v>
      </c>
      <c r="Z132" s="845" t="n"/>
      <c r="AA132" s="845" t="n"/>
      <c r="AB132" s="845" t="n"/>
      <c r="AC132" s="845" t="n"/>
      <c r="AD132" s="845" t="n"/>
      <c r="AE132" s="845" t="n"/>
      <c r="AF132" s="476" t="n"/>
      <c r="AG132" s="476" t="n"/>
      <c r="AH132" s="476" t="n"/>
      <c r="AI132" s="476" t="n"/>
      <c r="AJ132" s="476" t="n"/>
      <c r="AK132" s="476" t="n"/>
      <c r="AL132" s="476" t="n"/>
      <c r="AM132" s="476" t="n"/>
      <c r="AN132" s="476" t="n"/>
      <c r="AO132" s="476" t="n"/>
      <c r="AP132" s="476" t="n"/>
      <c r="AQ132" s="476" t="n"/>
      <c r="AR132" s="476" t="n"/>
      <c r="AS132" s="476" t="n"/>
      <c r="AT132" s="476" t="n"/>
      <c r="AU132" s="476" t="n"/>
      <c r="AV132" s="476" t="n"/>
      <c r="AW132" s="476" t="n"/>
      <c r="AX132" s="476" t="n"/>
      <c r="AY132" s="476" t="n"/>
      <c r="AZ132" s="476" t="n"/>
      <c r="BA132" s="476" t="n"/>
      <c r="BB132" s="476" t="n"/>
      <c r="BC132" s="476" t="n"/>
      <c r="BD132" s="476" t="n"/>
      <c r="BE132" s="476" t="n"/>
      <c r="BF132" s="476" t="n"/>
      <c r="BG132" s="476" t="n"/>
      <c r="BH132" s="476" t="n"/>
      <c r="BI132" s="476" t="n"/>
      <c r="BJ132" s="476" t="n"/>
      <c r="BK132" s="476" t="n"/>
      <c r="BL132" s="476" t="n"/>
      <c r="BM132" s="476" t="n"/>
      <c r="BN132" s="476" t="n"/>
      <c r="BO132" s="476" t="n"/>
      <c r="BP132" s="476" t="n"/>
      <c r="BQ132" s="476" t="n"/>
      <c r="BR132" s="476" t="n"/>
      <c r="BS132" s="476" t="n"/>
      <c r="BT132" s="476" t="n"/>
      <c r="BU132" s="476" t="n"/>
      <c r="BV132" s="476" t="n"/>
      <c r="BW132" s="476" t="n"/>
      <c r="BX132" s="476" t="n"/>
      <c r="BY132" s="476" t="n"/>
      <c r="BZ132" s="476" t="n"/>
      <c r="CA132" s="476" t="n"/>
      <c r="CB132" s="476" t="n"/>
      <c r="CC132" s="476" t="n"/>
      <c r="CD132" s="476" t="n"/>
      <c r="CE132" s="476" t="n"/>
      <c r="CF132" s="476" t="n"/>
      <c r="CG132" s="476" t="n"/>
      <c r="CH132" s="476" t="n"/>
      <c r="CI132" s="476" t="n"/>
      <c r="CJ132" s="476" t="n"/>
      <c r="CK132" s="476" t="n"/>
      <c r="CL132" s="476" t="n"/>
      <c r="CM132" s="476" t="n"/>
      <c r="CN132" s="476" t="n"/>
      <c r="CO132" s="476" t="n"/>
      <c r="CP132" s="476" t="n"/>
      <c r="CQ132" s="476" t="n"/>
      <c r="CR132" s="476" t="n"/>
      <c r="CS132" s="476" t="n"/>
      <c r="CT132" s="476" t="n"/>
      <c r="CU132" s="476" t="n"/>
      <c r="CV132" s="476" t="n"/>
    </row>
    <row r="133">
      <c r="A133" s="476" t="n"/>
      <c r="B133" s="712" t="n">
        <v>3.699949846869235e-07</v>
      </c>
      <c r="C133" s="667" t="n">
        <v>-2.644715356233203e-08</v>
      </c>
      <c r="D133" s="667" t="n">
        <v>5.150032603902494e-07</v>
      </c>
      <c r="E133" s="667" t="n">
        <v>-1.002287410610922e-07</v>
      </c>
      <c r="F133" s="667" t="n">
        <v>-1.98086297002349e-07</v>
      </c>
      <c r="G133" s="667" t="n">
        <v>1.288893657898113e-07</v>
      </c>
      <c r="H133" s="667" t="n">
        <v>-9.560386919534956e-08</v>
      </c>
      <c r="I133" s="667" t="n">
        <v>-1.16523138732443e-09</v>
      </c>
      <c r="J133" s="668" t="n">
        <v>3.181950582077392e-08</v>
      </c>
      <c r="K133" s="668" t="n">
        <v>-5.441323776451868e-08</v>
      </c>
      <c r="L133" s="667" t="n">
        <v>-4.635523979362506e-08</v>
      </c>
      <c r="M133" s="667" t="n">
        <v>-7.976508667768815e-08</v>
      </c>
      <c r="N133" s="667" t="n">
        <v>1.579312333388833e-07</v>
      </c>
      <c r="O133" s="667" t="n">
        <v>-1.722622558594765e-07</v>
      </c>
      <c r="P133" s="668" t="n">
        <v>0</v>
      </c>
      <c r="Q133" s="669" t="n">
        <v>0</v>
      </c>
      <c r="R133" s="666" t="n">
        <v>1</v>
      </c>
      <c r="S133" s="667" t="n">
        <v>-2.89692842588133e-16</v>
      </c>
      <c r="T133" s="568" t="n">
        <v>0.0002003096576477984</v>
      </c>
      <c r="U133" s="571" t="n">
        <v>0</v>
      </c>
      <c r="V133" s="845" t="n">
        <v>-0.003206370195668763</v>
      </c>
      <c r="W133" s="845">
        <f>$AB$131*SQRT(INDEX($B$131:$Q$146,3,3))</f>
        <v/>
      </c>
      <c r="X133" s="845" t="n"/>
      <c r="Y133" s="845" t="n">
        <v>1.117833926165106</v>
      </c>
      <c r="Z133" s="845" t="n"/>
      <c r="AA133" s="845" t="inlineStr">
        <is>
          <t>ATV</t>
        </is>
      </c>
      <c r="AB133" s="845" t="n"/>
      <c r="AC133" s="845" t="n"/>
      <c r="AD133" s="845" t="n"/>
      <c r="AE133" s="845" t="n"/>
      <c r="AF133" s="476" t="n"/>
      <c r="AG133" s="476" t="n"/>
      <c r="AH133" s="476" t="n"/>
      <c r="AI133" s="476" t="n"/>
      <c r="AJ133" s="476" t="n"/>
      <c r="AK133" s="476" t="n"/>
      <c r="AL133" s="476" t="n"/>
      <c r="AM133" s="476" t="n"/>
      <c r="AN133" s="476" t="n"/>
      <c r="AO133" s="476" t="n"/>
      <c r="AP133" s="476" t="n"/>
      <c r="AQ133" s="476" t="n"/>
      <c r="AR133" s="476" t="n"/>
      <c r="AS133" s="476" t="n"/>
      <c r="AT133" s="476" t="n"/>
      <c r="AU133" s="476" t="n"/>
      <c r="AV133" s="476" t="n"/>
      <c r="AW133" s="476" t="n"/>
      <c r="AX133" s="476" t="n"/>
      <c r="AY133" s="476" t="n"/>
      <c r="AZ133" s="476" t="n"/>
      <c r="BA133" s="476" t="n"/>
      <c r="BB133" s="476" t="n"/>
      <c r="BC133" s="476" t="n"/>
      <c r="BD133" s="476" t="n"/>
      <c r="BE133" s="476" t="n"/>
      <c r="BF133" s="476" t="n"/>
      <c r="BG133" s="476" t="n"/>
      <c r="BH133" s="476" t="n"/>
      <c r="BI133" s="476" t="n"/>
      <c r="BJ133" s="476" t="n"/>
      <c r="BK133" s="476" t="n"/>
      <c r="BL133" s="476" t="n"/>
      <c r="BM133" s="476" t="n"/>
      <c r="BN133" s="476" t="n"/>
      <c r="BO133" s="476" t="n"/>
      <c r="BP133" s="476" t="n"/>
      <c r="BQ133" s="476" t="n"/>
      <c r="BR133" s="476" t="n"/>
      <c r="BS133" s="476" t="n"/>
      <c r="BT133" s="476" t="n"/>
      <c r="BU133" s="476" t="n"/>
      <c r="BV133" s="476" t="n"/>
      <c r="BW133" s="476" t="n"/>
      <c r="BX133" s="476" t="n"/>
      <c r="BY133" s="476" t="n"/>
      <c r="BZ133" s="476" t="n"/>
      <c r="CA133" s="476" t="n"/>
      <c r="CB133" s="476" t="n"/>
      <c r="CC133" s="476" t="n"/>
      <c r="CD133" s="476" t="n"/>
      <c r="CE133" s="476" t="n"/>
      <c r="CF133" s="476" t="n"/>
      <c r="CG133" s="476" t="n"/>
      <c r="CH133" s="476" t="n"/>
      <c r="CI133" s="476" t="n"/>
      <c r="CJ133" s="476" t="n"/>
      <c r="CK133" s="476" t="n"/>
      <c r="CL133" s="476" t="n"/>
      <c r="CM133" s="476" t="n"/>
      <c r="CN133" s="476" t="n"/>
      <c r="CO133" s="476" t="n"/>
      <c r="CP133" s="476" t="n"/>
      <c r="CQ133" s="476" t="n"/>
      <c r="CR133" s="476" t="n"/>
      <c r="CS133" s="476" t="n"/>
      <c r="CT133" s="476" t="n"/>
      <c r="CU133" s="476" t="n"/>
      <c r="CV133" s="476" t="n"/>
    </row>
    <row r="134">
      <c r="A134" s="476" t="n"/>
      <c r="B134" s="670" t="n">
        <v>1.240569249744038e-07</v>
      </c>
      <c r="C134" s="670" t="n">
        <v>-4.091913585228199e-09</v>
      </c>
      <c r="D134" s="670" t="n">
        <v>-1.002287410610919e-07</v>
      </c>
      <c r="E134" s="670" t="n">
        <v>7.036040591462852e-07</v>
      </c>
      <c r="F134" s="670" t="n">
        <v>-1.156120236817496e-07</v>
      </c>
      <c r="G134" s="670" t="n">
        <v>2.636815457916812e-07</v>
      </c>
      <c r="H134" s="670" t="n">
        <v>-1.164640519435107e-07</v>
      </c>
      <c r="I134" s="670" t="n">
        <v>1.058141707106078e-07</v>
      </c>
      <c r="J134" s="670" t="n">
        <v>-1.37005511693369e-08</v>
      </c>
      <c r="K134" s="670" t="n">
        <v>2.342875318306729e-08</v>
      </c>
      <c r="L134" s="670" t="n">
        <v>-7.38025234593331e-08</v>
      </c>
      <c r="M134" s="670" t="n">
        <v>3.41544584541321e-10</v>
      </c>
      <c r="N134" s="670" t="n">
        <v>-1.052906983393591e-07</v>
      </c>
      <c r="O134" s="670" t="n">
        <v>-5.248643689942725e-08</v>
      </c>
      <c r="P134" s="670" t="n">
        <v>0</v>
      </c>
      <c r="Q134" s="670" t="n">
        <v>0</v>
      </c>
      <c r="R134" s="845" t="n">
        <v>4.036900342719406e-16</v>
      </c>
      <c r="S134" s="845" t="n">
        <v>0.9999999999999994</v>
      </c>
      <c r="T134" s="845" t="n">
        <v>0.0001135613807137125</v>
      </c>
      <c r="U134" s="476" t="n"/>
      <c r="V134" s="845" t="n">
        <v>0.003375846816384792</v>
      </c>
      <c r="W134" s="845">
        <f>$AB$131*SQRT(INDEX($B$131:$Q$146,4,4))</f>
        <v/>
      </c>
      <c r="X134" s="845" t="n"/>
      <c r="Y134" s="845" t="n">
        <v>0.2417800029764567</v>
      </c>
      <c r="Z134" s="845" t="n"/>
      <c r="AA134" s="845">
        <f t="array" ref="AA134:AA149">MMULT(_xlfn.ANCHORARRAY(U92),_xlfn.ANCHORARRAY(Y119))</f>
        <v/>
      </c>
      <c r="AB134" s="845" t="n"/>
      <c r="AC134" s="845" t="n"/>
      <c r="AD134" s="845" t="n"/>
      <c r="AE134" s="845" t="n"/>
      <c r="AF134" s="476" t="n"/>
      <c r="AG134" s="476" t="n"/>
      <c r="AH134" s="476" t="n"/>
      <c r="AI134" s="476" t="n"/>
      <c r="AJ134" s="476" t="n"/>
      <c r="AK134" s="476" t="n"/>
      <c r="AL134" s="476" t="n"/>
      <c r="AM134" s="476" t="n"/>
      <c r="AN134" s="476" t="n"/>
      <c r="AO134" s="476" t="n"/>
      <c r="AP134" s="476" t="n"/>
      <c r="AQ134" s="476" t="n"/>
      <c r="AR134" s="476" t="n"/>
      <c r="AS134" s="476" t="n"/>
      <c r="AT134" s="476" t="n"/>
      <c r="AU134" s="476" t="n"/>
      <c r="AV134" s="476" t="n"/>
      <c r="AW134" s="476" t="n"/>
      <c r="AX134" s="476" t="n"/>
      <c r="AY134" s="476" t="n"/>
      <c r="AZ134" s="476" t="n"/>
      <c r="BA134" s="476" t="n"/>
      <c r="BB134" s="476" t="n"/>
      <c r="BC134" s="476" t="n"/>
      <c r="BD134" s="476" t="n"/>
      <c r="BE134" s="476" t="n"/>
      <c r="BF134" s="476" t="n"/>
      <c r="BG134" s="476" t="n"/>
      <c r="BH134" s="476" t="n"/>
      <c r="BI134" s="476" t="n"/>
      <c r="BJ134" s="476" t="n"/>
      <c r="BK134" s="476" t="n"/>
      <c r="BL134" s="476" t="n"/>
      <c r="BM134" s="476" t="n"/>
      <c r="BN134" s="476" t="n"/>
      <c r="BO134" s="476" t="n"/>
      <c r="BP134" s="476" t="n"/>
      <c r="BQ134" s="476" t="n"/>
      <c r="BR134" s="476" t="n"/>
      <c r="BS134" s="476" t="n"/>
      <c r="BT134" s="476" t="n"/>
      <c r="BU134" s="476" t="n"/>
      <c r="BV134" s="476" t="n"/>
      <c r="BW134" s="476" t="n"/>
      <c r="BX134" s="476" t="n"/>
      <c r="BY134" s="476" t="n"/>
      <c r="BZ134" s="476" t="n"/>
      <c r="CA134" s="476" t="n"/>
      <c r="CB134" s="476" t="n"/>
      <c r="CC134" s="476" t="n"/>
      <c r="CD134" s="476" t="n"/>
      <c r="CE134" s="476" t="n"/>
      <c r="CF134" s="476" t="n"/>
      <c r="CG134" s="476" t="n"/>
      <c r="CH134" s="476" t="n"/>
      <c r="CI134" s="476" t="n"/>
      <c r="CJ134" s="476" t="n"/>
      <c r="CK134" s="476" t="n"/>
      <c r="CL134" s="476" t="n"/>
      <c r="CM134" s="476" t="n"/>
      <c r="CN134" s="476" t="n"/>
      <c r="CO134" s="476" t="n"/>
      <c r="CP134" s="476" t="n"/>
      <c r="CQ134" s="476" t="n"/>
      <c r="CR134" s="476" t="n"/>
      <c r="CS134" s="476" t="n"/>
      <c r="CT134" s="476" t="n"/>
      <c r="CU134" s="476" t="n"/>
      <c r="CV134" s="476" t="n"/>
    </row>
    <row r="135">
      <c r="A135" s="476" t="n"/>
      <c r="B135" s="670" t="n">
        <v>-1.982671529150347e-07</v>
      </c>
      <c r="C135" s="670" t="n">
        <v>2.324754580236348e-08</v>
      </c>
      <c r="D135" s="670" t="n">
        <v>-1.980862970023491e-07</v>
      </c>
      <c r="E135" s="670" t="n">
        <v>-1.156120236817495e-07</v>
      </c>
      <c r="F135" s="670" t="n">
        <v>4.855403982732767e-07</v>
      </c>
      <c r="G135" s="670" t="n">
        <v>-1.339638011212338e-07</v>
      </c>
      <c r="H135" s="670" t="n">
        <v>1.766070856518691e-07</v>
      </c>
      <c r="I135" s="670" t="n">
        <v>8.046750690105701e-09</v>
      </c>
      <c r="J135" s="670" t="n">
        <v>-2.643531501203422e-08</v>
      </c>
      <c r="K135" s="670" t="n">
        <v>4.520595289040173e-08</v>
      </c>
      <c r="L135" s="670" t="n">
        <v>1.067004354769618e-07</v>
      </c>
      <c r="M135" s="670" t="n">
        <v>6.373313426065171e-08</v>
      </c>
      <c r="N135" s="670" t="n">
        <v>-9.9119086233312e-09</v>
      </c>
      <c r="O135" s="670" t="n">
        <v>1.279872521344789e-07</v>
      </c>
      <c r="P135" s="670" t="n">
        <v>0</v>
      </c>
      <c r="Q135" s="670" t="n">
        <v>0</v>
      </c>
      <c r="R135" s="845" t="n">
        <v>0.9999999999999998</v>
      </c>
      <c r="S135" s="845" t="n">
        <v>3.718782398161979e-16</v>
      </c>
      <c r="T135" s="845" t="n">
        <v>-0.0002570903480046546</v>
      </c>
      <c r="U135" s="476" t="n"/>
      <c r="V135" s="845" t="n">
        <v>0.008034443870670765</v>
      </c>
      <c r="W135" s="845">
        <f>$AB$131*SQRT(INDEX($B$131:$Q$146,5,5))</f>
        <v/>
      </c>
      <c r="X135" s="845" t="n"/>
      <c r="Y135" s="845" t="n">
        <v>-1.175686468041265</v>
      </c>
      <c r="Z135" s="845" t="n"/>
      <c r="AA135" s="845" t="n">
        <v>1.946887095982675e-12</v>
      </c>
      <c r="AB135" s="845" t="n"/>
      <c r="AC135" s="845" t="n"/>
      <c r="AD135" s="845" t="n"/>
      <c r="AE135" s="845" t="n"/>
      <c r="AF135" s="476" t="n"/>
      <c r="AG135" s="476" t="n"/>
      <c r="AH135" s="476" t="n"/>
      <c r="AI135" s="476" t="n"/>
      <c r="AJ135" s="476" t="n"/>
      <c r="AK135" s="476" t="n"/>
      <c r="AL135" s="476" t="n"/>
      <c r="AM135" s="476" t="n"/>
      <c r="AN135" s="476" t="n"/>
      <c r="AO135" s="476" t="n"/>
      <c r="AP135" s="476" t="n"/>
      <c r="AQ135" s="476" t="n"/>
      <c r="AR135" s="476" t="n"/>
      <c r="AS135" s="476" t="n"/>
      <c r="AT135" s="476" t="n"/>
      <c r="AU135" s="476" t="n"/>
      <c r="AV135" s="476" t="n"/>
      <c r="AW135" s="476" t="n"/>
      <c r="AX135" s="476" t="n"/>
      <c r="AY135" s="476" t="n"/>
      <c r="AZ135" s="476" t="n"/>
      <c r="BA135" s="476" t="n"/>
      <c r="BB135" s="476" t="n"/>
      <c r="BC135" s="476" t="n"/>
      <c r="BD135" s="476" t="n"/>
      <c r="BE135" s="476" t="n"/>
      <c r="BF135" s="476" t="n"/>
      <c r="BG135" s="476" t="n"/>
      <c r="BH135" s="476" t="n"/>
      <c r="BI135" s="476" t="n"/>
      <c r="BJ135" s="476" t="n"/>
      <c r="BK135" s="476" t="n"/>
      <c r="BL135" s="476" t="n"/>
      <c r="BM135" s="476" t="n"/>
      <c r="BN135" s="476" t="n"/>
      <c r="BO135" s="476" t="n"/>
      <c r="BP135" s="476" t="n"/>
      <c r="BQ135" s="476" t="n"/>
      <c r="BR135" s="476" t="n"/>
      <c r="BS135" s="476" t="n"/>
      <c r="BT135" s="476" t="n"/>
      <c r="BU135" s="476" t="n"/>
      <c r="BV135" s="476" t="n"/>
      <c r="BW135" s="476" t="n"/>
      <c r="BX135" s="476" t="n"/>
      <c r="BY135" s="476" t="n"/>
      <c r="BZ135" s="476" t="n"/>
      <c r="CA135" s="476" t="n"/>
      <c r="CB135" s="476" t="n"/>
      <c r="CC135" s="476" t="n"/>
      <c r="CD135" s="476" t="n"/>
      <c r="CE135" s="476" t="n"/>
      <c r="CF135" s="476" t="n"/>
      <c r="CG135" s="476" t="n"/>
      <c r="CH135" s="476" t="n"/>
      <c r="CI135" s="476" t="n"/>
      <c r="CJ135" s="476" t="n"/>
      <c r="CK135" s="476" t="n"/>
      <c r="CL135" s="476" t="n"/>
      <c r="CM135" s="476" t="n"/>
      <c r="CN135" s="476" t="n"/>
      <c r="CO135" s="476" t="n"/>
      <c r="CP135" s="476" t="n"/>
      <c r="CQ135" s="476" t="n"/>
      <c r="CR135" s="476" t="n"/>
      <c r="CS135" s="476" t="n"/>
      <c r="CT135" s="476" t="n"/>
      <c r="CU135" s="476" t="n"/>
      <c r="CV135" s="476" t="n"/>
    </row>
    <row r="136">
      <c r="A136" s="476" t="n"/>
      <c r="B136" s="845" t="n">
        <v>1.674412326468975e-07</v>
      </c>
      <c r="C136" s="845" t="n">
        <v>4.680658146492263e-08</v>
      </c>
      <c r="D136" s="845" t="n">
        <v>1.288893657898114e-07</v>
      </c>
      <c r="E136" s="845" t="n">
        <v>2.636815457916811e-07</v>
      </c>
      <c r="F136" s="845" t="n">
        <v>-1.339638011212338e-07</v>
      </c>
      <c r="G136" s="845" t="n">
        <v>5.775571693144732e-07</v>
      </c>
      <c r="H136" s="845" t="n">
        <v>-2.097051986637258e-07</v>
      </c>
      <c r="I136" s="845" t="n">
        <v>2.635200155247955e-07</v>
      </c>
      <c r="J136" s="845" t="n">
        <v>-5.133828782521466e-08</v>
      </c>
      <c r="K136" s="845" t="n">
        <v>8.779150994962749e-08</v>
      </c>
      <c r="L136" s="845" t="n">
        <v>-1.151637411123431e-07</v>
      </c>
      <c r="M136" s="845" t="n">
        <v>5.873757885282573e-08</v>
      </c>
      <c r="N136" s="845" t="n">
        <v>-7.670613282539392e-10</v>
      </c>
      <c r="O136" s="845" t="n">
        <v>-3.374155569031351e-08</v>
      </c>
      <c r="P136" s="845" t="n">
        <v>0</v>
      </c>
      <c r="Q136" s="845" t="n">
        <v>0</v>
      </c>
      <c r="R136" s="845" t="n">
        <v>4.118434174959268e-16</v>
      </c>
      <c r="S136" s="845" t="n">
        <v>0.9999999999999999</v>
      </c>
      <c r="T136" s="845" t="n">
        <v>0.0001924234506537905</v>
      </c>
      <c r="U136" s="476" t="n"/>
      <c r="V136" s="845" t="n">
        <v>-0.003466136418021523</v>
      </c>
      <c r="W136" s="845">
        <f>$AB$131*SQRT(INDEX($B$131:$Q$146,6,6))</f>
        <v/>
      </c>
      <c r="X136" s="845" t="n"/>
      <c r="Y136" s="845" t="n">
        <v>0.1974333815569238</v>
      </c>
      <c r="Z136" s="845" t="n"/>
      <c r="AA136" s="845" t="n">
        <v>1.296029950026423e-11</v>
      </c>
      <c r="AB136" s="845" t="n"/>
      <c r="AC136" s="845" t="n"/>
      <c r="AD136" s="845" t="n"/>
      <c r="AE136" s="845" t="n"/>
      <c r="AF136" s="476" t="n"/>
      <c r="AG136" s="476" t="n"/>
      <c r="AH136" s="476" t="n"/>
      <c r="AI136" s="476" t="n"/>
      <c r="AJ136" s="476" t="n"/>
      <c r="AK136" s="476" t="n"/>
      <c r="AL136" s="476" t="n"/>
      <c r="AM136" s="476" t="n"/>
      <c r="AN136" s="476" t="n"/>
      <c r="AO136" s="476" t="n"/>
      <c r="AP136" s="476" t="n"/>
      <c r="AQ136" s="476" t="n"/>
      <c r="AR136" s="476" t="n"/>
      <c r="AS136" s="476" t="n"/>
      <c r="AT136" s="476" t="n"/>
      <c r="AU136" s="476" t="n"/>
      <c r="AV136" s="476" t="n"/>
      <c r="AW136" s="476" t="n"/>
      <c r="AX136" s="476" t="n"/>
      <c r="AY136" s="476" t="n"/>
      <c r="AZ136" s="476" t="n"/>
      <c r="BA136" s="476" t="n"/>
      <c r="BB136" s="476" t="n"/>
      <c r="BC136" s="476" t="n"/>
      <c r="BD136" s="476" t="n"/>
      <c r="BE136" s="476" t="n"/>
      <c r="BF136" s="476" t="n"/>
      <c r="BG136" s="476" t="n"/>
      <c r="BH136" s="476" t="n"/>
      <c r="BI136" s="476" t="n"/>
      <c r="BJ136" s="476" t="n"/>
      <c r="BK136" s="476" t="n"/>
      <c r="BL136" s="476" t="n"/>
      <c r="BM136" s="476" t="n"/>
      <c r="BN136" s="476" t="n"/>
      <c r="BO136" s="476" t="n"/>
      <c r="BP136" s="476" t="n"/>
      <c r="BQ136" s="476" t="n"/>
      <c r="BR136" s="476" t="n"/>
      <c r="BS136" s="476" t="n"/>
      <c r="BT136" s="476" t="n"/>
      <c r="BU136" s="476" t="n"/>
      <c r="BV136" s="476" t="n"/>
      <c r="BW136" s="476" t="n"/>
      <c r="BX136" s="476" t="n"/>
      <c r="BY136" s="476" t="n"/>
      <c r="BZ136" s="476" t="n"/>
      <c r="CA136" s="476" t="n"/>
      <c r="CB136" s="476" t="n"/>
      <c r="CC136" s="476" t="n"/>
      <c r="CD136" s="476" t="n"/>
      <c r="CE136" s="476" t="n"/>
      <c r="CF136" s="476" t="n"/>
      <c r="CG136" s="476" t="n"/>
      <c r="CH136" s="476" t="n"/>
      <c r="CI136" s="476" t="n"/>
      <c r="CJ136" s="476" t="n"/>
      <c r="CK136" s="476" t="n"/>
      <c r="CL136" s="476" t="n"/>
      <c r="CM136" s="476" t="n"/>
      <c r="CN136" s="476" t="n"/>
      <c r="CO136" s="476" t="n"/>
      <c r="CP136" s="476" t="n"/>
      <c r="CQ136" s="476" t="n"/>
      <c r="CR136" s="476" t="n"/>
      <c r="CS136" s="476" t="n"/>
      <c r="CT136" s="476" t="n"/>
      <c r="CU136" s="476" t="n"/>
      <c r="CV136" s="476" t="n"/>
    </row>
    <row r="137">
      <c r="A137" s="476" t="n"/>
      <c r="B137" s="845" t="n">
        <v>-1.172698932449279e-07</v>
      </c>
      <c r="C137" s="845" t="n">
        <v>-8.292163532289271e-09</v>
      </c>
      <c r="D137" s="845" t="n">
        <v>-9.560386919534961e-08</v>
      </c>
      <c r="E137" s="845" t="n">
        <v>-1.164640519435107e-07</v>
      </c>
      <c r="F137" s="845" t="n">
        <v>1.766070856518691e-07</v>
      </c>
      <c r="G137" s="845" t="n">
        <v>-2.097051986637259e-07</v>
      </c>
      <c r="H137" s="845" t="n">
        <v>3.066218742763686e-07</v>
      </c>
      <c r="I137" s="845" t="n">
        <v>-8.626847065643788e-08</v>
      </c>
      <c r="J137" s="845" t="n">
        <v>-7.288832178354915e-09</v>
      </c>
      <c r="K137" s="845" t="n">
        <v>1.246433431683181e-08</v>
      </c>
      <c r="L137" s="845" t="n">
        <v>1.334216498440688e-07</v>
      </c>
      <c r="M137" s="845" t="n">
        <v>9.222340135201156e-09</v>
      </c>
      <c r="N137" s="845" t="n">
        <v>2.73134560387573e-08</v>
      </c>
      <c r="O137" s="845" t="n">
        <v>7.55428724974725e-08</v>
      </c>
      <c r="P137" s="845" t="n">
        <v>0</v>
      </c>
      <c r="Q137" s="845" t="n">
        <v>0</v>
      </c>
      <c r="R137" s="845" t="n">
        <v>0.9999999999999998</v>
      </c>
      <c r="S137" s="845" t="n">
        <v>2.249916875119033e-16</v>
      </c>
      <c r="T137" s="845" t="n">
        <v>-0.0003438386249387406</v>
      </c>
      <c r="U137" s="476" t="n"/>
      <c r="V137" s="845" t="n">
        <v>0.0002338328814071694</v>
      </c>
      <c r="W137" s="845">
        <f>$AB$131*SQRT(INDEX($B$131:$Q$146,7,7))</f>
        <v/>
      </c>
      <c r="X137" s="845" t="n"/>
      <c r="Y137" s="845" t="n">
        <v>0.6400427707906494</v>
      </c>
      <c r="Z137" s="845" t="n"/>
      <c r="AA137" s="845" t="n">
        <v>-1.13686837721616e-12</v>
      </c>
      <c r="AB137" s="845" t="n"/>
      <c r="AC137" s="845" t="n"/>
      <c r="AD137" s="845" t="n"/>
      <c r="AE137" s="845" t="n"/>
      <c r="AF137" s="476" t="n"/>
      <c r="AG137" s="476" t="n"/>
      <c r="AH137" s="476" t="n"/>
      <c r="AI137" s="476" t="n"/>
      <c r="AJ137" s="476" t="n"/>
      <c r="AK137" s="476" t="n"/>
      <c r="AL137" s="476" t="n"/>
      <c r="AM137" s="476" t="n"/>
      <c r="AN137" s="476" t="n"/>
      <c r="AO137" s="476" t="n"/>
      <c r="AP137" s="476" t="n"/>
      <c r="AQ137" s="476" t="n"/>
      <c r="AR137" s="476" t="n"/>
      <c r="AS137" s="476" t="n"/>
      <c r="AT137" s="476" t="n"/>
      <c r="AU137" s="476" t="n"/>
      <c r="AV137" s="476" t="n"/>
      <c r="AW137" s="476" t="n"/>
      <c r="AX137" s="476" t="n"/>
      <c r="AY137" s="476" t="n"/>
      <c r="AZ137" s="476" t="n"/>
      <c r="BA137" s="476" t="n"/>
      <c r="BB137" s="476" t="n"/>
      <c r="BC137" s="476" t="n"/>
      <c r="BD137" s="476" t="n"/>
      <c r="BE137" s="476" t="n"/>
      <c r="BF137" s="476" t="n"/>
      <c r="BG137" s="476" t="n"/>
      <c r="BH137" s="476" t="n"/>
      <c r="BI137" s="476" t="n"/>
      <c r="BJ137" s="476" t="n"/>
      <c r="BK137" s="476" t="n"/>
      <c r="BL137" s="476" t="n"/>
      <c r="BM137" s="476" t="n"/>
      <c r="BN137" s="476" t="n"/>
      <c r="BO137" s="476" t="n"/>
      <c r="BP137" s="476" t="n"/>
      <c r="BQ137" s="476" t="n"/>
      <c r="BR137" s="476" t="n"/>
      <c r="BS137" s="476" t="n"/>
      <c r="BT137" s="476" t="n"/>
      <c r="BU137" s="476" t="n"/>
      <c r="BV137" s="476" t="n"/>
      <c r="BW137" s="476" t="n"/>
      <c r="BX137" s="476" t="n"/>
      <c r="BY137" s="476" t="n"/>
      <c r="BZ137" s="476" t="n"/>
      <c r="CA137" s="476" t="n"/>
      <c r="CB137" s="476" t="n"/>
      <c r="CC137" s="476" t="n"/>
      <c r="CD137" s="476" t="n"/>
      <c r="CE137" s="476" t="n"/>
      <c r="CF137" s="476" t="n"/>
      <c r="CG137" s="476" t="n"/>
      <c r="CH137" s="476" t="n"/>
      <c r="CI137" s="476" t="n"/>
      <c r="CJ137" s="476" t="n"/>
      <c r="CK137" s="476" t="n"/>
      <c r="CL137" s="476" t="n"/>
      <c r="CM137" s="476" t="n"/>
      <c r="CN137" s="476" t="n"/>
      <c r="CO137" s="476" t="n"/>
      <c r="CP137" s="476" t="n"/>
      <c r="CQ137" s="476" t="n"/>
      <c r="CR137" s="476" t="n"/>
      <c r="CS137" s="476" t="n"/>
      <c r="CT137" s="476" t="n"/>
      <c r="CU137" s="476" t="n"/>
      <c r="CV137" s="476" t="n"/>
    </row>
    <row r="138">
      <c r="A138" s="476" t="n"/>
      <c r="B138" s="845" t="n">
        <v>5.708438946205006e-09</v>
      </c>
      <c r="C138" s="845" t="n">
        <v>1.104236223373903e-07</v>
      </c>
      <c r="D138" s="845" t="n">
        <v>-1.16523138732443e-09</v>
      </c>
      <c r="E138" s="845" t="n">
        <v>1.058141707106079e-07</v>
      </c>
      <c r="F138" s="845" t="n">
        <v>8.0467506901057e-09</v>
      </c>
      <c r="G138" s="845" t="n">
        <v>2.635200155247956e-07</v>
      </c>
      <c r="H138" s="845" t="n">
        <v>-8.626847065643781e-08</v>
      </c>
      <c r="I138" s="845" t="n">
        <v>4.397845343679315e-07</v>
      </c>
      <c r="J138" s="845" t="n">
        <v>-1.272488214726913e-07</v>
      </c>
      <c r="K138" s="845" t="n">
        <v>2.176030142343657e-07</v>
      </c>
      <c r="L138" s="845" t="n">
        <v>-8.631265587617229e-08</v>
      </c>
      <c r="M138" s="845" t="n">
        <v>1.726386506363959e-07</v>
      </c>
      <c r="N138" s="845" t="n">
        <v>-2.412426184588862e-09</v>
      </c>
      <c r="O138" s="845" t="n">
        <v>1.026671606337473e-07</v>
      </c>
      <c r="P138" s="845" t="n">
        <v>0</v>
      </c>
      <c r="Q138" s="845" t="n">
        <v>0</v>
      </c>
      <c r="R138" s="845" t="n">
        <v>1.23289918466134e-16</v>
      </c>
      <c r="S138" s="845" t="n">
        <v>1.000000000000001</v>
      </c>
      <c r="T138" s="845" t="n">
        <v>-2.839034517842817e-05</v>
      </c>
      <c r="U138" s="671" t="inlineStr">
        <is>
          <t>[m]</t>
        </is>
      </c>
      <c r="V138" s="845" t="n">
        <v>-0.0001073332430216762</v>
      </c>
      <c r="W138" s="845">
        <f>$AB$131*SQRT(INDEX($B$131:$Q$146,8,8))</f>
        <v/>
      </c>
      <c r="X138" s="845" t="n"/>
      <c r="Y138" s="672" t="n">
        <v>-0.7893684888062809</v>
      </c>
      <c r="Z138" s="805" t="n"/>
      <c r="AA138" s="845" t="n">
        <v>-1.099920154956635e-11</v>
      </c>
      <c r="AB138" s="845" t="n"/>
      <c r="AC138" s="845" t="n"/>
      <c r="AD138" s="845" t="n"/>
      <c r="AE138" s="845" t="n"/>
      <c r="AF138" s="476" t="n"/>
      <c r="AG138" s="476" t="n"/>
      <c r="AH138" s="476" t="n"/>
      <c r="AI138" s="476" t="n"/>
      <c r="AJ138" s="476" t="n"/>
      <c r="AK138" s="476" t="n"/>
      <c r="AL138" s="476" t="n"/>
      <c r="AM138" s="476" t="n"/>
      <c r="AN138" s="476" t="n"/>
      <c r="AO138" s="476" t="n"/>
      <c r="AP138" s="476" t="n"/>
      <c r="AQ138" s="476" t="n"/>
      <c r="AR138" s="476" t="n"/>
      <c r="AS138" s="476" t="n"/>
      <c r="AT138" s="476" t="n"/>
      <c r="AU138" s="476" t="n"/>
      <c r="AV138" s="476" t="n"/>
      <c r="AW138" s="476" t="n"/>
      <c r="AX138" s="476" t="n"/>
      <c r="AY138" s="476" t="n"/>
      <c r="AZ138" s="476" t="n"/>
      <c r="BA138" s="476" t="n"/>
      <c r="BB138" s="476" t="n"/>
      <c r="BC138" s="476" t="n"/>
      <c r="BD138" s="476" t="n"/>
      <c r="BE138" s="476" t="n"/>
      <c r="BF138" s="476" t="n"/>
      <c r="BG138" s="476" t="n"/>
      <c r="BH138" s="476" t="n"/>
      <c r="BI138" s="476" t="n"/>
      <c r="BJ138" s="476" t="n"/>
      <c r="BK138" s="476" t="n"/>
      <c r="BL138" s="476" t="n"/>
      <c r="BM138" s="476" t="n"/>
      <c r="BN138" s="476" t="n"/>
      <c r="BO138" s="476" t="n"/>
      <c r="BP138" s="476" t="n"/>
      <c r="BQ138" s="476" t="n"/>
      <c r="BR138" s="476" t="n"/>
      <c r="BS138" s="476" t="n"/>
      <c r="BT138" s="476" t="n"/>
      <c r="BU138" s="476" t="n"/>
      <c r="BV138" s="476" t="n"/>
      <c r="BW138" s="476" t="n"/>
      <c r="BX138" s="476" t="n"/>
      <c r="BY138" s="476" t="n"/>
      <c r="BZ138" s="476" t="n"/>
      <c r="CA138" s="476" t="n"/>
      <c r="CB138" s="476" t="n"/>
      <c r="CC138" s="476" t="n"/>
      <c r="CD138" s="476" t="n"/>
      <c r="CE138" s="476" t="n"/>
      <c r="CF138" s="476" t="n"/>
      <c r="CG138" s="476" t="n"/>
      <c r="CH138" s="476" t="n"/>
      <c r="CI138" s="476" t="n"/>
      <c r="CJ138" s="476" t="n"/>
      <c r="CK138" s="476" t="n"/>
      <c r="CL138" s="476" t="n"/>
      <c r="CM138" s="476" t="n"/>
      <c r="CN138" s="476" t="n"/>
      <c r="CO138" s="476" t="n"/>
      <c r="CP138" s="476" t="n"/>
      <c r="CQ138" s="476" t="n"/>
      <c r="CR138" s="476" t="n"/>
      <c r="CS138" s="476" t="n"/>
      <c r="CT138" s="476" t="n"/>
      <c r="CU138" s="476" t="n"/>
      <c r="CV138" s="476" t="n"/>
    </row>
    <row r="139" ht="17.1" customHeight="1">
      <c r="A139" s="476" t="n"/>
      <c r="B139" s="657" t="n">
        <v>3.980453268799562e-08</v>
      </c>
      <c r="C139" s="850" t="n"/>
      <c r="D139" s="850" t="n"/>
      <c r="E139" s="850" t="n"/>
      <c r="F139" s="850" t="n"/>
      <c r="G139" s="850" t="n"/>
      <c r="H139" s="850" t="n"/>
      <c r="I139" s="850" t="n"/>
      <c r="J139" s="850" t="n"/>
      <c r="K139" s="850" t="n"/>
      <c r="L139" s="850" t="n"/>
      <c r="M139" s="850" t="n"/>
      <c r="N139" s="850" t="n"/>
      <c r="O139" s="850" t="n"/>
      <c r="P139" s="850" t="n"/>
      <c r="Q139" s="850" t="n"/>
      <c r="R139" s="845" t="n">
        <v>0.9999999999999994</v>
      </c>
      <c r="S139" s="845" t="n">
        <v>-2.60904704517237e-16</v>
      </c>
      <c r="T139" s="845" t="n">
        <v>-0.00045424552285485</v>
      </c>
      <c r="U139" s="673" t="inlineStr">
        <is>
          <t>X</t>
        </is>
      </c>
      <c r="V139" s="673" t="n">
        <v>0.0002030822138808011</v>
      </c>
      <c r="W139" s="845">
        <f>$AB$131*SQRT(INDEX($B$131:$Q$146,9,9))</f>
        <v/>
      </c>
      <c r="X139" s="845" t="n"/>
      <c r="Y139" s="738" t="n">
        <v>-1.153913371732264</v>
      </c>
      <c r="Z139" s="738" t="inlineStr">
        <is>
          <t>VTV</t>
        </is>
      </c>
      <c r="AA139" s="845" t="n">
        <v>-1.199396137963049e-11</v>
      </c>
      <c r="AB139" s="845" t="n"/>
      <c r="AC139" s="845" t="n"/>
      <c r="AD139" s="845" t="n"/>
      <c r="AE139" s="845" t="n"/>
      <c r="AF139" s="476" t="n"/>
      <c r="AG139" s="476" t="n"/>
      <c r="AH139" s="476" t="n"/>
      <c r="AI139" s="476" t="n"/>
      <c r="AJ139" s="476" t="n"/>
      <c r="AK139" s="476" t="n"/>
      <c r="AL139" s="476" t="n"/>
      <c r="AM139" s="476" t="n"/>
      <c r="AN139" s="476" t="n"/>
      <c r="AO139" s="476" t="n"/>
      <c r="AP139" s="476" t="n"/>
      <c r="AQ139" s="476" t="n"/>
      <c r="AR139" s="476" t="n"/>
      <c r="AS139" s="476" t="n"/>
      <c r="AT139" s="476" t="n"/>
      <c r="AU139" s="476" t="n"/>
      <c r="AV139" s="476" t="n"/>
      <c r="AW139" s="476" t="n"/>
      <c r="AX139" s="476" t="n"/>
      <c r="AY139" s="476" t="n"/>
      <c r="AZ139" s="476" t="n"/>
      <c r="BA139" s="476" t="n"/>
      <c r="BB139" s="476" t="n"/>
      <c r="BC139" s="476" t="n"/>
      <c r="BD139" s="476" t="n"/>
      <c r="BE139" s="476" t="n"/>
      <c r="BF139" s="476" t="n"/>
      <c r="BG139" s="476" t="n"/>
      <c r="BH139" s="476" t="n"/>
      <c r="BI139" s="476" t="n"/>
      <c r="BJ139" s="476" t="n"/>
      <c r="BK139" s="476" t="n"/>
      <c r="BL139" s="476" t="n"/>
      <c r="BM139" s="476" t="n"/>
      <c r="BN139" s="476" t="n"/>
      <c r="BO139" s="476" t="n"/>
      <c r="BP139" s="476" t="n"/>
      <c r="BQ139" s="476" t="n"/>
      <c r="BR139" s="476" t="n"/>
      <c r="BS139" s="476" t="n"/>
      <c r="BT139" s="476" t="n"/>
      <c r="BU139" s="476" t="n"/>
      <c r="BV139" s="476" t="n"/>
      <c r="BW139" s="476" t="n"/>
      <c r="BX139" s="476" t="n"/>
      <c r="BY139" s="476" t="n"/>
      <c r="BZ139" s="476" t="n"/>
      <c r="CA139" s="476" t="n"/>
      <c r="CB139" s="476" t="n"/>
      <c r="CC139" s="476" t="n"/>
      <c r="CD139" s="476" t="n"/>
      <c r="CE139" s="476" t="n"/>
      <c r="CF139" s="476" t="n"/>
      <c r="CG139" s="476" t="n"/>
      <c r="CH139" s="476" t="n"/>
      <c r="CI139" s="476" t="n"/>
      <c r="CJ139" s="476" t="n"/>
      <c r="CK139" s="476" t="n"/>
      <c r="CL139" s="476" t="n"/>
      <c r="CM139" s="476" t="n"/>
      <c r="CN139" s="476" t="n"/>
      <c r="CO139" s="476" t="n"/>
      <c r="CP139" s="476" t="n"/>
      <c r="CQ139" s="476" t="n"/>
      <c r="CR139" s="476" t="n"/>
      <c r="CS139" s="476" t="n"/>
      <c r="CT139" s="476" t="n"/>
      <c r="CU139" s="476" t="n"/>
      <c r="CV139" s="476" t="n"/>
    </row>
    <row r="140">
      <c r="A140" s="476" t="inlineStr">
        <is>
          <t>[m2]</t>
        </is>
      </c>
      <c r="B140" s="675" t="n">
        <v>-6.806810619426444e-08</v>
      </c>
      <c r="C140" s="676" t="n">
        <v>1.222906385047335e-07</v>
      </c>
      <c r="D140" s="676" t="n">
        <v>-5.441323776451868e-08</v>
      </c>
      <c r="E140" s="676" t="n">
        <v>2.342875318306729e-08</v>
      </c>
      <c r="F140" s="676" t="n">
        <v>4.520595289040175e-08</v>
      </c>
      <c r="G140" s="676" t="n">
        <v>8.779150994962745e-08</v>
      </c>
      <c r="H140" s="676" t="n">
        <v>1.24643343168319e-08</v>
      </c>
      <c r="I140" s="676" t="n">
        <v>2.176030142343656e-07</v>
      </c>
      <c r="J140" s="676" t="n">
        <v>-2.343279144222819e-07</v>
      </c>
      <c r="K140" s="676" t="n">
        <v>4.007145992191686e-07</v>
      </c>
      <c r="L140" s="676" t="n">
        <v>-6.93841658457895e-08</v>
      </c>
      <c r="M140" s="676" t="n">
        <v>1.905003475657475e-07</v>
      </c>
      <c r="N140" s="676" t="n">
        <v>1.192783997412823e-09</v>
      </c>
      <c r="O140" s="676" t="n">
        <v>1.594279269478405e-07</v>
      </c>
      <c r="P140" s="676" t="n">
        <v>0</v>
      </c>
      <c r="Q140" s="676" t="n">
        <v>0</v>
      </c>
      <c r="R140" s="677" t="n">
        <v>-1.181076184129936e-16</v>
      </c>
      <c r="S140" s="678" t="n">
        <v>1.000000000000001</v>
      </c>
      <c r="T140" s="679" t="n">
        <v>-0.0002649765549986625</v>
      </c>
      <c r="U140" s="617">
        <f t="array" ref="U140:U155">-MMULT(B140:Q155,U115:U130)</f>
        <v/>
      </c>
      <c r="V140" s="680" t="n">
        <v>-0.000347282602435213</v>
      </c>
      <c r="W140" s="845">
        <f>$AB$131*SQRT(INDEX($B$131:$Q$146,10,10))</f>
        <v/>
      </c>
      <c r="X140" s="845" t="n"/>
      <c r="Y140" s="681" t="n">
        <v>-1.00862007778459</v>
      </c>
      <c r="Z140" s="682">
        <f t="array" ref="Z140">MMULT(TRANSPOSE(T80:T111),T80:T111)</f>
        <v/>
      </c>
      <c r="AA140" s="845" t="n">
        <v>5.314859663485549e-12</v>
      </c>
      <c r="AB140" s="845" t="n"/>
      <c r="AC140" s="845" t="n"/>
      <c r="AD140" s="845" t="n"/>
      <c r="AE140" s="845" t="n"/>
      <c r="AF140" s="476" t="n"/>
      <c r="AG140" s="476" t="n"/>
      <c r="AH140" s="476" t="n"/>
      <c r="AI140" s="476" t="n"/>
      <c r="AJ140" s="476" t="n"/>
      <c r="AK140" s="476" t="n"/>
      <c r="AL140" s="476" t="n"/>
      <c r="AM140" s="476" t="n"/>
      <c r="AN140" s="476" t="n"/>
      <c r="AO140" s="476" t="n"/>
      <c r="AP140" s="476" t="n"/>
      <c r="AQ140" s="476" t="n"/>
      <c r="AR140" s="476" t="n"/>
      <c r="AS140" s="476" t="n"/>
      <c r="AT140" s="476" t="n"/>
      <c r="AU140" s="476" t="n"/>
      <c r="AV140" s="476" t="n"/>
      <c r="AW140" s="476" t="n"/>
      <c r="AX140" s="476" t="n"/>
      <c r="AY140" s="476" t="n"/>
      <c r="AZ140" s="476" t="n"/>
      <c r="BA140" s="476" t="n"/>
      <c r="BB140" s="476" t="n"/>
      <c r="BC140" s="476" t="n"/>
      <c r="BD140" s="476" t="n"/>
      <c r="BE140" s="476" t="n"/>
      <c r="BF140" s="476" t="n"/>
      <c r="BG140" s="476" t="n"/>
      <c r="BH140" s="476" t="n"/>
      <c r="BI140" s="476" t="n"/>
      <c r="BJ140" s="476" t="n"/>
      <c r="BK140" s="476" t="n"/>
      <c r="BL140" s="476" t="n"/>
      <c r="BM140" s="476" t="n"/>
      <c r="BN140" s="476" t="n"/>
      <c r="BO140" s="476" t="n"/>
      <c r="BP140" s="476" t="n"/>
      <c r="BQ140" s="476" t="n"/>
      <c r="BR140" s="476" t="n"/>
      <c r="BS140" s="476" t="n"/>
      <c r="BT140" s="476" t="n"/>
      <c r="BU140" s="476" t="n"/>
      <c r="BV140" s="476" t="n"/>
      <c r="BW140" s="476" t="n"/>
      <c r="BX140" s="476" t="n"/>
      <c r="BY140" s="476" t="n"/>
      <c r="BZ140" s="476" t="n"/>
      <c r="CA140" s="476" t="n"/>
      <c r="CB140" s="476" t="n"/>
      <c r="CC140" s="476" t="n"/>
      <c r="CD140" s="476" t="n"/>
      <c r="CE140" s="476" t="n"/>
      <c r="CF140" s="476" t="n"/>
      <c r="CG140" s="476" t="n"/>
      <c r="CH140" s="476" t="n"/>
      <c r="CI140" s="476" t="n"/>
      <c r="CJ140" s="476" t="n"/>
      <c r="CK140" s="476" t="n"/>
      <c r="CL140" s="476" t="n"/>
      <c r="CM140" s="476" t="n"/>
      <c r="CN140" s="476" t="n"/>
      <c r="CO140" s="476" t="n"/>
      <c r="CP140" s="476" t="n"/>
      <c r="CQ140" s="476" t="n"/>
      <c r="CR140" s="476" t="n"/>
      <c r="CS140" s="476" t="n"/>
      <c r="CT140" s="476" t="n"/>
      <c r="CU140" s="476" t="n"/>
      <c r="CV140" s="476" t="n"/>
    </row>
    <row r="141" ht="15.95" customHeight="1">
      <c r="A141" s="476" t="n"/>
      <c r="B141" s="683" t="n">
        <v>-7.238552452977984e-08</v>
      </c>
      <c r="C141" s="684" t="n">
        <v>-3.09469398501217e-08</v>
      </c>
      <c r="D141" s="684" t="n">
        <v>-4.635523979362501e-08</v>
      </c>
      <c r="E141" s="684" t="n">
        <v>-7.38025234593331e-08</v>
      </c>
      <c r="F141" s="684" t="n">
        <v>1.067004354769617e-07</v>
      </c>
      <c r="G141" s="684" t="n">
        <v>-1.151637411123431e-07</v>
      </c>
      <c r="H141" s="684" t="n">
        <v>1.334216498440687e-07</v>
      </c>
      <c r="I141" s="684" t="n">
        <v>-8.631265587617228e-08</v>
      </c>
      <c r="J141" s="684" t="n">
        <v>4.057413158456203e-08</v>
      </c>
      <c r="K141" s="684" t="n">
        <v>-6.938416584578953e-08</v>
      </c>
      <c r="L141" s="684" t="n">
        <v>2.296787822145909e-07</v>
      </c>
      <c r="M141" s="684" t="n">
        <v>-1.312696048953193e-08</v>
      </c>
      <c r="N141" s="684" t="n">
        <v>7.345189299933878e-08</v>
      </c>
      <c r="O141" s="684" t="n">
        <v>6.527523976500936e-08</v>
      </c>
      <c r="P141" s="684" t="n">
        <v>0</v>
      </c>
      <c r="Q141" s="684" t="n">
        <v>0</v>
      </c>
      <c r="R141" s="685" t="n">
        <v>0.9999999999999998</v>
      </c>
      <c r="S141" s="686" t="n">
        <v>9.134800962470032e-17</v>
      </c>
      <c r="T141" s="687" t="n">
        <v>-0.0001782282780645765</v>
      </c>
      <c r="U141" s="542" t="n">
        <v>0.005634560634340212</v>
      </c>
      <c r="V141" s="688" t="n">
        <v>-0.00279392648191483</v>
      </c>
      <c r="W141" s="845">
        <f>$AB$131*SQRT(INDEX($B$131:$Q$146,11,11))</f>
        <v/>
      </c>
      <c r="X141" s="845" t="n"/>
      <c r="Y141" s="682" t="n">
        <v>-0.3044770031906729</v>
      </c>
      <c r="Z141" s="738" t="inlineStr">
        <is>
          <t>VTL</t>
        </is>
      </c>
      <c r="AA141" s="845" t="n">
        <v>8.810729923425242e-12</v>
      </c>
      <c r="AB141" s="845" t="n"/>
      <c r="AC141" s="845" t="n"/>
      <c r="AD141" s="845" t="n"/>
      <c r="AE141" s="845" t="n"/>
      <c r="AF141" s="476" t="n"/>
      <c r="AG141" s="476" t="n"/>
      <c r="AH141" s="476" t="n"/>
      <c r="AI141" s="476" t="n"/>
      <c r="AJ141" s="476" t="n"/>
      <c r="AK141" s="476" t="n"/>
      <c r="AL141" s="476" t="n"/>
      <c r="AM141" s="476" t="n"/>
      <c r="AN141" s="476" t="n"/>
      <c r="AO141" s="476" t="n"/>
      <c r="AP141" s="476" t="n"/>
      <c r="AQ141" s="476" t="n"/>
      <c r="AR141" s="476" t="n"/>
      <c r="AS141" s="476" t="n"/>
      <c r="AT141" s="476" t="n"/>
      <c r="AU141" s="476" t="n"/>
      <c r="AV141" s="476" t="n"/>
      <c r="AW141" s="476" t="n"/>
      <c r="AX141" s="476" t="n"/>
      <c r="AY141" s="476" t="n"/>
      <c r="AZ141" s="476" t="n"/>
      <c r="BA141" s="476" t="n"/>
      <c r="BB141" s="476" t="n"/>
      <c r="BC141" s="476" t="n"/>
      <c r="BD141" s="476" t="n"/>
      <c r="BE141" s="476" t="n"/>
      <c r="BF141" s="476" t="n"/>
      <c r="BG141" s="476" t="n"/>
      <c r="BH141" s="476" t="n"/>
      <c r="BI141" s="476" t="n"/>
      <c r="BJ141" s="476" t="n"/>
      <c r="BK141" s="476" t="n"/>
      <c r="BL141" s="476" t="n"/>
      <c r="BM141" s="476" t="n"/>
      <c r="BN141" s="476" t="n"/>
      <c r="BO141" s="476" t="n"/>
      <c r="BP141" s="476" t="n"/>
      <c r="BQ141" s="476" t="n"/>
      <c r="BR141" s="476" t="n"/>
      <c r="BS141" s="476" t="n"/>
      <c r="BT141" s="476" t="n"/>
      <c r="BU141" s="476" t="n"/>
      <c r="BV141" s="476" t="n"/>
      <c r="BW141" s="476" t="n"/>
      <c r="BX141" s="476" t="n"/>
      <c r="BY141" s="476" t="n"/>
      <c r="BZ141" s="476" t="n"/>
      <c r="CA141" s="476" t="n"/>
      <c r="CB141" s="476" t="n"/>
      <c r="CC141" s="476" t="n"/>
      <c r="CD141" s="476" t="n"/>
      <c r="CE141" s="476" t="n"/>
      <c r="CF141" s="476" t="n"/>
      <c r="CG141" s="476" t="n"/>
      <c r="CH141" s="476" t="n"/>
      <c r="CI141" s="476" t="n"/>
      <c r="CJ141" s="476" t="n"/>
      <c r="CK141" s="476" t="n"/>
      <c r="CL141" s="476" t="n"/>
      <c r="CM141" s="476" t="n"/>
      <c r="CN141" s="476" t="n"/>
      <c r="CO141" s="476" t="n"/>
      <c r="CP141" s="476" t="n"/>
      <c r="CQ141" s="476" t="n"/>
      <c r="CR141" s="476" t="n"/>
      <c r="CS141" s="476" t="n"/>
      <c r="CT141" s="476" t="n"/>
      <c r="CU141" s="476" t="n"/>
      <c r="CV141" s="476" t="n"/>
    </row>
    <row r="142">
      <c r="A142" s="476" t="n"/>
      <c r="B142" s="683" t="n">
        <v>-1.029618434992266e-07</v>
      </c>
      <c r="C142" s="684" t="n">
        <v>1.760106421669695e-07</v>
      </c>
      <c r="D142" s="684" t="n">
        <v>-7.97650866776882e-08</v>
      </c>
      <c r="E142" s="684" t="n">
        <v>3.415445845413642e-10</v>
      </c>
      <c r="F142" s="684" t="n">
        <v>6.373313426065173e-08</v>
      </c>
      <c r="G142" s="684" t="n">
        <v>5.873757885282566e-08</v>
      </c>
      <c r="H142" s="684" t="n">
        <v>9.222340135201252e-09</v>
      </c>
      <c r="I142" s="684" t="n">
        <v>1.726386506363959e-07</v>
      </c>
      <c r="J142" s="684" t="n">
        <v>-1.113998572270288e-07</v>
      </c>
      <c r="K142" s="684" t="n">
        <v>1.905003475657476e-07</v>
      </c>
      <c r="L142" s="684" t="n">
        <v>-1.312696048953186e-08</v>
      </c>
      <c r="M142" s="684" t="n">
        <v>3.012669067456718e-07</v>
      </c>
      <c r="N142" s="684" t="n">
        <v>2.435186001860459e-08</v>
      </c>
      <c r="O142" s="684" t="n">
        <v>2.265695262960866e-07</v>
      </c>
      <c r="P142" s="684" t="n">
        <v>0</v>
      </c>
      <c r="Q142" s="684" t="n">
        <v>0</v>
      </c>
      <c r="R142" s="685" t="n">
        <v>2.041511460884544e-17</v>
      </c>
      <c r="S142" s="686" t="n">
        <v>1.000000000000001</v>
      </c>
      <c r="T142" s="687" t="n">
        <v>-0.0002097731060406078</v>
      </c>
      <c r="U142" s="542" t="n">
        <v>-0.003206205458966885</v>
      </c>
      <c r="V142" s="688" t="n">
        <v>-0.004316165054134486</v>
      </c>
      <c r="W142" s="845">
        <f>$AB$131*SQRT(INDEX($B$131:$Q$146,12,12))</f>
        <v/>
      </c>
      <c r="X142" s="845" t="n"/>
      <c r="Y142" s="682" t="n">
        <v>-0.5323768391896166</v>
      </c>
      <c r="Z142" s="689">
        <f t="array" ref="Z142">MMULT(TRANSPOSE(T80:T111),R80:R111)</f>
        <v/>
      </c>
      <c r="AA142" s="845" t="n">
        <v>2.785327524179593e-12</v>
      </c>
      <c r="AB142" s="845" t="n"/>
      <c r="AC142" s="845" t="n"/>
      <c r="AD142" s="845" t="n"/>
      <c r="AE142" s="845" t="n"/>
      <c r="AF142" s="476" t="n"/>
      <c r="AG142" s="476" t="n"/>
      <c r="AH142" s="476" t="n"/>
      <c r="AI142" s="476" t="n"/>
      <c r="AJ142" s="476" t="n"/>
      <c r="AK142" s="476" t="n"/>
      <c r="AL142" s="476" t="n"/>
      <c r="AM142" s="476" t="n"/>
      <c r="AN142" s="476" t="n"/>
      <c r="AO142" s="476" t="n"/>
      <c r="AP142" s="476" t="n"/>
      <c r="AQ142" s="476" t="n"/>
      <c r="AR142" s="476" t="n"/>
      <c r="AS142" s="476" t="n"/>
      <c r="AT142" s="476" t="n"/>
      <c r="AU142" s="476" t="n"/>
      <c r="AV142" s="476" t="n"/>
      <c r="AW142" s="476" t="n"/>
      <c r="AX142" s="476" t="n"/>
      <c r="AY142" s="476" t="n"/>
      <c r="AZ142" s="476" t="n"/>
      <c r="BA142" s="476" t="n"/>
      <c r="BB142" s="476" t="n"/>
      <c r="BC142" s="476" t="n"/>
      <c r="BD142" s="476" t="n"/>
      <c r="BE142" s="476" t="n"/>
      <c r="BF142" s="476" t="n"/>
      <c r="BG142" s="476" t="n"/>
      <c r="BH142" s="476" t="n"/>
      <c r="BI142" s="476" t="n"/>
      <c r="BJ142" s="476" t="n"/>
      <c r="BK142" s="476" t="n"/>
      <c r="BL142" s="476" t="n"/>
      <c r="BM142" s="476" t="n"/>
      <c r="BN142" s="476" t="n"/>
      <c r="BO142" s="476" t="n"/>
      <c r="BP142" s="476" t="n"/>
      <c r="BQ142" s="476" t="n"/>
      <c r="BR142" s="476" t="n"/>
      <c r="BS142" s="476" t="n"/>
      <c r="BT142" s="476" t="n"/>
      <c r="BU142" s="476" t="n"/>
      <c r="BV142" s="476" t="n"/>
      <c r="BW142" s="476" t="n"/>
      <c r="BX142" s="476" t="n"/>
      <c r="BY142" s="476" t="n"/>
      <c r="BZ142" s="476" t="n"/>
      <c r="CA142" s="476" t="n"/>
      <c r="CB142" s="476" t="n"/>
      <c r="CC142" s="476" t="n"/>
      <c r="CD142" s="476" t="n"/>
      <c r="CE142" s="476" t="n"/>
      <c r="CF142" s="476" t="n"/>
      <c r="CG142" s="476" t="n"/>
      <c r="CH142" s="476" t="n"/>
      <c r="CI142" s="476" t="n"/>
      <c r="CJ142" s="476" t="n"/>
      <c r="CK142" s="476" t="n"/>
      <c r="CL142" s="476" t="n"/>
      <c r="CM142" s="476" t="n"/>
      <c r="CN142" s="476" t="n"/>
      <c r="CO142" s="476" t="n"/>
      <c r="CP142" s="476" t="n"/>
      <c r="CQ142" s="476" t="n"/>
      <c r="CR142" s="476" t="n"/>
      <c r="CS142" s="476" t="n"/>
      <c r="CT142" s="476" t="n"/>
      <c r="CU142" s="476" t="n"/>
      <c r="CV142" s="476" t="n"/>
    </row>
    <row r="143" ht="14.1" customHeight="1">
      <c r="A143" s="476" t="n"/>
      <c r="B143" s="683" t="n">
        <v>1.089971561858753e-07</v>
      </c>
      <c r="C143" s="684" t="n">
        <v>-3.924229763904458e-08</v>
      </c>
      <c r="D143" s="684" t="n">
        <v>1.579312333388834e-07</v>
      </c>
      <c r="E143" s="684" t="n">
        <v>-1.052906983393592e-07</v>
      </c>
      <c r="F143" s="684" t="n">
        <v>-9.911908623331197e-09</v>
      </c>
      <c r="G143" s="684" t="n">
        <v>-7.670613282539111e-10</v>
      </c>
      <c r="H143" s="684" t="n">
        <v>2.731345603875728e-08</v>
      </c>
      <c r="I143" s="684" t="n">
        <v>-2.412426184588885e-09</v>
      </c>
      <c r="J143" s="684" t="n">
        <v>-6.975103652690722e-10</v>
      </c>
      <c r="K143" s="684" t="n">
        <v>1.192783997412786e-09</v>
      </c>
      <c r="L143" s="684" t="n">
        <v>7.345189299933874e-08</v>
      </c>
      <c r="M143" s="684" t="n">
        <v>2.435186001860456e-08</v>
      </c>
      <c r="N143" s="684" t="n">
        <v>5.979310589252534e-07</v>
      </c>
      <c r="O143" s="684" t="n">
        <v>5.744000679874619e-08</v>
      </c>
      <c r="P143" s="684" t="n">
        <v>0</v>
      </c>
      <c r="Q143" s="684" t="n">
        <v>0</v>
      </c>
      <c r="R143" s="685" t="n">
        <v>1.000000000000001</v>
      </c>
      <c r="S143" s="686" t="n">
        <v>9.989100528197438e-17</v>
      </c>
      <c r="T143" s="687" t="n">
        <v>5.047172476164993e-05</v>
      </c>
      <c r="U143" s="542" t="n">
        <v>0.003375940210395979</v>
      </c>
      <c r="V143" s="688" t="n">
        <v>-0.002605108197837812</v>
      </c>
      <c r="W143" s="845">
        <f>$AB$131*SQRT(INDEX($B$131:$Q$146,13,13))</f>
        <v/>
      </c>
      <c r="X143" s="845" t="n"/>
      <c r="Y143" s="682" t="n">
        <v>-0.5284026687297141</v>
      </c>
      <c r="Z143" s="845" t="n"/>
      <c r="AA143" s="845" t="n">
        <v>2.046363078989089e-12</v>
      </c>
      <c r="AB143" s="845" t="n"/>
      <c r="AC143" s="845" t="n"/>
      <c r="AD143" s="845" t="n"/>
      <c r="AE143" s="845" t="n"/>
      <c r="AF143" s="476" t="n"/>
      <c r="AG143" s="476" t="n"/>
      <c r="AH143" s="476" t="n"/>
      <c r="AI143" s="476" t="n"/>
      <c r="AJ143" s="476" t="n"/>
      <c r="AK143" s="476" t="n"/>
      <c r="AL143" s="476" t="n"/>
      <c r="AM143" s="476" t="n"/>
      <c r="AN143" s="476" t="n"/>
      <c r="AO143" s="476" t="n"/>
      <c r="AP143" s="476" t="n"/>
      <c r="AQ143" s="476" t="n"/>
      <c r="AR143" s="476" t="n"/>
      <c r="AS143" s="476" t="n"/>
      <c r="AT143" s="476" t="n"/>
      <c r="AU143" s="476" t="n"/>
      <c r="AV143" s="476" t="n"/>
      <c r="AW143" s="476" t="n"/>
      <c r="AX143" s="476" t="n"/>
      <c r="AY143" s="476" t="n"/>
      <c r="AZ143" s="476" t="n"/>
      <c r="BA143" s="476" t="n"/>
      <c r="BB143" s="476" t="n"/>
      <c r="BC143" s="476" t="n"/>
      <c r="BD143" s="476" t="n"/>
      <c r="BE143" s="476" t="n"/>
      <c r="BF143" s="476" t="n"/>
      <c r="BG143" s="476" t="n"/>
      <c r="BH143" s="476" t="n"/>
      <c r="BI143" s="476" t="n"/>
      <c r="BJ143" s="476" t="n"/>
      <c r="BK143" s="476" t="n"/>
      <c r="BL143" s="476" t="n"/>
      <c r="BM143" s="476" t="n"/>
      <c r="BN143" s="476" t="n"/>
      <c r="BO143" s="476" t="n"/>
      <c r="BP143" s="476" t="n"/>
      <c r="BQ143" s="476" t="n"/>
      <c r="BR143" s="476" t="n"/>
      <c r="BS143" s="476" t="n"/>
      <c r="BT143" s="476" t="n"/>
      <c r="BU143" s="476" t="n"/>
      <c r="BV143" s="476" t="n"/>
      <c r="BW143" s="476" t="n"/>
      <c r="BX143" s="476" t="n"/>
      <c r="BY143" s="476" t="n"/>
      <c r="BZ143" s="476" t="n"/>
      <c r="CA143" s="476" t="n"/>
      <c r="CB143" s="476" t="n"/>
      <c r="CC143" s="476" t="n"/>
      <c r="CD143" s="476" t="n"/>
      <c r="CE143" s="476" t="n"/>
      <c r="CF143" s="476" t="n"/>
      <c r="CG143" s="476" t="n"/>
      <c r="CH143" s="476" t="n"/>
      <c r="CI143" s="476" t="n"/>
      <c r="CJ143" s="476" t="n"/>
      <c r="CK143" s="476" t="n"/>
      <c r="CL143" s="476" t="n"/>
      <c r="CM143" s="476" t="n"/>
      <c r="CN143" s="476" t="n"/>
      <c r="CO143" s="476" t="n"/>
      <c r="CP143" s="476" t="n"/>
      <c r="CQ143" s="476" t="n"/>
      <c r="CR143" s="476" t="n"/>
      <c r="CS143" s="476" t="n"/>
      <c r="CT143" s="476" t="n"/>
      <c r="CU143" s="476" t="n"/>
      <c r="CV143" s="476" t="n"/>
    </row>
    <row r="144">
      <c r="A144" s="476" t="n"/>
      <c r="B144" s="683" t="n">
        <v>-2.612298091666667e-07</v>
      </c>
      <c r="C144" s="684" t="n">
        <v>1.613302039483137e-07</v>
      </c>
      <c r="D144" s="684" t="n">
        <v>-1.722622558594765e-07</v>
      </c>
      <c r="E144" s="684" t="n">
        <v>-5.248643689942719e-08</v>
      </c>
      <c r="F144" s="684" t="n">
        <v>1.279872521344788e-07</v>
      </c>
      <c r="G144" s="684" t="n">
        <v>-3.374155569031349e-08</v>
      </c>
      <c r="H144" s="684" t="n">
        <v>7.554287249747251e-08</v>
      </c>
      <c r="I144" s="684" t="n">
        <v>1.026671606337473e-07</v>
      </c>
      <c r="J144" s="684" t="n">
        <v>-9.322947977226659e-08</v>
      </c>
      <c r="K144" s="684" t="n">
        <v>1.594279269478405e-07</v>
      </c>
      <c r="L144" s="684" t="n">
        <v>6.52752397650094e-08</v>
      </c>
      <c r="M144" s="684" t="n">
        <v>2.265695262960865e-07</v>
      </c>
      <c r="N144" s="684" t="n">
        <v>5.744000679874624e-08</v>
      </c>
      <c r="O144" s="684" t="n">
        <v>4.335260967810363e-07</v>
      </c>
      <c r="P144" s="684" t="n">
        <v>0</v>
      </c>
      <c r="Q144" s="684" t="n">
        <v>0</v>
      </c>
      <c r="R144" s="685" t="n">
        <v>7.85489359162165e-18</v>
      </c>
      <c r="S144" s="686" t="n">
        <v>1.000000000000001</v>
      </c>
      <c r="T144" s="687" t="n">
        <v>-0.0002570903480046547</v>
      </c>
      <c r="U144" s="542" t="n">
        <v>0.008034232436962026</v>
      </c>
      <c r="V144" s="688" t="n">
        <v>-0.004249257233747857</v>
      </c>
      <c r="W144" s="845">
        <f>$AB$131*SQRT(INDEX($B$131:$Q$146,14,14))</f>
        <v/>
      </c>
      <c r="X144" s="845" t="n"/>
      <c r="Y144" s="682" t="n">
        <v>-0.1388767060667933</v>
      </c>
      <c r="Z144" s="845" t="n"/>
      <c r="AA144" s="845" t="n">
        <v>5.144329406903125e-12</v>
      </c>
      <c r="AB144" s="845" t="n"/>
      <c r="AC144" s="845" t="n"/>
      <c r="AD144" s="845" t="n"/>
      <c r="AE144" s="845" t="n"/>
      <c r="AF144" s="476" t="n"/>
      <c r="AG144" s="476" t="n"/>
      <c r="AH144" s="476" t="n"/>
      <c r="AI144" s="476" t="n"/>
      <c r="AJ144" s="476" t="n"/>
      <c r="AK144" s="476" t="n"/>
      <c r="AL144" s="476" t="n"/>
      <c r="AM144" s="476" t="n"/>
      <c r="AN144" s="476" t="n"/>
      <c r="AO144" s="476" t="n"/>
      <c r="AP144" s="476" t="n"/>
      <c r="AQ144" s="476" t="n"/>
      <c r="AR144" s="476" t="n"/>
      <c r="AS144" s="476" t="n"/>
      <c r="AT144" s="476" t="n"/>
      <c r="AU144" s="476" t="n"/>
      <c r="AV144" s="476" t="n"/>
      <c r="AW144" s="476" t="n"/>
      <c r="AX144" s="476" t="n"/>
      <c r="AY144" s="476" t="n"/>
      <c r="AZ144" s="476" t="n"/>
      <c r="BA144" s="476" t="n"/>
      <c r="BB144" s="476" t="n"/>
      <c r="BC144" s="476" t="n"/>
      <c r="BD144" s="476" t="n"/>
      <c r="BE144" s="476" t="n"/>
      <c r="BF144" s="476" t="n"/>
      <c r="BG144" s="476" t="n"/>
      <c r="BH144" s="476" t="n"/>
      <c r="BI144" s="476" t="n"/>
      <c r="BJ144" s="476" t="n"/>
      <c r="BK144" s="476" t="n"/>
      <c r="BL144" s="476" t="n"/>
      <c r="BM144" s="476" t="n"/>
      <c r="BN144" s="476" t="n"/>
      <c r="BO144" s="476" t="n"/>
      <c r="BP144" s="476" t="n"/>
      <c r="BQ144" s="476" t="n"/>
      <c r="BR144" s="476" t="n"/>
      <c r="BS144" s="476" t="n"/>
      <c r="BT144" s="476" t="n"/>
      <c r="BU144" s="476" t="n"/>
      <c r="BV144" s="476" t="n"/>
      <c r="BW144" s="476" t="n"/>
      <c r="BX144" s="476" t="n"/>
      <c r="BY144" s="476" t="n"/>
      <c r="BZ144" s="476" t="n"/>
      <c r="CA144" s="476" t="n"/>
      <c r="CB144" s="476" t="n"/>
      <c r="CC144" s="476" t="n"/>
      <c r="CD144" s="476" t="n"/>
      <c r="CE144" s="476" t="n"/>
      <c r="CF144" s="476" t="n"/>
      <c r="CG144" s="476" t="n"/>
      <c r="CH144" s="476" t="n"/>
      <c r="CI144" s="476" t="n"/>
      <c r="CJ144" s="476" t="n"/>
      <c r="CK144" s="476" t="n"/>
      <c r="CL144" s="476" t="n"/>
      <c r="CM144" s="476" t="n"/>
      <c r="CN144" s="476" t="n"/>
      <c r="CO144" s="476" t="n"/>
      <c r="CP144" s="476" t="n"/>
      <c r="CQ144" s="476" t="n"/>
      <c r="CR144" s="476" t="n"/>
      <c r="CS144" s="476" t="n"/>
      <c r="CT144" s="476" t="n"/>
      <c r="CU144" s="476" t="n"/>
      <c r="CV144" s="476" t="n"/>
    </row>
    <row r="145">
      <c r="A145" s="476" t="n"/>
      <c r="B145" s="683" t="n">
        <v>0</v>
      </c>
      <c r="C145" s="684" t="n">
        <v>0</v>
      </c>
      <c r="D145" s="684" t="n">
        <v>0</v>
      </c>
      <c r="E145" s="684" t="n">
        <v>0</v>
      </c>
      <c r="F145" s="684" t="n">
        <v>0</v>
      </c>
      <c r="G145" s="684" t="n">
        <v>0</v>
      </c>
      <c r="H145" s="684" t="n">
        <v>0</v>
      </c>
      <c r="I145" s="684" t="n">
        <v>0</v>
      </c>
      <c r="J145" s="684" t="n">
        <v>0</v>
      </c>
      <c r="K145" s="684" t="n">
        <v>0</v>
      </c>
      <c r="L145" s="684" t="n">
        <v>0</v>
      </c>
      <c r="M145" s="684" t="n">
        <v>0</v>
      </c>
      <c r="N145" s="684" t="n">
        <v>0</v>
      </c>
      <c r="O145" s="684" t="n">
        <v>0</v>
      </c>
      <c r="P145" s="684" t="n">
        <v>0</v>
      </c>
      <c r="Q145" s="684" t="n">
        <v>0</v>
      </c>
      <c r="R145" s="685" t="n">
        <v>1</v>
      </c>
      <c r="S145" s="686" t="n">
        <v>0</v>
      </c>
      <c r="T145" s="687" t="n">
        <v>0</v>
      </c>
      <c r="U145" s="542" t="n">
        <v>-0.003465978167017507</v>
      </c>
      <c r="V145" s="688" t="n">
        <v>0</v>
      </c>
      <c r="W145" s="845">
        <f>$AB$131*SQRT(INDEX($B$131:$Q$146,15,15))</f>
        <v/>
      </c>
      <c r="X145" s="845" t="n"/>
      <c r="Y145" s="682" t="n">
        <v>-0.6704638998253218</v>
      </c>
      <c r="Z145" s="845" t="n"/>
      <c r="AA145" s="845" t="n">
        <v>5.115907697472721e-13</v>
      </c>
      <c r="AB145" s="845" t="n"/>
      <c r="AC145" s="845" t="n"/>
      <c r="AD145" s="845" t="n"/>
      <c r="AE145" s="845" t="n"/>
      <c r="AF145" s="476" t="n"/>
      <c r="AG145" s="476" t="n"/>
      <c r="AH145" s="476" t="n"/>
      <c r="AI145" s="476" t="n"/>
      <c r="AJ145" s="476" t="n"/>
      <c r="AK145" s="476" t="n"/>
      <c r="AL145" s="476" t="n"/>
      <c r="AM145" s="476" t="n"/>
      <c r="AN145" s="476" t="n"/>
      <c r="AO145" s="476" t="n"/>
      <c r="AP145" s="476" t="n"/>
      <c r="AQ145" s="476" t="n"/>
      <c r="AR145" s="476" t="n"/>
      <c r="AS145" s="476" t="n"/>
      <c r="AT145" s="476" t="n"/>
      <c r="AU145" s="476" t="n"/>
      <c r="AV145" s="476" t="n"/>
      <c r="AW145" s="476" t="n"/>
      <c r="AX145" s="476" t="n"/>
      <c r="AY145" s="476" t="n"/>
      <c r="AZ145" s="476" t="n"/>
      <c r="BA145" s="476" t="n"/>
      <c r="BB145" s="476" t="n"/>
      <c r="BC145" s="476" t="n"/>
      <c r="BD145" s="476" t="n"/>
      <c r="BE145" s="476" t="n"/>
      <c r="BF145" s="476" t="n"/>
      <c r="BG145" s="476" t="n"/>
      <c r="BH145" s="476" t="n"/>
      <c r="BI145" s="476" t="n"/>
      <c r="BJ145" s="476" t="n"/>
      <c r="BK145" s="476" t="n"/>
      <c r="BL145" s="476" t="n"/>
      <c r="BM145" s="476" t="n"/>
      <c r="BN145" s="476" t="n"/>
      <c r="BO145" s="476" t="n"/>
      <c r="BP145" s="476" t="n"/>
      <c r="BQ145" s="476" t="n"/>
      <c r="BR145" s="476" t="n"/>
      <c r="BS145" s="476" t="n"/>
      <c r="BT145" s="476" t="n"/>
      <c r="BU145" s="476" t="n"/>
      <c r="BV145" s="476" t="n"/>
      <c r="BW145" s="476" t="n"/>
      <c r="BX145" s="476" t="n"/>
      <c r="BY145" s="476" t="n"/>
      <c r="BZ145" s="476" t="n"/>
      <c r="CA145" s="476" t="n"/>
      <c r="CB145" s="476" t="n"/>
      <c r="CC145" s="476" t="n"/>
      <c r="CD145" s="476" t="n"/>
      <c r="CE145" s="476" t="n"/>
      <c r="CF145" s="476" t="n"/>
      <c r="CG145" s="476" t="n"/>
      <c r="CH145" s="476" t="n"/>
      <c r="CI145" s="476" t="n"/>
      <c r="CJ145" s="476" t="n"/>
      <c r="CK145" s="476" t="n"/>
      <c r="CL145" s="476" t="n"/>
      <c r="CM145" s="476" t="n"/>
      <c r="CN145" s="476" t="n"/>
      <c r="CO145" s="476" t="n"/>
      <c r="CP145" s="476" t="n"/>
      <c r="CQ145" s="476" t="n"/>
      <c r="CR145" s="476" t="n"/>
      <c r="CS145" s="476" t="n"/>
      <c r="CT145" s="476" t="n"/>
      <c r="CU145" s="476" t="n"/>
      <c r="CV145" s="476" t="n"/>
    </row>
    <row r="146">
      <c r="A146" s="476" t="n"/>
      <c r="B146" s="683" t="n">
        <v>0</v>
      </c>
      <c r="C146" s="684" t="n">
        <v>0</v>
      </c>
      <c r="D146" s="684" t="n">
        <v>0</v>
      </c>
      <c r="E146" s="684" t="n">
        <v>0</v>
      </c>
      <c r="F146" s="684" t="n">
        <v>0</v>
      </c>
      <c r="G146" s="684" t="n">
        <v>0</v>
      </c>
      <c r="H146" s="684" t="n">
        <v>0</v>
      </c>
      <c r="I146" s="684" t="n">
        <v>0</v>
      </c>
      <c r="J146" s="684" t="n">
        <v>0</v>
      </c>
      <c r="K146" s="684" t="n">
        <v>0</v>
      </c>
      <c r="L146" s="684" t="n">
        <v>0</v>
      </c>
      <c r="M146" s="684" t="n">
        <v>0</v>
      </c>
      <c r="N146" s="684" t="n">
        <v>0</v>
      </c>
      <c r="O146" s="684" t="n">
        <v>0</v>
      </c>
      <c r="P146" s="684" t="n">
        <v>0</v>
      </c>
      <c r="Q146" s="684" t="n">
        <v>0</v>
      </c>
      <c r="R146" s="685" t="n">
        <v>0</v>
      </c>
      <c r="S146" s="686" t="n">
        <v>1</v>
      </c>
      <c r="T146" s="687" t="n">
        <v>0</v>
      </c>
      <c r="U146" s="542" t="n">
        <v>0.0002335501050441107</v>
      </c>
      <c r="V146" s="688" t="n">
        <v>0</v>
      </c>
      <c r="W146" s="845">
        <f>$AB$131*SQRT(INDEX($B$131:$Q$146,16,16))</f>
        <v/>
      </c>
      <c r="X146" s="845" t="n"/>
      <c r="Y146" s="682" t="n">
        <v>-0.340741626009831</v>
      </c>
      <c r="Z146" s="845" t="n"/>
      <c r="AA146" s="845" t="n">
        <v>-5.002220859751105e-12</v>
      </c>
      <c r="AB146" s="845" t="n"/>
      <c r="AC146" s="845" t="n"/>
      <c r="AD146" s="845" t="n"/>
      <c r="AE146" s="845" t="n"/>
      <c r="AF146" s="476" t="n"/>
      <c r="AG146" s="476" t="n"/>
      <c r="AH146" s="476" t="n"/>
      <c r="AI146" s="476" t="n"/>
      <c r="AJ146" s="476" t="n"/>
      <c r="AK146" s="476" t="n"/>
      <c r="AL146" s="476" t="n"/>
      <c r="AM146" s="476" t="n"/>
      <c r="AN146" s="476" t="n"/>
      <c r="AO146" s="476" t="n"/>
      <c r="AP146" s="476" t="n"/>
      <c r="AQ146" s="476" t="n"/>
      <c r="AR146" s="476" t="n"/>
      <c r="AS146" s="476" t="n"/>
      <c r="AT146" s="476" t="n"/>
      <c r="AU146" s="476" t="n"/>
      <c r="AV146" s="476" t="n"/>
      <c r="AW146" s="476" t="n"/>
      <c r="AX146" s="476" t="n"/>
      <c r="AY146" s="476" t="n"/>
      <c r="AZ146" s="476" t="n"/>
      <c r="BA146" s="476" t="n"/>
      <c r="BB146" s="476" t="n"/>
      <c r="BC146" s="476" t="n"/>
      <c r="BD146" s="476" t="n"/>
      <c r="BE146" s="476" t="n"/>
      <c r="BF146" s="476" t="n"/>
      <c r="BG146" s="476" t="n"/>
      <c r="BH146" s="476" t="n"/>
      <c r="BI146" s="476" t="n"/>
      <c r="BJ146" s="476" t="n"/>
      <c r="BK146" s="476" t="n"/>
      <c r="BL146" s="476" t="n"/>
      <c r="BM146" s="476" t="n"/>
      <c r="BN146" s="476" t="n"/>
      <c r="BO146" s="476" t="n"/>
      <c r="BP146" s="476" t="n"/>
      <c r="BQ146" s="476" t="n"/>
      <c r="BR146" s="476" t="n"/>
      <c r="BS146" s="476" t="n"/>
      <c r="BT146" s="476" t="n"/>
      <c r="BU146" s="476" t="n"/>
      <c r="BV146" s="476" t="n"/>
      <c r="BW146" s="476" t="n"/>
      <c r="BX146" s="476" t="n"/>
      <c r="BY146" s="476" t="n"/>
      <c r="BZ146" s="476" t="n"/>
      <c r="CA146" s="476" t="n"/>
      <c r="CB146" s="476" t="n"/>
      <c r="CC146" s="476" t="n"/>
      <c r="CD146" s="476" t="n"/>
      <c r="CE146" s="476" t="n"/>
      <c r="CF146" s="476" t="n"/>
      <c r="CG146" s="476" t="n"/>
      <c r="CH146" s="476" t="n"/>
      <c r="CI146" s="476" t="n"/>
      <c r="CJ146" s="476" t="n"/>
      <c r="CK146" s="476" t="n"/>
      <c r="CL146" s="476" t="n"/>
      <c r="CM146" s="476" t="n"/>
      <c r="CN146" s="476" t="n"/>
      <c r="CO146" s="476" t="n"/>
      <c r="CP146" s="476" t="n"/>
      <c r="CQ146" s="476" t="n"/>
      <c r="CR146" s="476" t="n"/>
      <c r="CS146" s="476" t="n"/>
      <c r="CT146" s="476" t="n"/>
      <c r="CU146" s="476" t="n"/>
      <c r="CV146" s="476" t="n"/>
    </row>
    <row r="147" ht="25.75" customHeight="1">
      <c r="A147" s="845" t="inlineStr">
        <is>
          <t>S(-1)</t>
        </is>
      </c>
      <c r="B147" s="683" t="n">
        <v>0.9999999999999999</v>
      </c>
      <c r="C147" s="684" t="n">
        <v>-3.999501347390972e-17</v>
      </c>
      <c r="D147" s="684" t="n">
        <v>0.9999999999999999</v>
      </c>
      <c r="E147" s="684" t="n">
        <v>-2.79965094317368e-16</v>
      </c>
      <c r="F147" s="684" t="n">
        <v>1</v>
      </c>
      <c r="G147" s="684" t="n">
        <v>7.999002694781943e-17</v>
      </c>
      <c r="H147" s="684" t="n">
        <v>0.9999999999999996</v>
      </c>
      <c r="I147" s="684" t="n">
        <v>7.999002694781943e-17</v>
      </c>
      <c r="J147" s="684" t="n">
        <v>0.9999999999999999</v>
      </c>
      <c r="K147" s="684" t="n">
        <v>1.599800538956389e-16</v>
      </c>
      <c r="L147" s="684" t="n">
        <v>0.9999999999999999</v>
      </c>
      <c r="M147" s="684" t="n">
        <v>1.599800538956389e-16</v>
      </c>
      <c r="N147" s="684" t="n">
        <v>1</v>
      </c>
      <c r="O147" s="684" t="n">
        <v>3.199601077912777e-16</v>
      </c>
      <c r="P147" s="684" t="n">
        <v>1</v>
      </c>
      <c r="Q147" s="684" t="n">
        <v>0</v>
      </c>
      <c r="R147" s="685" t="n">
        <v>-3.085006028413771e-09</v>
      </c>
      <c r="S147" s="686" t="n">
        <v>3.492459654808036e-10</v>
      </c>
      <c r="T147" s="687" t="n">
        <v>3.59151067218726e-13</v>
      </c>
      <c r="U147" s="542" t="n">
        <v>-0.0001073565914712808</v>
      </c>
      <c r="V147" s="688">
        <f>SQRT(I147)*$W$14</f>
        <v/>
      </c>
      <c r="W147" s="845" t="n"/>
      <c r="X147" s="845" t="n"/>
      <c r="Y147" s="682" t="n">
        <v>-1.410381126659769</v>
      </c>
      <c r="Z147" s="845" t="n"/>
      <c r="AA147" s="845" t="n">
        <v>-1.780176006604961e-11</v>
      </c>
      <c r="AB147" s="845" t="n"/>
      <c r="AC147" s="845" t="n"/>
      <c r="AD147" s="845" t="n"/>
      <c r="AE147" s="845" t="n"/>
      <c r="AF147" s="476" t="n"/>
      <c r="AG147" s="476" t="n"/>
      <c r="AH147" s="476" t="n"/>
      <c r="AI147" s="476" t="n"/>
      <c r="AJ147" s="476" t="n"/>
      <c r="AK147" s="476" t="n"/>
      <c r="AL147" s="476" t="n"/>
      <c r="AM147" s="476" t="n"/>
      <c r="AN147" s="476" t="n"/>
      <c r="AO147" s="476" t="n"/>
      <c r="AP147" s="476" t="n"/>
      <c r="AQ147" s="476" t="n"/>
      <c r="AR147" s="476" t="n"/>
      <c r="AS147" s="476" t="n"/>
      <c r="AT147" s="476" t="n"/>
      <c r="AU147" s="476" t="n"/>
      <c r="AV147" s="476" t="n"/>
      <c r="AW147" s="476" t="n"/>
      <c r="AX147" s="476" t="n"/>
      <c r="AY147" s="476" t="n"/>
      <c r="AZ147" s="476" t="n"/>
      <c r="BA147" s="476" t="n"/>
      <c r="BB147" s="476" t="n"/>
      <c r="BC147" s="476" t="n"/>
      <c r="BD147" s="476" t="n"/>
      <c r="BE147" s="476" t="n"/>
      <c r="BF147" s="476" t="n"/>
      <c r="BG147" s="476" t="n"/>
      <c r="BH147" s="476" t="n"/>
      <c r="BI147" s="476" t="n"/>
      <c r="BJ147" s="476" t="n"/>
      <c r="BK147" s="476" t="n"/>
      <c r="BL147" s="476" t="n"/>
      <c r="BM147" s="476" t="n"/>
      <c r="BN147" s="476" t="n"/>
      <c r="BO147" s="476" t="n"/>
      <c r="BP147" s="476" t="n"/>
      <c r="BQ147" s="476" t="n"/>
      <c r="BR147" s="476" t="n"/>
      <c r="BS147" s="476" t="n"/>
      <c r="BT147" s="476" t="n"/>
      <c r="BU147" s="476" t="n"/>
      <c r="BV147" s="476" t="n"/>
      <c r="BW147" s="476" t="n"/>
      <c r="BX147" s="476" t="n"/>
      <c r="BY147" s="476" t="n"/>
      <c r="BZ147" s="476" t="n"/>
      <c r="CA147" s="476" t="n"/>
      <c r="CB147" s="476" t="n"/>
      <c r="CC147" s="476" t="n"/>
      <c r="CD147" s="476" t="n"/>
      <c r="CE147" s="476" t="n"/>
      <c r="CF147" s="476" t="n"/>
      <c r="CG147" s="476" t="n"/>
      <c r="CH147" s="476" t="n"/>
      <c r="CI147" s="476" t="n"/>
      <c r="CJ147" s="476" t="n"/>
      <c r="CK147" s="476" t="n"/>
      <c r="CL147" s="476" t="n"/>
      <c r="CM147" s="476" t="n"/>
      <c r="CN147" s="476" t="n"/>
      <c r="CO147" s="476" t="n"/>
      <c r="CP147" s="476" t="n"/>
      <c r="CQ147" s="476" t="n"/>
      <c r="CR147" s="476" t="n"/>
      <c r="CS147" s="476" t="n"/>
      <c r="CT147" s="476" t="n"/>
      <c r="CU147" s="476" t="n"/>
      <c r="CV147" s="476" t="n"/>
    </row>
    <row r="148">
      <c r="A148" s="476" t="n"/>
      <c r="B148" s="683" t="n">
        <v>-5.087803610063377e-16</v>
      </c>
      <c r="C148" s="684" t="n">
        <v>1.000000000000001</v>
      </c>
      <c r="D148" s="684" t="n">
        <v>-1.674604651289292e-16</v>
      </c>
      <c r="E148" s="684" t="n">
        <v>0.9999999999999997</v>
      </c>
      <c r="F148" s="684" t="n">
        <v>2.750798930703409e-16</v>
      </c>
      <c r="G148" s="684" t="n">
        <v>0.9999999999999998</v>
      </c>
      <c r="H148" s="684" t="n">
        <v>2.773961425608351e-16</v>
      </c>
      <c r="I148" s="684" t="n">
        <v>1</v>
      </c>
      <c r="J148" s="684" t="n">
        <v>-3.477735505869637e-16</v>
      </c>
      <c r="K148" s="684" t="n">
        <v>1.000000000000001</v>
      </c>
      <c r="L148" s="684" t="n">
        <v>2.742454670498641e-16</v>
      </c>
      <c r="M148" s="684" t="n">
        <v>1.000000000000001</v>
      </c>
      <c r="N148" s="684" t="n">
        <v>4.409481369139277e-16</v>
      </c>
      <c r="O148" s="684" t="n">
        <v>1.000000000000001</v>
      </c>
      <c r="P148" s="684" t="n">
        <v>0</v>
      </c>
      <c r="Q148" s="684" t="n">
        <v>1</v>
      </c>
      <c r="R148" s="685" t="n">
        <v>1.455191522836684e-09</v>
      </c>
      <c r="S148" s="686" t="n">
        <v>9.31322574615481e-10</v>
      </c>
      <c r="T148" s="687" t="n">
        <v>-9.724253844531572e-13</v>
      </c>
      <c r="U148" s="542" t="n">
        <v>0.000202708637752734</v>
      </c>
      <c r="V148" s="688">
        <f>SQRT(J148)*$W$14</f>
        <v/>
      </c>
      <c r="W148" s="845" t="n"/>
      <c r="X148" s="845" t="n"/>
      <c r="Y148" s="682" t="n">
        <v>-0.8001483801194236</v>
      </c>
      <c r="Z148" s="845" t="n"/>
      <c r="AA148" s="845" t="n">
        <v>-3.382183422218077e-12</v>
      </c>
      <c r="AB148" s="845" t="n"/>
      <c r="AC148" s="476" t="n"/>
      <c r="AD148" s="476" t="n"/>
      <c r="AE148" s="845" t="n"/>
      <c r="AF148" s="476" t="n"/>
      <c r="AG148" s="476" t="n"/>
      <c r="AH148" s="476" t="n"/>
      <c r="AI148" s="476" t="n"/>
      <c r="AJ148" s="476" t="n"/>
      <c r="AK148" s="476" t="n"/>
      <c r="AL148" s="476" t="n"/>
      <c r="AM148" s="476" t="n"/>
      <c r="AN148" s="476" t="n"/>
      <c r="AO148" s="476" t="n"/>
      <c r="AP148" s="476" t="n"/>
      <c r="AQ148" s="476" t="n"/>
      <c r="AR148" s="476" t="n"/>
      <c r="AS148" s="476" t="n"/>
      <c r="AT148" s="476" t="n"/>
      <c r="AU148" s="476" t="n"/>
      <c r="AV148" s="476" t="n"/>
      <c r="AW148" s="476" t="n"/>
      <c r="AX148" s="476" t="n"/>
      <c r="AY148" s="476" t="n"/>
      <c r="AZ148" s="476" t="n"/>
      <c r="BA148" s="476" t="n"/>
      <c r="BB148" s="476" t="n"/>
      <c r="BC148" s="476" t="n"/>
      <c r="BD148" s="476" t="n"/>
      <c r="BE148" s="476" t="n"/>
      <c r="BF148" s="476" t="n"/>
      <c r="BG148" s="476" t="n"/>
      <c r="BH148" s="476" t="n"/>
      <c r="BI148" s="476" t="n"/>
      <c r="BJ148" s="476" t="n"/>
      <c r="BK148" s="476" t="n"/>
      <c r="BL148" s="476" t="n"/>
      <c r="BM148" s="476" t="n"/>
      <c r="BN148" s="476" t="n"/>
      <c r="BO148" s="476" t="n"/>
      <c r="BP148" s="476" t="n"/>
      <c r="BQ148" s="476" t="n"/>
      <c r="BR148" s="476" t="n"/>
      <c r="BS148" s="476" t="n"/>
      <c r="BT148" s="476" t="n"/>
      <c r="BU148" s="476" t="n"/>
      <c r="BV148" s="476" t="n"/>
      <c r="BW148" s="476" t="n"/>
      <c r="BX148" s="476" t="n"/>
      <c r="BY148" s="476" t="n"/>
      <c r="BZ148" s="476" t="n"/>
      <c r="CA148" s="476" t="n"/>
      <c r="CB148" s="476" t="n"/>
      <c r="CC148" s="476" t="n"/>
      <c r="CD148" s="476" t="n"/>
      <c r="CE148" s="476" t="n"/>
      <c r="CF148" s="476" t="n"/>
      <c r="CG148" s="476" t="n"/>
      <c r="CH148" s="476" t="n"/>
      <c r="CI148" s="476" t="n"/>
      <c r="CJ148" s="476" t="n"/>
      <c r="CK148" s="476" t="n"/>
      <c r="CL148" s="476" t="n"/>
      <c r="CM148" s="476" t="n"/>
      <c r="CN148" s="476" t="n"/>
      <c r="CO148" s="476" t="n"/>
      <c r="CP148" s="476" t="n"/>
      <c r="CQ148" s="476" t="n"/>
      <c r="CR148" s="476" t="n"/>
      <c r="CS148" s="476" t="n"/>
      <c r="CT148" s="476" t="n"/>
      <c r="CU148" s="476" t="n"/>
      <c r="CV148" s="476" t="n"/>
    </row>
    <row r="149">
      <c r="A149" s="476" t="n"/>
      <c r="B149" s="683" t="n">
        <v>0.0002397406926178375</v>
      </c>
      <c r="C149" s="684" t="n">
        <v>-0.0001151386221125141</v>
      </c>
      <c r="D149" s="684" t="n">
        <v>0.0002003096576477984</v>
      </c>
      <c r="E149" s="684" t="n">
        <v>0.0001135613807137124</v>
      </c>
      <c r="F149" s="684" t="n">
        <v>-0.0002570903480046545</v>
      </c>
      <c r="G149" s="684" t="n">
        <v>0.0001924234506537906</v>
      </c>
      <c r="H149" s="684" t="n">
        <v>-0.0003438386249387404</v>
      </c>
      <c r="I149" s="684" t="n">
        <v>-2.839034517842809e-05</v>
      </c>
      <c r="J149" s="684" t="n">
        <v>-0.0004542455228548499</v>
      </c>
      <c r="K149" s="684" t="n">
        <v>-0.0002649765549986625</v>
      </c>
      <c r="L149" s="684" t="n">
        <v>-0.0001782282780645766</v>
      </c>
      <c r="M149" s="684" t="n">
        <v>-0.0002097731060406078</v>
      </c>
      <c r="N149" s="684" t="n">
        <v>5.04717247616499e-05</v>
      </c>
      <c r="O149" s="684" t="n">
        <v>-0.0002570903480046548</v>
      </c>
      <c r="P149" s="684" t="n">
        <v>0</v>
      </c>
      <c r="Q149" s="684" t="n">
        <v>0</v>
      </c>
      <c r="R149" s="685" t="n">
        <v>3.340876108407324e-13</v>
      </c>
      <c r="S149" s="686" t="n">
        <v>-8.493114833436704e-13</v>
      </c>
      <c r="T149" s="687" t="n">
        <v>1.665230371644472e-18</v>
      </c>
      <c r="U149" s="542" t="n">
        <v>-0.0003475005218618266</v>
      </c>
      <c r="V149" s="688">
        <f>SQRT(K149)*$W$14</f>
        <v/>
      </c>
      <c r="W149" s="845" t="n"/>
      <c r="X149" s="845" t="n"/>
      <c r="Y149" s="682" t="n">
        <v>-0.2297874724123039</v>
      </c>
      <c r="Z149" s="845" t="n"/>
      <c r="AA149" s="845" t="n">
        <v>1.726618847897043e-11</v>
      </c>
      <c r="AB149" s="845" t="n"/>
      <c r="AC149" s="476" t="n"/>
      <c r="AD149" s="476" t="n"/>
      <c r="AE149" s="845" t="n"/>
      <c r="AF149" s="476" t="n"/>
      <c r="AG149" s="476" t="n"/>
      <c r="AH149" s="476" t="n"/>
      <c r="AI149" s="476" t="n"/>
      <c r="AJ149" s="476" t="n"/>
      <c r="AK149" s="476" t="n"/>
      <c r="AL149" s="476" t="n"/>
      <c r="AM149" s="476" t="n"/>
      <c r="AN149" s="476" t="n"/>
      <c r="AO149" s="476" t="n"/>
      <c r="AP149" s="476" t="n"/>
      <c r="AQ149" s="476" t="n"/>
      <c r="AR149" s="476" t="n"/>
      <c r="AS149" s="476" t="n"/>
      <c r="AT149" s="476" t="n"/>
      <c r="AU149" s="476" t="n"/>
      <c r="AV149" s="476" t="n"/>
      <c r="AW149" s="476" t="n"/>
      <c r="AX149" s="476" t="n"/>
      <c r="AY149" s="476" t="n"/>
      <c r="AZ149" s="476" t="n"/>
      <c r="BA149" s="476" t="n"/>
      <c r="BB149" s="476" t="n"/>
      <c r="BC149" s="476" t="n"/>
      <c r="BD149" s="476" t="n"/>
      <c r="BE149" s="476" t="n"/>
      <c r="BF149" s="476" t="n"/>
      <c r="BG149" s="476" t="n"/>
      <c r="BH149" s="476" t="n"/>
      <c r="BI149" s="476" t="n"/>
      <c r="BJ149" s="476" t="n"/>
      <c r="BK149" s="476" t="n"/>
      <c r="BL149" s="476" t="n"/>
      <c r="BM149" s="476" t="n"/>
      <c r="BN149" s="476" t="n"/>
      <c r="BO149" s="476" t="n"/>
      <c r="BP149" s="476" t="n"/>
      <c r="BQ149" s="476" t="n"/>
      <c r="BR149" s="476" t="n"/>
      <c r="BS149" s="476" t="n"/>
      <c r="BT149" s="476" t="n"/>
      <c r="BU149" s="476" t="n"/>
      <c r="BV149" s="476" t="n"/>
      <c r="BW149" s="476" t="n"/>
      <c r="BX149" s="476" t="n"/>
      <c r="BY149" s="476" t="n"/>
      <c r="BZ149" s="476" t="n"/>
      <c r="CA149" s="476" t="n"/>
      <c r="CB149" s="476" t="n"/>
      <c r="CC149" s="476" t="n"/>
      <c r="CD149" s="476" t="n"/>
      <c r="CE149" s="476" t="n"/>
      <c r="CF149" s="476" t="n"/>
      <c r="CG149" s="476" t="n"/>
      <c r="CH149" s="476" t="n"/>
      <c r="CI149" s="476" t="n"/>
      <c r="CJ149" s="476" t="n"/>
      <c r="CK149" s="476" t="n"/>
      <c r="CL149" s="476" t="n"/>
      <c r="CM149" s="476" t="n"/>
      <c r="CN149" s="476" t="n"/>
      <c r="CO149" s="476" t="n"/>
      <c r="CP149" s="476" t="n"/>
      <c r="CQ149" s="476" t="n"/>
      <c r="CR149" s="476" t="n"/>
      <c r="CS149" s="476" t="n"/>
      <c r="CT149" s="476" t="n"/>
      <c r="CU149" s="476" t="n"/>
      <c r="CV149" s="476" t="n"/>
    </row>
    <row r="150">
      <c r="A150" s="476" t="n"/>
      <c r="B150" s="683" t="n">
        <v>-7.237495793702513e-08</v>
      </c>
      <c r="C150" s="684" t="n">
        <v>-3.091419732020786e-08</v>
      </c>
      <c r="D150" s="684" t="n">
        <v>-4.634537307042884e-08</v>
      </c>
      <c r="E150" s="684" t="n">
        <v>-7.377402107563424e-08</v>
      </c>
      <c r="F150" s="684" t="n">
        <v>1.066773757241965e-07</v>
      </c>
      <c r="G150" s="684" t="n">
        <v>-1.150951469966366e-07</v>
      </c>
      <c r="H150" s="684" t="n">
        <v>1.333705519888905e-07</v>
      </c>
      <c r="I150" s="684" t="n">
        <v>-8.62254661521401e-08</v>
      </c>
      <c r="J150" s="684" t="n">
        <v>4.040077389442269e-08</v>
      </c>
      <c r="K150" s="684" t="n">
        <v>-6.92584695332961e-08</v>
      </c>
      <c r="L150" s="684" t="n">
        <v>2.29620283976286e-07</v>
      </c>
      <c r="M150" s="684" t="n">
        <v>-1.308094040310956e-08</v>
      </c>
      <c r="N150" s="684" t="n">
        <v>7.346066926382911e-08</v>
      </c>
      <c r="O150" s="684" t="n">
        <v>6.530038941108726e-08</v>
      </c>
      <c r="P150" s="684" t="n">
        <v>0</v>
      </c>
      <c r="Q150" s="684" t="n">
        <v>0</v>
      </c>
      <c r="R150" s="685" t="n">
        <v>1</v>
      </c>
      <c r="S150" s="686" t="n">
        <v>5.448111757547261e-17</v>
      </c>
      <c r="T150" s="687" t="n">
        <v>-0.0001774999849278233</v>
      </c>
      <c r="U150" s="542" t="n">
        <v>-0.002794073058641498</v>
      </c>
      <c r="V150" s="688">
        <f>SQRT(L150)*$W$14</f>
        <v/>
      </c>
      <c r="W150" s="845" t="n"/>
      <c r="X150" s="845" t="n"/>
      <c r="Y150" s="682" t="n">
        <v>-0.2180114450053615</v>
      </c>
      <c r="Z150" s="845" t="n"/>
      <c r="AA150" s="476" t="n"/>
      <c r="AB150" s="845" t="n"/>
      <c r="AC150" s="476" t="n"/>
      <c r="AD150" s="476" t="n"/>
      <c r="AE150" s="845" t="n"/>
      <c r="AF150" s="476" t="n"/>
      <c r="AG150" s="476" t="n"/>
      <c r="AH150" s="476" t="n"/>
      <c r="AI150" s="476" t="n"/>
      <c r="AJ150" s="476" t="n"/>
      <c r="AK150" s="476" t="n"/>
      <c r="AL150" s="476" t="n"/>
      <c r="AM150" s="476" t="n"/>
      <c r="AN150" s="476" t="n"/>
      <c r="AO150" s="476" t="n"/>
      <c r="AP150" s="476" t="n"/>
      <c r="AQ150" s="476" t="n"/>
      <c r="AR150" s="476" t="n"/>
      <c r="AS150" s="476" t="n"/>
      <c r="AT150" s="476" t="n"/>
      <c r="AU150" s="476" t="n"/>
      <c r="AV150" s="476" t="n"/>
      <c r="AW150" s="476" t="n"/>
      <c r="AX150" s="476" t="n"/>
      <c r="AY150" s="476" t="n"/>
      <c r="AZ150" s="476" t="n"/>
      <c r="BA150" s="476" t="n"/>
      <c r="BB150" s="476" t="n"/>
      <c r="BC150" s="476" t="n"/>
      <c r="BD150" s="476" t="n"/>
      <c r="BE150" s="476" t="n"/>
      <c r="BF150" s="476" t="n"/>
      <c r="BG150" s="476" t="n"/>
      <c r="BH150" s="476" t="n"/>
      <c r="BI150" s="476" t="n"/>
      <c r="BJ150" s="476" t="n"/>
      <c r="BK150" s="476" t="n"/>
      <c r="BL150" s="476" t="n"/>
      <c r="BM150" s="476" t="n"/>
      <c r="BN150" s="476" t="n"/>
      <c r="BO150" s="476" t="n"/>
      <c r="BP150" s="476" t="n"/>
      <c r="BQ150" s="476" t="n"/>
      <c r="BR150" s="476" t="n"/>
      <c r="BS150" s="476" t="n"/>
      <c r="BT150" s="476" t="n"/>
      <c r="BU150" s="476" t="n"/>
      <c r="BV150" s="476" t="n"/>
      <c r="BW150" s="476" t="n"/>
      <c r="BX150" s="476" t="n"/>
      <c r="BY150" s="476" t="n"/>
      <c r="BZ150" s="476" t="n"/>
      <c r="CA150" s="476" t="n"/>
      <c r="CB150" s="476" t="n"/>
      <c r="CC150" s="476" t="n"/>
      <c r="CD150" s="476" t="n"/>
      <c r="CE150" s="476" t="n"/>
      <c r="CF150" s="476" t="n"/>
      <c r="CG150" s="476" t="n"/>
      <c r="CH150" s="476" t="n"/>
      <c r="CI150" s="476" t="n"/>
      <c r="CJ150" s="476" t="n"/>
      <c r="CK150" s="476" t="n"/>
      <c r="CL150" s="476" t="n"/>
      <c r="CM150" s="476" t="n"/>
      <c r="CN150" s="476" t="n"/>
      <c r="CO150" s="476" t="n"/>
      <c r="CP150" s="476" t="n"/>
      <c r="CQ150" s="476" t="n"/>
      <c r="CR150" s="476" t="n"/>
      <c r="CS150" s="476" t="n"/>
      <c r="CT150" s="476" t="n"/>
      <c r="CU150" s="476" t="n"/>
      <c r="CV150" s="476" t="n"/>
    </row>
    <row r="151">
      <c r="A151" s="476" t="n"/>
      <c r="B151" s="683" t="n">
        <v>-1.031039247951346e-07</v>
      </c>
      <c r="C151" s="684" t="n">
        <v>1.761233891769683e-07</v>
      </c>
      <c r="D151" s="684" t="n">
        <v>-7.988257755563779e-08</v>
      </c>
      <c r="E151" s="684" t="n">
        <v>3.018988622036515e-10</v>
      </c>
      <c r="F151" s="684" t="n">
        <v>6.387169344740994e-08</v>
      </c>
      <c r="G151" s="684" t="n">
        <v>5.869429242779618e-08</v>
      </c>
      <c r="H151" s="684" t="n">
        <v>9.383809871661861e-09</v>
      </c>
      <c r="I151" s="684" t="n">
        <v>1.727595703639206e-07</v>
      </c>
      <c r="J151" s="684" t="n">
        <v>-1.113111265913132e-07</v>
      </c>
      <c r="K151" s="684" t="n">
        <v>1.908190741565368e-07</v>
      </c>
      <c r="L151" s="684" t="n">
        <v>-1.308094040310956e-08</v>
      </c>
      <c r="M151" s="684" t="n">
        <v>3.014562753019454e-07</v>
      </c>
      <c r="N151" s="684" t="n">
        <v>2.432965948170246e-08</v>
      </c>
      <c r="O151" s="684" t="n">
        <v>2.267648275186513e-07</v>
      </c>
      <c r="P151" s="684" t="n">
        <v>0</v>
      </c>
      <c r="Q151" s="684" t="n">
        <v>0</v>
      </c>
      <c r="R151" s="685" t="n">
        <v>2.261003851495641e-16</v>
      </c>
      <c r="S151" s="686" t="n">
        <v>1</v>
      </c>
      <c r="T151" s="687" t="n">
        <v>-0.0002089159114637213</v>
      </c>
      <c r="U151" s="542" t="n">
        <v>-0.004316337573688587</v>
      </c>
      <c r="V151" s="688">
        <f>SQRT(M151)*$W$14</f>
        <v/>
      </c>
      <c r="W151" s="845" t="n"/>
      <c r="X151" s="845" t="n"/>
      <c r="Y151" s="682" t="n">
        <v>-1.733724275254644e-11</v>
      </c>
      <c r="Z151" s="845" t="n"/>
      <c r="AA151" s="845" t="n"/>
      <c r="AB151" s="845" t="n"/>
      <c r="AC151" s="476" t="n"/>
      <c r="AD151" s="476" t="n"/>
      <c r="AE151" s="845" t="n"/>
      <c r="AF151" s="476" t="n"/>
      <c r="AG151" s="476" t="n"/>
      <c r="AH151" s="476" t="n"/>
      <c r="AI151" s="476" t="n"/>
      <c r="AJ151" s="476" t="n"/>
      <c r="AK151" s="476" t="n"/>
      <c r="AL151" s="476" t="n"/>
      <c r="AM151" s="476" t="n"/>
      <c r="AN151" s="476" t="n"/>
      <c r="AO151" s="476" t="n"/>
      <c r="AP151" s="476" t="n"/>
      <c r="AQ151" s="476" t="n"/>
      <c r="AR151" s="476" t="n"/>
      <c r="AS151" s="476" t="n"/>
      <c r="AT151" s="476" t="n"/>
      <c r="AU151" s="476" t="n"/>
      <c r="AV151" s="476" t="n"/>
      <c r="AW151" s="476" t="n"/>
      <c r="AX151" s="476" t="n"/>
      <c r="AY151" s="476" t="n"/>
      <c r="AZ151" s="476" t="n"/>
      <c r="BA151" s="476" t="n"/>
      <c r="BB151" s="476" t="n"/>
      <c r="BC151" s="476" t="n"/>
      <c r="BD151" s="476" t="n"/>
      <c r="BE151" s="476" t="n"/>
      <c r="BF151" s="476" t="n"/>
      <c r="BG151" s="476" t="n"/>
      <c r="BH151" s="476" t="n"/>
      <c r="BI151" s="476" t="n"/>
      <c r="BJ151" s="476" t="n"/>
      <c r="BK151" s="476" t="n"/>
      <c r="BL151" s="476" t="n"/>
      <c r="BM151" s="476" t="n"/>
      <c r="BN151" s="476" t="n"/>
      <c r="BO151" s="476" t="n"/>
      <c r="BP151" s="476" t="n"/>
      <c r="BQ151" s="476" t="n"/>
      <c r="BR151" s="476" t="n"/>
      <c r="BS151" s="476" t="n"/>
      <c r="BT151" s="476" t="n"/>
      <c r="BU151" s="476" t="n"/>
      <c r="BV151" s="476" t="n"/>
      <c r="BW151" s="476" t="n"/>
      <c r="BX151" s="476" t="n"/>
      <c r="BY151" s="476" t="n"/>
      <c r="BZ151" s="476" t="n"/>
      <c r="CA151" s="476" t="n"/>
      <c r="CB151" s="476" t="n"/>
      <c r="CC151" s="476" t="n"/>
      <c r="CD151" s="476" t="n"/>
      <c r="CE151" s="476" t="n"/>
      <c r="CF151" s="476" t="n"/>
      <c r="CG151" s="476" t="n"/>
      <c r="CH151" s="476" t="n"/>
      <c r="CI151" s="476" t="n"/>
      <c r="CJ151" s="476" t="n"/>
      <c r="CK151" s="476" t="n"/>
      <c r="CL151" s="476" t="n"/>
      <c r="CM151" s="476" t="n"/>
      <c r="CN151" s="476" t="n"/>
      <c r="CO151" s="476" t="n"/>
      <c r="CP151" s="476" t="n"/>
      <c r="CQ151" s="476" t="n"/>
      <c r="CR151" s="476" t="n"/>
      <c r="CS151" s="476" t="n"/>
      <c r="CT151" s="476" t="n"/>
      <c r="CU151" s="476" t="n"/>
      <c r="CV151" s="476" t="n"/>
    </row>
    <row r="152">
      <c r="A152" s="476" t="n"/>
      <c r="B152" s="683" t="n">
        <v>1.090046419336102e-07</v>
      </c>
      <c r="C152" s="684" t="n">
        <v>-3.92566020847386e-08</v>
      </c>
      <c r="D152" s="684" t="n">
        <v>1.579371939150986e-07</v>
      </c>
      <c r="E152" s="684" t="n">
        <v>-1.052938065206022e-07</v>
      </c>
      <c r="F152" s="684" t="n">
        <v>-9.916614765499647e-09</v>
      </c>
      <c r="G152" s="684" t="n">
        <v>-7.780761909931372e-10</v>
      </c>
      <c r="H152" s="684" t="n">
        <v>2.731289848792061e-08</v>
      </c>
      <c r="I152" s="684" t="n">
        <v>-2.438357902451684e-09</v>
      </c>
      <c r="J152" s="684" t="n">
        <v>-6.682710830306648e-10</v>
      </c>
      <c r="K152" s="684" t="n">
        <v>1.145607570909773e-09</v>
      </c>
      <c r="L152" s="684" t="n">
        <v>7.346066926382923e-08</v>
      </c>
      <c r="M152" s="684" t="n">
        <v>2.43296594817025e-08</v>
      </c>
      <c r="N152" s="684" t="n">
        <v>5.979307795181917e-07</v>
      </c>
      <c r="O152" s="684" t="n">
        <v>5.742164843743618e-08</v>
      </c>
      <c r="P152" s="684" t="n">
        <v>0</v>
      </c>
      <c r="Q152" s="684" t="n">
        <v>0</v>
      </c>
      <c r="R152" s="685" t="n">
        <v>1</v>
      </c>
      <c r="S152" s="686" t="n">
        <v>2.446203975850271e-16</v>
      </c>
      <c r="T152" s="687" t="n">
        <v>5.026548245743654e-05</v>
      </c>
      <c r="U152" s="542" t="n">
        <v>-0.002605066689338811</v>
      </c>
      <c r="V152" s="688">
        <f>SQRT(N152)*$W$14</f>
        <v/>
      </c>
      <c r="W152" s="845" t="n"/>
      <c r="X152" s="845" t="n"/>
      <c r="Y152" s="682" t="n">
        <v>-1.364242052659392e-12</v>
      </c>
      <c r="Z152" s="845" t="n"/>
      <c r="AA152" s="845" t="n"/>
      <c r="AB152" s="845" t="n"/>
      <c r="AC152" s="845" t="n"/>
      <c r="AD152" s="845" t="n"/>
      <c r="AE152" s="845" t="n"/>
      <c r="AF152" s="476" t="n"/>
      <c r="AG152" s="476" t="n"/>
      <c r="AH152" s="476" t="n"/>
      <c r="AI152" s="476" t="n"/>
      <c r="AJ152" s="476" t="n"/>
      <c r="AK152" s="476" t="n"/>
      <c r="AL152" s="476" t="n"/>
      <c r="AM152" s="476" t="n"/>
      <c r="AN152" s="476" t="n"/>
      <c r="AO152" s="476" t="n"/>
      <c r="AP152" s="476" t="n"/>
      <c r="AQ152" s="476" t="n"/>
      <c r="AR152" s="476" t="n"/>
      <c r="AS152" s="476" t="n"/>
      <c r="AT152" s="476" t="n"/>
      <c r="AU152" s="476" t="n"/>
      <c r="AV152" s="476" t="n"/>
      <c r="AW152" s="476" t="n"/>
      <c r="AX152" s="476" t="n"/>
      <c r="AY152" s="476" t="n"/>
      <c r="AZ152" s="476" t="n"/>
      <c r="BA152" s="476" t="n"/>
      <c r="BB152" s="476" t="n"/>
      <c r="BC152" s="476" t="n"/>
      <c r="BD152" s="476" t="n"/>
      <c r="BE152" s="476" t="n"/>
      <c r="BF152" s="476" t="n"/>
      <c r="BG152" s="476" t="n"/>
      <c r="BH152" s="476" t="n"/>
      <c r="BI152" s="476" t="n"/>
      <c r="BJ152" s="476" t="n"/>
      <c r="BK152" s="476" t="n"/>
      <c r="BL152" s="476" t="n"/>
      <c r="BM152" s="476" t="n"/>
      <c r="BN152" s="476" t="n"/>
      <c r="BO152" s="476" t="n"/>
      <c r="BP152" s="476" t="n"/>
      <c r="BQ152" s="476" t="n"/>
      <c r="BR152" s="476" t="n"/>
      <c r="BS152" s="476" t="n"/>
      <c r="BT152" s="476" t="n"/>
      <c r="BU152" s="476" t="n"/>
      <c r="BV152" s="476" t="n"/>
      <c r="BW152" s="476" t="n"/>
      <c r="BX152" s="476" t="n"/>
      <c r="BY152" s="476" t="n"/>
      <c r="BZ152" s="476" t="n"/>
      <c r="CA152" s="476" t="n"/>
      <c r="CB152" s="476" t="n"/>
      <c r="CC152" s="476" t="n"/>
      <c r="CD152" s="476" t="n"/>
      <c r="CE152" s="476" t="n"/>
      <c r="CF152" s="476" t="n"/>
      <c r="CG152" s="476" t="n"/>
      <c r="CH152" s="476" t="n"/>
      <c r="CI152" s="476" t="n"/>
      <c r="CJ152" s="476" t="n"/>
      <c r="CK152" s="476" t="n"/>
      <c r="CL152" s="476" t="n"/>
      <c r="CM152" s="476" t="n"/>
      <c r="CN152" s="476" t="n"/>
      <c r="CO152" s="476" t="n"/>
      <c r="CP152" s="476" t="n"/>
      <c r="CQ152" s="476" t="n"/>
      <c r="CR152" s="476" t="n"/>
      <c r="CS152" s="476" t="n"/>
      <c r="CT152" s="476" t="n"/>
      <c r="CU152" s="476" t="n"/>
      <c r="CV152" s="476" t="n"/>
    </row>
    <row r="153">
      <c r="A153" s="476" t="n"/>
      <c r="B153" s="683" t="n">
        <v>-2.613619022515852e-07</v>
      </c>
      <c r="C153" s="684" t="n">
        <v>1.614481939731057e-07</v>
      </c>
      <c r="D153" s="684" t="n">
        <v>-1.723711257339743e-07</v>
      </c>
      <c r="E153" s="684" t="n">
        <v>-5.251511318103783e-08</v>
      </c>
      <c r="F153" s="684" t="n">
        <v>1.281119865254606e-07</v>
      </c>
      <c r="G153" s="684" t="n">
        <v>-3.376086604903874e-08</v>
      </c>
      <c r="H153" s="684" t="n">
        <v>7.568047461094095e-08</v>
      </c>
      <c r="I153" s="684" t="n">
        <v>1.028103774665655e-07</v>
      </c>
      <c r="J153" s="684" t="n">
        <v>-9.32003830468956e-08</v>
      </c>
      <c r="K153" s="684" t="n">
        <v>1.597720852232495e-07</v>
      </c>
      <c r="L153" s="684" t="n">
        <v>6.530038941108721e-08</v>
      </c>
      <c r="M153" s="684" t="n">
        <v>2.267648275186512e-07</v>
      </c>
      <c r="N153" s="684" t="n">
        <v>5.742164843743612e-08</v>
      </c>
      <c r="O153" s="684" t="n">
        <v>4.337203721632698e-07</v>
      </c>
      <c r="P153" s="684" t="n">
        <v>0</v>
      </c>
      <c r="Q153" s="684" t="n">
        <v>0</v>
      </c>
      <c r="R153" s="685" t="n">
        <v>4.481101634030872e-16</v>
      </c>
      <c r="S153" s="686" t="n">
        <v>1.000000000000001</v>
      </c>
      <c r="T153" s="687" t="n">
        <v>-0.0002560398012675683</v>
      </c>
      <c r="U153" s="542" t="n">
        <v>-0.00424946866749305</v>
      </c>
      <c r="V153" s="688">
        <f>SQRT(O153)*$W$14</f>
        <v/>
      </c>
      <c r="W153" s="476" t="n"/>
      <c r="X153" s="476" t="n"/>
      <c r="Y153" s="682" t="n">
        <v>-7.035261262444692e-12</v>
      </c>
      <c r="Z153" s="476" t="n"/>
      <c r="AA153" s="476" t="n"/>
      <c r="AB153" s="476" t="n"/>
      <c r="AC153" s="476" t="n"/>
      <c r="AD153" s="476" t="n"/>
      <c r="AE153" s="476" t="n"/>
      <c r="AF153" s="476" t="n"/>
      <c r="AG153" s="476" t="n"/>
      <c r="AH153" s="476" t="n"/>
      <c r="AI153" s="476" t="n"/>
      <c r="AJ153" s="476" t="n"/>
      <c r="AK153" s="476" t="n"/>
      <c r="AL153" s="476" t="n"/>
      <c r="AM153" s="476" t="n"/>
      <c r="AN153" s="476" t="n"/>
      <c r="AO153" s="476" t="n"/>
      <c r="AP153" s="476" t="n"/>
      <c r="AQ153" s="476" t="n"/>
      <c r="AR153" s="476" t="n"/>
      <c r="AS153" s="476" t="n"/>
      <c r="AT153" s="476" t="n"/>
      <c r="AU153" s="476" t="n"/>
      <c r="AV153" s="476" t="n"/>
      <c r="AW153" s="476" t="n"/>
      <c r="AX153" s="476" t="n"/>
      <c r="AY153" s="476" t="n"/>
      <c r="AZ153" s="476" t="n"/>
      <c r="BA153" s="476" t="n"/>
      <c r="BB153" s="476" t="n"/>
      <c r="BC153" s="476" t="n"/>
      <c r="BD153" s="476" t="n"/>
      <c r="BE153" s="476" t="n"/>
      <c r="BF153" s="476" t="n"/>
      <c r="BG153" s="476" t="n"/>
      <c r="BH153" s="476" t="n"/>
      <c r="BI153" s="476" t="n"/>
      <c r="BJ153" s="476" t="n"/>
      <c r="BK153" s="476" t="n"/>
      <c r="BL153" s="476" t="n"/>
      <c r="BM153" s="476" t="n"/>
      <c r="BN153" s="476" t="n"/>
      <c r="BO153" s="476" t="n"/>
      <c r="BP153" s="476" t="n"/>
      <c r="BQ153" s="476" t="n"/>
      <c r="BR153" s="476" t="n"/>
      <c r="BS153" s="476" t="n"/>
      <c r="BT153" s="476" t="n"/>
      <c r="BU153" s="476" t="n"/>
      <c r="BV153" s="476" t="n"/>
      <c r="BW153" s="476" t="n"/>
      <c r="BX153" s="476" t="n"/>
      <c r="BY153" s="476" t="n"/>
      <c r="BZ153" s="476" t="n"/>
      <c r="CA153" s="476" t="n"/>
      <c r="CB153" s="476" t="n"/>
      <c r="CC153" s="476" t="n"/>
      <c r="CD153" s="476" t="n"/>
      <c r="CE153" s="476" t="n"/>
      <c r="CF153" s="476" t="n"/>
      <c r="CG153" s="476" t="n"/>
      <c r="CH153" s="476" t="n"/>
      <c r="CI153" s="476" t="n"/>
      <c r="CJ153" s="476" t="n"/>
      <c r="CK153" s="476" t="n"/>
      <c r="CL153" s="476" t="n"/>
      <c r="CM153" s="476" t="n"/>
      <c r="CN153" s="476" t="n"/>
      <c r="CO153" s="476" t="n"/>
      <c r="CP153" s="476" t="n"/>
      <c r="CQ153" s="476" t="n"/>
      <c r="CR153" s="476" t="n"/>
      <c r="CS153" s="476" t="n"/>
      <c r="CT153" s="476" t="n"/>
      <c r="CU153" s="476" t="n"/>
      <c r="CV153" s="476" t="n"/>
    </row>
    <row r="154">
      <c r="A154" s="476" t="n"/>
      <c r="B154" s="683" t="inlineStr">
        <is>
          <t>I</t>
        </is>
      </c>
      <c r="C154" s="684" t="n">
        <v>0</v>
      </c>
      <c r="D154" s="684" t="n">
        <v>0</v>
      </c>
      <c r="E154" s="684" t="n">
        <v>0</v>
      </c>
      <c r="F154" s="684" t="n">
        <v>0</v>
      </c>
      <c r="G154" s="684" t="n">
        <v>0</v>
      </c>
      <c r="H154" s="684" t="n">
        <v>0</v>
      </c>
      <c r="I154" s="684" t="n">
        <v>0</v>
      </c>
      <c r="J154" s="684" t="n">
        <v>0</v>
      </c>
      <c r="K154" s="684" t="n">
        <v>0</v>
      </c>
      <c r="L154" s="684" t="n">
        <v>0</v>
      </c>
      <c r="M154" s="684" t="n">
        <v>0</v>
      </c>
      <c r="N154" s="684" t="n">
        <v>0</v>
      </c>
      <c r="O154" s="684" t="n">
        <v>0</v>
      </c>
      <c r="P154" s="684" t="n">
        <v>0</v>
      </c>
      <c r="Q154" s="684" t="n">
        <v>0</v>
      </c>
      <c r="R154" s="685" t="n">
        <v>1</v>
      </c>
      <c r="S154" s="686" t="n">
        <v>0</v>
      </c>
      <c r="T154" s="687" t="n">
        <v>0</v>
      </c>
      <c r="U154" s="542" t="n">
        <v>0</v>
      </c>
      <c r="V154" s="688">
        <f>SQRT(P154)*$W$14</f>
        <v/>
      </c>
      <c r="W154" s="476" t="n"/>
      <c r="X154" s="476" t="n"/>
      <c r="Y154" s="682" t="n">
        <v>-2.842170943040401e-14</v>
      </c>
      <c r="Z154" s="476" t="n"/>
      <c r="AA154" s="476" t="n"/>
      <c r="AB154" s="476" t="n"/>
      <c r="AC154" s="476" t="n"/>
      <c r="AD154" s="476" t="n"/>
      <c r="AE154" s="476" t="n"/>
      <c r="AF154" s="476" t="n"/>
      <c r="AG154" s="476" t="n"/>
      <c r="AH154" s="476" t="n"/>
      <c r="AI154" s="476" t="n"/>
      <c r="AJ154" s="845" t="inlineStr">
        <is>
          <t>(ATA)-1AT</t>
        </is>
      </c>
      <c r="AK154" s="476" t="n"/>
      <c r="AL154" s="476" t="n"/>
      <c r="AM154" s="476" t="n"/>
      <c r="AN154" s="476" t="n"/>
      <c r="AO154" s="476" t="n"/>
      <c r="AP154" s="476" t="n"/>
      <c r="AQ154" s="476" t="n"/>
      <c r="AR154" s="476" t="n"/>
      <c r="AS154" s="476" t="n"/>
      <c r="AT154" s="476" t="n"/>
      <c r="AU154" s="476" t="n"/>
      <c r="AV154" s="476" t="n"/>
      <c r="AW154" s="476" t="n"/>
      <c r="AX154" s="476" t="n"/>
      <c r="AY154" s="476" t="n"/>
      <c r="AZ154" s="476" t="n"/>
      <c r="BA154" s="476" t="n"/>
      <c r="BB154" s="476" t="n"/>
      <c r="BC154" s="476" t="n"/>
      <c r="BD154" s="476" t="n"/>
      <c r="BE154" s="476" t="n"/>
      <c r="BF154" s="476" t="n"/>
      <c r="BG154" s="476" t="n"/>
      <c r="BH154" s="476" t="n"/>
      <c r="BI154" s="476" t="n"/>
      <c r="BJ154" s="476" t="n"/>
      <c r="BK154" s="476" t="n"/>
      <c r="BL154" s="476" t="n"/>
      <c r="BM154" s="476" t="n"/>
      <c r="BN154" s="476" t="n"/>
      <c r="BO154" s="476" t="n"/>
      <c r="BP154" s="476" t="n"/>
      <c r="BQ154" s="476" t="n"/>
      <c r="BR154" s="476" t="n"/>
      <c r="BS154" s="476" t="n"/>
      <c r="BT154" s="476" t="n"/>
      <c r="BU154" s="476" t="n"/>
      <c r="BV154" s="476" t="n"/>
      <c r="BW154" s="476" t="n"/>
      <c r="BX154" s="476" t="n"/>
      <c r="BY154" s="476" t="n"/>
      <c r="BZ154" s="476" t="n"/>
      <c r="CA154" s="476" t="n"/>
      <c r="CB154" s="476" t="n"/>
      <c r="CC154" s="476" t="n"/>
      <c r="CD154" s="476" t="n"/>
      <c r="CE154" s="476" t="n"/>
      <c r="CF154" s="476" t="n"/>
      <c r="CG154" s="476" t="n"/>
      <c r="CH154" s="476" t="n"/>
      <c r="CI154" s="476" t="n"/>
      <c r="CJ154" s="476" t="n"/>
      <c r="CK154" s="476" t="n"/>
      <c r="CL154" s="476" t="n"/>
      <c r="CM154" s="476" t="n"/>
      <c r="CN154" s="476" t="n"/>
      <c r="CO154" s="476" t="n"/>
      <c r="CP154" s="476" t="n"/>
      <c r="CQ154" s="476" t="n"/>
      <c r="CR154" s="476" t="n"/>
      <c r="CS154" s="476" t="n"/>
      <c r="CT154" s="476" t="n"/>
      <c r="CU154" s="476" t="n"/>
      <c r="CV154" s="476" t="n"/>
    </row>
    <row r="155">
      <c r="A155" s="476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845" t="n">
        <v>0</v>
      </c>
      <c r="X155" s="845" t="n">
        <v>0</v>
      </c>
      <c r="Y155" s="689" t="n">
        <v>0</v>
      </c>
      <c r="Z155" s="845" t="n">
        <v>0</v>
      </c>
      <c r="AA155" s="845" t="n">
        <v>0</v>
      </c>
      <c r="AB155" s="845" t="n">
        <v>0</v>
      </c>
      <c r="AC155" s="845" t="n">
        <v>0</v>
      </c>
      <c r="AD155" s="845" t="n">
        <v>0</v>
      </c>
      <c r="AE155" s="845" t="n">
        <v>0</v>
      </c>
      <c r="AF155" s="845" t="n">
        <v>0</v>
      </c>
      <c r="AG155" s="845" t="n">
        <v>0</v>
      </c>
      <c r="AH155" s="845" t="n"/>
      <c r="AI155" s="845" t="n">
        <v>1</v>
      </c>
      <c r="AJ155" s="845">
        <f t="array" ref="AJ155:BO186">MMULT(MMULT(B76:Q107,B131:Q146),_xlfn.ANCHORARRAY(U92))</f>
        <v/>
      </c>
      <c r="AK155" s="845" t="n">
        <v>-0.004233484189268187</v>
      </c>
      <c r="AL155" s="845" t="n">
        <v>-0.02457566580324558</v>
      </c>
      <c r="AM155" s="845" t="n">
        <v>0.05777410052184097</v>
      </c>
      <c r="AN155" s="845" t="n">
        <v>0.0695232806328501</v>
      </c>
      <c r="AO155" s="845" t="n">
        <v>0.1391854210289086</v>
      </c>
      <c r="AP155" s="845" t="n">
        <v>-0.04513482722653955</v>
      </c>
      <c r="AQ155" s="845" t="n">
        <v>0.05777398477951484</v>
      </c>
      <c r="AR155" s="845" t="n">
        <v>0.04585757223888667</v>
      </c>
      <c r="AS155" s="845" t="n">
        <v>0.09247792043263477</v>
      </c>
      <c r="AT155" s="845" t="n">
        <v>0.2139351986037583</v>
      </c>
      <c r="AU155" s="845" t="n">
        <v>0.2682017639604348</v>
      </c>
      <c r="AV155" s="845" t="n">
        <v>-0.03069159105306113</v>
      </c>
      <c r="AW155" s="845" t="n">
        <v>-0.01514614494543077</v>
      </c>
      <c r="AX155" s="845" t="n">
        <v>0.008584042481634677</v>
      </c>
      <c r="AY155" s="845" t="n">
        <v>0.008366932512830483</v>
      </c>
      <c r="AZ155" s="845" t="n">
        <v>0.009750312393146943</v>
      </c>
      <c r="BA155" s="845" t="n">
        <v>0.02782181125326672</v>
      </c>
      <c r="BB155" s="845" t="n">
        <v>0.04564590343344235</v>
      </c>
      <c r="BC155" s="845" t="n">
        <v>-0.003560198334286363</v>
      </c>
      <c r="BD155" s="845" t="n">
        <v>-0.05096714958524073</v>
      </c>
      <c r="BE155" s="845" t="n">
        <v>-0.01213801987599793</v>
      </c>
      <c r="BF155" s="845" t="n">
        <v>-0.03062651358332651</v>
      </c>
      <c r="BG155" s="845" t="n">
        <v>-0.06804143342133681</v>
      </c>
      <c r="BH155" s="845" t="n">
        <v>0.06589838443981649</v>
      </c>
      <c r="BI155" s="845" t="n">
        <v>0.09587473202608546</v>
      </c>
      <c r="BJ155" s="845" t="n">
        <v>-0.05907134460494845</v>
      </c>
      <c r="BK155" s="845" t="n">
        <v>0.002928763398369175</v>
      </c>
      <c r="BL155" s="845" t="n">
        <v>0.01325414497026704</v>
      </c>
      <c r="BM155" s="845" t="n">
        <v>-0.03815349058760122</v>
      </c>
      <c r="BN155" s="845" t="n">
        <v>0.04887373490292127</v>
      </c>
      <c r="BO155" s="845" t="n">
        <v>-0.02697317466543392</v>
      </c>
      <c r="BP155" s="845" t="n"/>
      <c r="BQ155" s="845" t="n"/>
      <c r="BR155" s="845" t="n"/>
      <c r="BS155" s="845" t="n"/>
      <c r="BT155" s="845" t="n"/>
      <c r="BU155" s="476" t="n"/>
      <c r="BV155" s="476" t="n"/>
      <c r="BW155" s="476" t="n"/>
      <c r="BX155" s="476" t="n"/>
      <c r="BY155" s="476" t="n"/>
      <c r="BZ155" s="476" t="n"/>
      <c r="CA155" s="476" t="n"/>
      <c r="CB155" s="476" t="n"/>
      <c r="CC155" s="476" t="n"/>
      <c r="CD155" s="476" t="n"/>
      <c r="CE155" s="476" t="n"/>
      <c r="CF155" s="476" t="n"/>
      <c r="CG155" s="476" t="n"/>
      <c r="CH155" s="476" t="n"/>
      <c r="CI155" s="476" t="n"/>
      <c r="CJ155" s="476" t="n"/>
      <c r="CK155" s="476" t="n"/>
      <c r="CL155" s="476" t="n"/>
      <c r="CM155" s="476" t="n"/>
      <c r="CN155" s="476" t="n"/>
      <c r="CO155" s="476" t="n"/>
      <c r="CP155" s="476" t="n"/>
      <c r="CQ155" s="476" t="n"/>
      <c r="CR155" s="476" t="n"/>
      <c r="CS155" s="476" t="n"/>
      <c r="CT155" s="476" t="n"/>
      <c r="CU155" s="476" t="n"/>
      <c r="CV155" s="476" t="n"/>
    </row>
    <row r="156">
      <c r="A156" s="47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845" t="n">
        <v>0</v>
      </c>
      <c r="V156" s="845" t="n">
        <v>0</v>
      </c>
      <c r="W156" s="845" t="n">
        <v>0</v>
      </c>
      <c r="X156" s="845" t="n">
        <v>0</v>
      </c>
      <c r="Y156" s="845" t="n">
        <v>0</v>
      </c>
      <c r="Z156" s="845" t="n">
        <v>0</v>
      </c>
      <c r="AA156" s="845" t="n">
        <v>0</v>
      </c>
      <c r="AB156" s="845" t="n">
        <v>0</v>
      </c>
      <c r="AC156" s="845" t="n">
        <v>0</v>
      </c>
      <c r="AD156" s="845" t="n">
        <v>0</v>
      </c>
      <c r="AE156" s="845" t="n">
        <v>0</v>
      </c>
      <c r="AF156" s="845" t="n">
        <v>0</v>
      </c>
      <c r="AG156" s="845" t="n">
        <v>0</v>
      </c>
      <c r="AH156" s="845" t="n"/>
      <c r="AI156" s="845" t="n">
        <v>2</v>
      </c>
      <c r="AJ156" s="845" t="n">
        <v>-0.004233484189268194</v>
      </c>
      <c r="AK156" s="845" t="n">
        <v>0.2280985157251495</v>
      </c>
      <c r="AL156" s="845" t="n">
        <v>0.09652111725252445</v>
      </c>
      <c r="AM156" s="845" t="n">
        <v>-0.006197984875864739</v>
      </c>
      <c r="AN156" s="845" t="n">
        <v>0.03411503099053676</v>
      </c>
      <c r="AO156" s="845" t="n">
        <v>0.01246938966554767</v>
      </c>
      <c r="AP156" s="845" t="n">
        <v>0.04880567663816518</v>
      </c>
      <c r="AQ156" s="845" t="n">
        <v>-0.006197972459069341</v>
      </c>
      <c r="AR156" s="845" t="n">
        <v>0.1013137728472479</v>
      </c>
      <c r="AS156" s="845" t="n">
        <v>-0.008866755135934237</v>
      </c>
      <c r="AT156" s="845" t="n">
        <v>0.005487470994036677</v>
      </c>
      <c r="AU156" s="845" t="n">
        <v>-0.004233488184060823</v>
      </c>
      <c r="AV156" s="845" t="n">
        <v>0.01409598140508835</v>
      </c>
      <c r="AW156" s="845" t="n">
        <v>-0.01982617550785674</v>
      </c>
      <c r="AX156" s="845" t="n">
        <v>0.01858441148654731</v>
      </c>
      <c r="AY156" s="845" t="n">
        <v>-0.003837056241899409</v>
      </c>
      <c r="AZ156" s="845" t="n">
        <v>0.108952673352034</v>
      </c>
      <c r="BA156" s="845" t="n">
        <v>0.04535066182825852</v>
      </c>
      <c r="BB156" s="845" t="n">
        <v>0.05917312953627961</v>
      </c>
      <c r="BC156" s="845" t="n">
        <v>0.04185154404291301</v>
      </c>
      <c r="BD156" s="845" t="n">
        <v>-0.009584222510082435</v>
      </c>
      <c r="BE156" s="845" t="n">
        <v>-0.01604003709737194</v>
      </c>
      <c r="BF156" s="845" t="n">
        <v>-0.09230566523806143</v>
      </c>
      <c r="BG156" s="845" t="n">
        <v>0.2039260216335971</v>
      </c>
      <c r="BH156" s="845" t="n">
        <v>-0.06705057816630229</v>
      </c>
      <c r="BI156" s="845" t="n">
        <v>-0.01894551862177907</v>
      </c>
      <c r="BJ156" s="845" t="n">
        <v>-0.1002330471913581</v>
      </c>
      <c r="BK156" s="845" t="n">
        <v>0.1051648951685151</v>
      </c>
      <c r="BL156" s="845" t="n">
        <v>0.1533030621153924</v>
      </c>
      <c r="BM156" s="845" t="n">
        <v>-0.08158059336890564</v>
      </c>
      <c r="BN156" s="845" t="n">
        <v>-0.1373584044984985</v>
      </c>
      <c r="BO156" s="845" t="n">
        <v>-0.08362365497938773</v>
      </c>
      <c r="BP156" s="845" t="n"/>
      <c r="BQ156" s="845" t="n"/>
      <c r="BR156" s="845" t="n"/>
      <c r="BS156" s="845" t="n"/>
      <c r="BT156" s="845" t="n"/>
      <c r="BU156" s="476" t="n"/>
      <c r="BV156" s="476" t="n"/>
      <c r="BW156" s="476" t="n"/>
      <c r="BX156" s="476" t="n"/>
      <c r="BY156" s="476" t="n"/>
      <c r="BZ156" s="476" t="n"/>
      <c r="CA156" s="476" t="n"/>
      <c r="CB156" s="476" t="n"/>
      <c r="CC156" s="476" t="n"/>
      <c r="CD156" s="476" t="n"/>
      <c r="CE156" s="476" t="n"/>
      <c r="CF156" s="476" t="n"/>
      <c r="CG156" s="476" t="n"/>
      <c r="CH156" s="476" t="n"/>
      <c r="CI156" s="476" t="n"/>
      <c r="CJ156" s="476" t="n"/>
      <c r="CK156" s="476" t="n"/>
      <c r="CL156" s="476" t="n"/>
      <c r="CM156" s="476" t="n"/>
      <c r="CN156" s="476" t="n"/>
      <c r="CO156" s="476" t="n"/>
      <c r="CP156" s="476" t="n"/>
      <c r="CQ156" s="476" t="n"/>
      <c r="CR156" s="476" t="n"/>
      <c r="CS156" s="476" t="n"/>
      <c r="CT156" s="476" t="n"/>
      <c r="CU156" s="476" t="n"/>
      <c r="CV156" s="476" t="n"/>
    </row>
    <row r="157">
      <c r="A157" s="476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845" t="n">
        <v>0</v>
      </c>
      <c r="V157" s="845" t="n">
        <v>0</v>
      </c>
      <c r="W157" s="845" t="n">
        <v>0</v>
      </c>
      <c r="X157" s="845" t="n">
        <v>0</v>
      </c>
      <c r="Y157" s="845" t="n">
        <v>0</v>
      </c>
      <c r="Z157" s="845" t="n">
        <v>0</v>
      </c>
      <c r="AA157" s="845" t="n">
        <v>0</v>
      </c>
      <c r="AB157" s="845" t="n">
        <v>0</v>
      </c>
      <c r="AC157" s="845" t="n">
        <v>0</v>
      </c>
      <c r="AD157" s="845" t="n">
        <v>0</v>
      </c>
      <c r="AE157" s="845" t="n">
        <v>0</v>
      </c>
      <c r="AF157" s="845" t="n">
        <v>0</v>
      </c>
      <c r="AG157" s="845" t="n">
        <v>0</v>
      </c>
      <c r="AH157" s="845" t="n"/>
      <c r="AI157" s="845" t="n">
        <v>3</v>
      </c>
      <c r="AJ157" s="845" t="n">
        <v>-0.02457566580324555</v>
      </c>
      <c r="AK157" s="845" t="n">
        <v>0.09652111725252452</v>
      </c>
      <c r="AL157" s="845" t="n">
        <v>0.248606045182378</v>
      </c>
      <c r="AM157" s="845" t="n">
        <v>-0.04099596973095903</v>
      </c>
      <c r="AN157" s="845" t="n">
        <v>-0.03183981639194945</v>
      </c>
      <c r="AO157" s="845" t="n">
        <v>0.01490793648287274</v>
      </c>
      <c r="AP157" s="845" t="n">
        <v>0.01070362471181394</v>
      </c>
      <c r="AQ157" s="845" t="n">
        <v>-0.04099588760127024</v>
      </c>
      <c r="AR157" s="845" t="n">
        <v>0.1769381139544338</v>
      </c>
      <c r="AS157" s="845" t="n">
        <v>0.00502694178414164</v>
      </c>
      <c r="AT157" s="845" t="n">
        <v>0.02543287522426306</v>
      </c>
      <c r="AU157" s="845" t="n">
        <v>-0.02457568899329068</v>
      </c>
      <c r="AV157" s="845" t="n">
        <v>-0.0004645280769878784</v>
      </c>
      <c r="AW157" s="845" t="n">
        <v>-0.003510649140802871</v>
      </c>
      <c r="AX157" s="845" t="n">
        <v>0.003131776947444384</v>
      </c>
      <c r="AY157" s="845" t="n">
        <v>-0.005925683265346888</v>
      </c>
      <c r="AZ157" s="845" t="n">
        <v>0.03084690565712</v>
      </c>
      <c r="BA157" s="845" t="n">
        <v>0.01237076956309819</v>
      </c>
      <c r="BB157" s="845" t="n">
        <v>0.1758077461635874</v>
      </c>
      <c r="BC157" s="845" t="n">
        <v>0.1696859131928916</v>
      </c>
      <c r="BD157" s="845" t="n">
        <v>-0.01560777072367281</v>
      </c>
      <c r="BE157" s="845" t="n">
        <v>-0.0139842410463509</v>
      </c>
      <c r="BF157" s="845" t="n">
        <v>-0.03161948580277269</v>
      </c>
      <c r="BG157" s="845" t="n">
        <v>0.1111065924245316</v>
      </c>
      <c r="BH157" s="845" t="n">
        <v>-0.04706658293239319</v>
      </c>
      <c r="BI157" s="845" t="n">
        <v>-0.002828511919342053</v>
      </c>
      <c r="BJ157" s="845" t="n">
        <v>-0.0162368192897254</v>
      </c>
      <c r="BK157" s="845" t="n">
        <v>-0.05506210495563658</v>
      </c>
      <c r="BL157" s="845" t="n">
        <v>-0.1055595762979112</v>
      </c>
      <c r="BM157" s="845" t="n">
        <v>0.1881094011907277</v>
      </c>
      <c r="BN157" s="845" t="n">
        <v>-0.1114887984906825</v>
      </c>
      <c r="BO157" s="845" t="n">
        <v>-0.02149233389022761</v>
      </c>
      <c r="BP157" s="845" t="n"/>
      <c r="BQ157" s="845" t="n"/>
      <c r="BR157" s="845" t="n"/>
      <c r="BS157" s="845" t="n"/>
      <c r="BT157" s="845" t="n"/>
      <c r="BU157" s="476" t="n"/>
      <c r="BV157" s="476" t="n"/>
      <c r="BW157" s="476" t="n"/>
      <c r="BX157" s="476" t="n"/>
      <c r="BY157" s="476" t="n"/>
      <c r="BZ157" s="476" t="n"/>
      <c r="CA157" s="476" t="n"/>
      <c r="CB157" s="476" t="n"/>
      <c r="CC157" s="476" t="n"/>
      <c r="CD157" s="476" t="n"/>
      <c r="CE157" s="476" t="n"/>
      <c r="CF157" s="476" t="n"/>
      <c r="CG157" s="476" t="n"/>
      <c r="CH157" s="476" t="n"/>
      <c r="CI157" s="476" t="n"/>
      <c r="CJ157" s="476" t="n"/>
      <c r="CK157" s="476" t="n"/>
      <c r="CL157" s="476" t="n"/>
      <c r="CM157" s="476" t="n"/>
      <c r="CN157" s="476" t="n"/>
      <c r="CO157" s="476" t="n"/>
      <c r="CP157" s="476" t="n"/>
      <c r="CQ157" s="476" t="n"/>
      <c r="CR157" s="476" t="n"/>
      <c r="CS157" s="476" t="n"/>
      <c r="CT157" s="476" t="n"/>
      <c r="CU157" s="476" t="n"/>
      <c r="CV157" s="476" t="n"/>
    </row>
    <row r="158">
      <c r="A158" s="476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845" t="n">
        <v>0</v>
      </c>
      <c r="V158" s="845" t="n">
        <v>0</v>
      </c>
      <c r="W158" s="845" t="n">
        <v>0</v>
      </c>
      <c r="X158" s="845" t="n">
        <v>0</v>
      </c>
      <c r="Y158" s="845" t="n">
        <v>0</v>
      </c>
      <c r="Z158" s="845" t="n">
        <v>0</v>
      </c>
      <c r="AA158" s="845" t="n">
        <v>0</v>
      </c>
      <c r="AB158" s="845" t="n">
        <v>0</v>
      </c>
      <c r="AC158" s="845" t="n">
        <v>0</v>
      </c>
      <c r="AD158" s="845" t="n">
        <v>0</v>
      </c>
      <c r="AE158" s="845" t="n">
        <v>0</v>
      </c>
      <c r="AF158" s="845" t="n">
        <v>0</v>
      </c>
      <c r="AG158" s="845" t="n">
        <v>0</v>
      </c>
      <c r="AH158" s="845" t="n"/>
      <c r="AI158" s="845" t="n">
        <v>4</v>
      </c>
      <c r="AJ158" s="845" t="n">
        <v>0.05777410052184097</v>
      </c>
      <c r="AK158" s="845" t="n">
        <v>-0.006197984875864732</v>
      </c>
      <c r="AL158" s="845" t="n">
        <v>-0.04099596973095909</v>
      </c>
      <c r="AM158" s="845" t="n">
        <v>0.2124738165802105</v>
      </c>
      <c r="AN158" s="845" t="n">
        <v>0.05697984711552381</v>
      </c>
      <c r="AO158" s="845" t="n">
        <v>-0.01481990015170782</v>
      </c>
      <c r="AP158" s="845" t="n">
        <v>0.1305687827018137</v>
      </c>
      <c r="AQ158" s="845" t="n">
        <v>0.2124733909186504</v>
      </c>
      <c r="AR158" s="845" t="n">
        <v>0.141972820429437</v>
      </c>
      <c r="AS158" s="845" t="n">
        <v>-0.04624052989013312</v>
      </c>
      <c r="AT158" s="845" t="n">
        <v>-0.04894088027384612</v>
      </c>
      <c r="AU158" s="845" t="n">
        <v>0.05777415503853284</v>
      </c>
      <c r="AV158" s="845" t="n">
        <v>0.05352038462260495</v>
      </c>
      <c r="AW158" s="845" t="n">
        <v>-0.01998496947387048</v>
      </c>
      <c r="AX158" s="845" t="n">
        <v>-0.003968743173058571</v>
      </c>
      <c r="AY158" s="845" t="n">
        <v>-0.001465632111719312</v>
      </c>
      <c r="AZ158" s="845" t="n">
        <v>0.004197644325163031</v>
      </c>
      <c r="BA158" s="845" t="n">
        <v>0.02200033662296773</v>
      </c>
      <c r="BB158" s="845" t="n">
        <v>0.01220493019344813</v>
      </c>
      <c r="BC158" s="845" t="n">
        <v>-0.03422086272355983</v>
      </c>
      <c r="BD158" s="845" t="n">
        <v>-0.01874835833435558</v>
      </c>
      <c r="BE158" s="845" t="n">
        <v>-0.02524746127899625</v>
      </c>
      <c r="BF158" s="845" t="n">
        <v>-0.03221082715962682</v>
      </c>
      <c r="BG158" s="845" t="n">
        <v>-0.05497302537539925</v>
      </c>
      <c r="BH158" s="845" t="n">
        <v>0.2117974566131435</v>
      </c>
      <c r="BI158" s="845" t="n">
        <v>-0.08061778446476567</v>
      </c>
      <c r="BJ158" s="845" t="n">
        <v>0.05037954957513523</v>
      </c>
      <c r="BK158" s="845" t="n">
        <v>0.02622038115143797</v>
      </c>
      <c r="BL158" s="845" t="n">
        <v>0.01974001542494036</v>
      </c>
      <c r="BM158" s="845" t="n">
        <v>-0.03339385450287841</v>
      </c>
      <c r="BN158" s="845" t="n">
        <v>0.04664854130186607</v>
      </c>
      <c r="BO158" s="845" t="n">
        <v>-0.01299809111770724</v>
      </c>
      <c r="BP158" s="845" t="n"/>
      <c r="BQ158" s="845" t="n"/>
      <c r="BR158" s="845" t="n"/>
      <c r="BS158" s="845" t="n"/>
      <c r="BT158" s="845" t="n"/>
      <c r="BU158" s="476" t="n"/>
      <c r="BV158" s="476" t="n"/>
      <c r="BW158" s="476" t="n"/>
      <c r="BX158" s="476" t="n"/>
      <c r="BY158" s="476" t="n"/>
      <c r="BZ158" s="476" t="n"/>
      <c r="CA158" s="476" t="n"/>
      <c r="CB158" s="476" t="n"/>
      <c r="CC158" s="476" t="n"/>
      <c r="CD158" s="476" t="n"/>
      <c r="CE158" s="476" t="n"/>
      <c r="CF158" s="476" t="n"/>
      <c r="CG158" s="476" t="n"/>
      <c r="CH158" s="476" t="n"/>
      <c r="CI158" s="476" t="n"/>
      <c r="CJ158" s="476" t="n"/>
      <c r="CK158" s="476" t="n"/>
      <c r="CL158" s="476" t="n"/>
      <c r="CM158" s="476" t="n"/>
      <c r="CN158" s="476" t="n"/>
      <c r="CO158" s="476" t="n"/>
      <c r="CP158" s="476" t="n"/>
      <c r="CQ158" s="476" t="n"/>
      <c r="CR158" s="476" t="n"/>
      <c r="CS158" s="476" t="n"/>
      <c r="CT158" s="476" t="n"/>
      <c r="CU158" s="476" t="n"/>
      <c r="CV158" s="476" t="n"/>
    </row>
    <row r="159">
      <c r="A159" s="476" t="n">
        <v>5</v>
      </c>
      <c r="B159" s="845" t="n">
        <v>0</v>
      </c>
      <c r="C159" s="845" t="n">
        <v>0</v>
      </c>
      <c r="D159" s="845" t="n">
        <v>0</v>
      </c>
      <c r="E159" s="845" t="n">
        <v>0</v>
      </c>
      <c r="F159" s="845" t="n">
        <v>1</v>
      </c>
      <c r="G159" s="845" t="n">
        <v>0</v>
      </c>
      <c r="H159" s="845" t="n">
        <v>0</v>
      </c>
      <c r="I159" s="845" t="n">
        <v>0</v>
      </c>
      <c r="J159" s="845" t="n">
        <v>0</v>
      </c>
      <c r="K159" s="845" t="n">
        <v>0</v>
      </c>
      <c r="L159" s="845" t="n">
        <v>0</v>
      </c>
      <c r="M159" s="845" t="n">
        <v>0</v>
      </c>
      <c r="N159" s="845" t="n">
        <v>0</v>
      </c>
      <c r="O159" s="845" t="n">
        <v>0</v>
      </c>
      <c r="P159" s="845" t="n">
        <v>0</v>
      </c>
      <c r="Q159" s="845" t="n">
        <v>0</v>
      </c>
      <c r="R159" s="845" t="n">
        <v>0</v>
      </c>
      <c r="S159" s="845" t="n">
        <v>0</v>
      </c>
      <c r="T159" s="845" t="n">
        <v>0</v>
      </c>
      <c r="U159" s="845" t="n">
        <v>0</v>
      </c>
      <c r="V159" s="845" t="n">
        <v>0</v>
      </c>
      <c r="W159" s="845" t="n">
        <v>0</v>
      </c>
      <c r="X159" s="845" t="n">
        <v>0</v>
      </c>
      <c r="Y159" s="845" t="n">
        <v>0</v>
      </c>
      <c r="Z159" s="845" t="n">
        <v>0</v>
      </c>
      <c r="AA159" s="845" t="n">
        <v>0</v>
      </c>
      <c r="AB159" s="845" t="n">
        <v>0</v>
      </c>
      <c r="AC159" s="845" t="n">
        <v>0</v>
      </c>
      <c r="AD159" s="845" t="n">
        <v>0</v>
      </c>
      <c r="AE159" s="845" t="n">
        <v>0</v>
      </c>
      <c r="AF159" s="845" t="n">
        <v>0</v>
      </c>
      <c r="AG159" s="845" t="n">
        <v>0</v>
      </c>
      <c r="AH159" s="845" t="n"/>
      <c r="AI159" s="845" t="n">
        <v>5</v>
      </c>
      <c r="AJ159" s="845" t="n">
        <v>0.06952328063285008</v>
      </c>
      <c r="AK159" s="845" t="n">
        <v>0.03411503099053674</v>
      </c>
      <c r="AL159" s="845" t="n">
        <v>-0.03183981639194944</v>
      </c>
      <c r="AM159" s="845" t="n">
        <v>0.05697984711552387</v>
      </c>
      <c r="AN159" s="845" t="n">
        <v>0.197640503470436</v>
      </c>
      <c r="AO159" s="845" t="n">
        <v>-0.01129084229096601</v>
      </c>
      <c r="AP159" s="845" t="n">
        <v>0.01517069797484978</v>
      </c>
      <c r="AQ159" s="845" t="n">
        <v>0.05697973296437328</v>
      </c>
      <c r="AR159" s="845" t="n">
        <v>0.05175321368569884</v>
      </c>
      <c r="AS159" s="845" t="n">
        <v>-0.01374892591834673</v>
      </c>
      <c r="AT159" s="845" t="n">
        <v>-0.086706755338439</v>
      </c>
      <c r="AU159" s="845" t="n">
        <v>0.06952334623628195</v>
      </c>
      <c r="AV159" s="845" t="n">
        <v>0.02535121148557201</v>
      </c>
      <c r="AW159" s="845" t="n">
        <v>-0.0424734938882742</v>
      </c>
      <c r="AX159" s="845" t="n">
        <v>0.04229270036195854</v>
      </c>
      <c r="AY159" s="845" t="n">
        <v>0.05234695305005969</v>
      </c>
      <c r="AZ159" s="845" t="n">
        <v>0.08484614508981474</v>
      </c>
      <c r="BA159" s="845" t="n">
        <v>0.05426570177481109</v>
      </c>
      <c r="BB159" s="845" t="n">
        <v>0.1303474173559652</v>
      </c>
      <c r="BC159" s="845" t="n">
        <v>0.004448407965701104</v>
      </c>
      <c r="BD159" s="845" t="n">
        <v>0.09180776140412092</v>
      </c>
      <c r="BE159" s="845" t="n">
        <v>0.07844945446198598</v>
      </c>
      <c r="BF159" s="845" t="n">
        <v>-0.02862811631971891</v>
      </c>
      <c r="BG159" s="845" t="n">
        <v>-0.105479312477367</v>
      </c>
      <c r="BH159" s="845" t="n">
        <v>-0.07314023974529792</v>
      </c>
      <c r="BI159" s="845" t="n">
        <v>0.03699045267627696</v>
      </c>
      <c r="BJ159" s="845" t="n">
        <v>-0.1089426732431557</v>
      </c>
      <c r="BK159" s="845" t="n">
        <v>0.07428862373029876</v>
      </c>
      <c r="BL159" s="845" t="n">
        <v>0.004591817569736756</v>
      </c>
      <c r="BM159" s="845" t="n">
        <v>-0.09698943012648636</v>
      </c>
      <c r="BN159" s="845" t="n">
        <v>0.1589934940157897</v>
      </c>
      <c r="BO159" s="845" t="n">
        <v>-0.1001384146216119</v>
      </c>
      <c r="BP159" s="845" t="n"/>
      <c r="BQ159" s="845" t="n"/>
      <c r="BR159" s="845" t="n"/>
      <c r="BS159" s="845" t="n"/>
      <c r="BT159" s="845" t="n"/>
      <c r="BU159" s="476" t="n"/>
      <c r="BV159" s="476" t="n"/>
      <c r="BW159" s="476" t="n"/>
      <c r="BX159" s="476" t="n"/>
      <c r="BY159" s="476" t="n"/>
      <c r="BZ159" s="476" t="n"/>
      <c r="CA159" s="476" t="n"/>
      <c r="CB159" s="476" t="n"/>
      <c r="CC159" s="476" t="n"/>
      <c r="CD159" s="476" t="n"/>
      <c r="CE159" s="476" t="n"/>
      <c r="CF159" s="476" t="n"/>
      <c r="CG159" s="476" t="n"/>
      <c r="CH159" s="476" t="n"/>
      <c r="CI159" s="476" t="n"/>
      <c r="CJ159" s="476" t="n"/>
      <c r="CK159" s="476" t="n"/>
      <c r="CL159" s="476" t="n"/>
      <c r="CM159" s="476" t="n"/>
      <c r="CN159" s="476" t="n"/>
      <c r="CO159" s="476" t="n"/>
      <c r="CP159" s="476" t="n"/>
      <c r="CQ159" s="476" t="n"/>
      <c r="CR159" s="476" t="n"/>
      <c r="CS159" s="476" t="n"/>
      <c r="CT159" s="476" t="n"/>
      <c r="CU159" s="476" t="n"/>
      <c r="CV159" s="476" t="n"/>
    </row>
    <row r="160">
      <c r="A160" s="476" t="n">
        <v>6</v>
      </c>
      <c r="B160" s="845" t="n">
        <v>0</v>
      </c>
      <c r="C160" s="845" t="n">
        <v>0</v>
      </c>
      <c r="D160" s="845" t="n">
        <v>0</v>
      </c>
      <c r="E160" s="845" t="n">
        <v>0</v>
      </c>
      <c r="F160" s="845" t="n">
        <v>0</v>
      </c>
      <c r="G160" s="845" t="n">
        <v>1</v>
      </c>
      <c r="H160" s="845" t="n">
        <v>0</v>
      </c>
      <c r="I160" s="845" t="n">
        <v>0</v>
      </c>
      <c r="J160" s="845" t="n">
        <v>0</v>
      </c>
      <c r="K160" s="845" t="n">
        <v>0</v>
      </c>
      <c r="L160" s="845" t="n">
        <v>0</v>
      </c>
      <c r="M160" s="845" t="n">
        <v>0</v>
      </c>
      <c r="N160" s="845" t="n">
        <v>0</v>
      </c>
      <c r="O160" s="845" t="n">
        <v>0</v>
      </c>
      <c r="P160" s="845" t="n">
        <v>0</v>
      </c>
      <c r="Q160" s="845" t="n">
        <v>0</v>
      </c>
      <c r="R160" s="845" t="n">
        <v>0</v>
      </c>
      <c r="S160" s="845" t="n">
        <v>0</v>
      </c>
      <c r="T160" s="845" t="n">
        <v>0</v>
      </c>
      <c r="U160" s="845" t="n">
        <v>0</v>
      </c>
      <c r="V160" s="845" t="n">
        <v>0</v>
      </c>
      <c r="W160" s="845" t="n">
        <v>0</v>
      </c>
      <c r="X160" s="845" t="n">
        <v>0</v>
      </c>
      <c r="Y160" s="845" t="n">
        <v>0</v>
      </c>
      <c r="Z160" s="845" t="n">
        <v>0</v>
      </c>
      <c r="AA160" s="845" t="n">
        <v>0</v>
      </c>
      <c r="AB160" s="845" t="n">
        <v>0</v>
      </c>
      <c r="AC160" s="845" t="n">
        <v>0</v>
      </c>
      <c r="AD160" s="845" t="n">
        <v>0</v>
      </c>
      <c r="AE160" s="845" t="n">
        <v>0</v>
      </c>
      <c r="AF160" s="845" t="n">
        <v>0</v>
      </c>
      <c r="AG160" s="845" t="n">
        <v>0</v>
      </c>
      <c r="AH160" s="845" t="n"/>
      <c r="AI160" s="845" t="n">
        <v>6</v>
      </c>
      <c r="AJ160" s="845" t="n">
        <v>0.1391854210289085</v>
      </c>
      <c r="AK160" s="845" t="n">
        <v>0.01246938966554768</v>
      </c>
      <c r="AL160" s="845" t="n">
        <v>0.01490793648287275</v>
      </c>
      <c r="AM160" s="845" t="n">
        <v>-0.01481990015170779</v>
      </c>
      <c r="AN160" s="845" t="n">
        <v>-0.01129084229096598</v>
      </c>
      <c r="AO160" s="845" t="n">
        <v>0.2795624606189288</v>
      </c>
      <c r="AP160" s="845" t="n">
        <v>0.1542489182553471</v>
      </c>
      <c r="AQ160" s="845" t="n">
        <v>-0.01481987046211149</v>
      </c>
      <c r="AR160" s="845" t="n">
        <v>-0.02758791408413159</v>
      </c>
      <c r="AS160" s="845" t="n">
        <v>0.005413090729433431</v>
      </c>
      <c r="AT160" s="845" t="n">
        <v>0.1341420791419223</v>
      </c>
      <c r="AU160" s="845" t="n">
        <v>0.1391855523668029</v>
      </c>
      <c r="AV160" s="845" t="n">
        <v>0.1269323521644199</v>
      </c>
      <c r="AW160" s="845" t="n">
        <v>-0.06131674947191285</v>
      </c>
      <c r="AX160" s="845" t="n">
        <v>-0.04586269462568149</v>
      </c>
      <c r="AY160" s="845" t="n">
        <v>-0.01716376145306639</v>
      </c>
      <c r="AZ160" s="845" t="n">
        <v>-0.003044616827058589</v>
      </c>
      <c r="BA160" s="845" t="n">
        <v>0.008453467679187809</v>
      </c>
      <c r="BB160" s="845" t="n">
        <v>-0.008949590647520036</v>
      </c>
      <c r="BC160" s="845" t="n">
        <v>-0.0213072858791067</v>
      </c>
      <c r="BD160" s="845" t="n">
        <v>-0.09408548944118129</v>
      </c>
      <c r="BE160" s="845" t="n">
        <v>-0.03226954826776365</v>
      </c>
      <c r="BF160" s="845" t="n">
        <v>-0.02437828252316308</v>
      </c>
      <c r="BG160" s="845" t="n">
        <v>0.01952587491586952</v>
      </c>
      <c r="BH160" s="845" t="n">
        <v>-0.1113386899200649</v>
      </c>
      <c r="BI160" s="845" t="n">
        <v>0.2425461352363034</v>
      </c>
      <c r="BJ160" s="845" t="n">
        <v>0.1056013410370578</v>
      </c>
      <c r="BK160" s="845" t="n">
        <v>0.02257235443881784</v>
      </c>
      <c r="BL160" s="845" t="n">
        <v>-0.001915005311229312</v>
      </c>
      <c r="BM160" s="845" t="n">
        <v>0.03952480560277691</v>
      </c>
      <c r="BN160" s="845" t="n">
        <v>-0.02096200994161151</v>
      </c>
      <c r="BO160" s="845" t="n">
        <v>0.02226412262880963</v>
      </c>
      <c r="BP160" s="845" t="n"/>
      <c r="BQ160" s="845" t="n"/>
      <c r="BR160" s="845" t="n"/>
      <c r="BS160" s="845" t="n"/>
      <c r="BT160" s="845" t="n"/>
      <c r="BU160" s="476" t="n"/>
      <c r="BV160" s="476" t="n"/>
      <c r="BW160" s="476" t="n"/>
      <c r="BX160" s="476" t="n"/>
      <c r="BY160" s="476" t="n"/>
      <c r="BZ160" s="476" t="n"/>
      <c r="CA160" s="476" t="n"/>
      <c r="CB160" s="476" t="n"/>
      <c r="CC160" s="476" t="n"/>
      <c r="CD160" s="476" t="n"/>
      <c r="CE160" s="476" t="n"/>
      <c r="CF160" s="476" t="n"/>
      <c r="CG160" s="476" t="n"/>
      <c r="CH160" s="476" t="n"/>
      <c r="CI160" s="476" t="n"/>
      <c r="CJ160" s="476" t="n"/>
      <c r="CK160" s="476" t="n"/>
      <c r="CL160" s="476" t="n"/>
      <c r="CM160" s="476" t="n"/>
      <c r="CN160" s="476" t="n"/>
      <c r="CO160" s="476" t="n"/>
      <c r="CP160" s="476" t="n"/>
      <c r="CQ160" s="476" t="n"/>
      <c r="CR160" s="476" t="n"/>
      <c r="CS160" s="476" t="n"/>
      <c r="CT160" s="476" t="n"/>
      <c r="CU160" s="476" t="n"/>
      <c r="CV160" s="476" t="n"/>
    </row>
    <row r="161">
      <c r="A161" s="476" t="n">
        <v>7</v>
      </c>
      <c r="B161" s="695" t="n">
        <v>0</v>
      </c>
      <c r="C161" s="845" t="n">
        <v>0</v>
      </c>
      <c r="D161" s="845" t="n">
        <v>0</v>
      </c>
      <c r="E161" s="845" t="n">
        <v>0</v>
      </c>
      <c r="F161" s="845" t="n">
        <v>0</v>
      </c>
      <c r="G161" s="845" t="n">
        <v>0</v>
      </c>
      <c r="H161" s="845" t="n">
        <v>1</v>
      </c>
      <c r="I161" s="845" t="n">
        <v>0</v>
      </c>
      <c r="J161" s="845" t="n">
        <v>0</v>
      </c>
      <c r="K161" s="845" t="n">
        <v>0</v>
      </c>
      <c r="L161" s="845" t="n">
        <v>0</v>
      </c>
      <c r="M161" s="845" t="n">
        <v>0</v>
      </c>
      <c r="N161" s="845" t="n">
        <v>0</v>
      </c>
      <c r="O161" s="845" t="n">
        <v>0</v>
      </c>
      <c r="P161" s="845" t="n">
        <v>0</v>
      </c>
      <c r="Q161" s="845" t="n">
        <v>0</v>
      </c>
      <c r="R161" s="845" t="n">
        <v>0</v>
      </c>
      <c r="S161" s="845" t="n">
        <v>0</v>
      </c>
      <c r="T161" s="845" t="n">
        <v>0</v>
      </c>
      <c r="U161" s="845" t="n">
        <v>0</v>
      </c>
      <c r="V161" s="845" t="n">
        <v>0</v>
      </c>
      <c r="W161" s="845" t="n">
        <v>0</v>
      </c>
      <c r="X161" s="845" t="n">
        <v>0</v>
      </c>
      <c r="Y161" s="845" t="n">
        <v>0</v>
      </c>
      <c r="Z161" s="845" t="n">
        <v>0</v>
      </c>
      <c r="AA161" s="845" t="n">
        <v>0</v>
      </c>
      <c r="AB161" s="845" t="n">
        <v>0</v>
      </c>
      <c r="AC161" s="845" t="n">
        <v>0</v>
      </c>
      <c r="AD161" s="845" t="n">
        <v>0</v>
      </c>
      <c r="AE161" s="845" t="n">
        <v>0</v>
      </c>
      <c r="AF161" s="845" t="n">
        <v>0</v>
      </c>
      <c r="AG161" s="845" t="n">
        <v>0</v>
      </c>
      <c r="AH161" s="658" t="inlineStr">
        <is>
          <t>Q</t>
        </is>
      </c>
      <c r="AI161" s="845" t="n">
        <v>7</v>
      </c>
      <c r="AJ161" s="695" t="n">
        <v>-0.04513482722653955</v>
      </c>
      <c r="AK161" s="845" t="n">
        <v>0.04880567663816517</v>
      </c>
      <c r="AL161" s="845" t="n">
        <v>0.01070362471181392</v>
      </c>
      <c r="AM161" s="845" t="n">
        <v>0.1305687827018137</v>
      </c>
      <c r="AN161" s="845" t="n">
        <v>0.01517069797484978</v>
      </c>
      <c r="AO161" s="845" t="n">
        <v>0.1542489182553471</v>
      </c>
      <c r="AP161" s="845" t="n">
        <v>0.4511954881529705</v>
      </c>
      <c r="AQ161" s="845" t="n">
        <v>0.1305685211255282</v>
      </c>
      <c r="AR161" s="845" t="n">
        <v>0.06389336761552863</v>
      </c>
      <c r="AS161" s="845" t="n">
        <v>-0.0345364513448911</v>
      </c>
      <c r="AT161" s="845" t="n">
        <v>0.01307748436890174</v>
      </c>
      <c r="AU161" s="845" t="n">
        <v>-0.04513486981658326</v>
      </c>
      <c r="AV161" s="845" t="n">
        <v>0.2369683737036326</v>
      </c>
      <c r="AW161" s="845" t="n">
        <v>-0.1187855786454277</v>
      </c>
      <c r="AX161" s="845" t="n">
        <v>-0.05729726388495118</v>
      </c>
      <c r="AY161" s="845" t="n">
        <v>0.01161137309178633</v>
      </c>
      <c r="AZ161" s="845" t="n">
        <v>0.05636606390860949</v>
      </c>
      <c r="BA161" s="845" t="n">
        <v>-0.002236830520097851</v>
      </c>
      <c r="BB161" s="845" t="n">
        <v>-0.02375312073380009</v>
      </c>
      <c r="BC161" s="845" t="n">
        <v>-0.04450607831694909</v>
      </c>
      <c r="BD161" s="845" t="n">
        <v>-0.00376730137924032</v>
      </c>
      <c r="BE161" s="845" t="n">
        <v>0.07689860150519917</v>
      </c>
      <c r="BF161" s="845" t="n">
        <v>0.02091187150566177</v>
      </c>
      <c r="BG161" s="845" t="n">
        <v>0.0753436701728214</v>
      </c>
      <c r="BH161" s="845" t="n">
        <v>-0.08661350374063956</v>
      </c>
      <c r="BI161" s="845" t="n">
        <v>-0.08277333806380247</v>
      </c>
      <c r="BJ161" s="845" t="n">
        <v>0.2410178548476245</v>
      </c>
      <c r="BK161" s="845" t="n">
        <v>0.1103917403286763</v>
      </c>
      <c r="BL161" s="845" t="n">
        <v>-0.0134546043706768</v>
      </c>
      <c r="BM161" s="845" t="n">
        <v>0.02262425904999591</v>
      </c>
      <c r="BN161" s="845" t="n">
        <v>0.02633127146592364</v>
      </c>
      <c r="BO161" s="845" t="n">
        <v>0.003982860413865221</v>
      </c>
      <c r="BP161" s="845" t="n"/>
      <c r="BQ161" s="658" t="inlineStr">
        <is>
          <t>Cf</t>
        </is>
      </c>
      <c r="BR161" s="845" t="n"/>
      <c r="BS161" s="845" t="n"/>
      <c r="BT161" s="845" t="n"/>
      <c r="BU161" s="476" t="n"/>
      <c r="BV161" s="476" t="n"/>
      <c r="BW161" s="476" t="n"/>
      <c r="BX161" s="476" t="n"/>
      <c r="BY161" s="476" t="n"/>
      <c r="BZ161" s="476" t="n"/>
      <c r="CA161" s="476" t="n"/>
      <c r="CB161" s="476" t="n"/>
      <c r="CC161" s="476" t="n"/>
      <c r="CD161" s="476" t="n"/>
      <c r="CE161" s="476" t="n"/>
      <c r="CF161" s="476" t="n"/>
      <c r="CG161" s="476" t="n"/>
      <c r="CH161" s="476" t="n"/>
      <c r="CI161" s="476" t="n"/>
      <c r="CJ161" s="476" t="n"/>
      <c r="CK161" s="476" t="n"/>
      <c r="CL161" s="476" t="n"/>
      <c r="CM161" s="476" t="n"/>
      <c r="CN161" s="476" t="n"/>
      <c r="CO161" s="476" t="n"/>
      <c r="CP161" s="476" t="n"/>
      <c r="CQ161" s="476" t="n"/>
      <c r="CR161" s="476" t="n"/>
      <c r="CS161" s="476" t="n"/>
      <c r="CT161" s="476" t="n"/>
      <c r="CU161" s="476" t="n"/>
      <c r="CV161" s="476" t="n"/>
    </row>
    <row r="162">
      <c r="A162" s="476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>
        <f>B162</f>
        <v/>
      </c>
      <c r="AI162" s="845" t="n">
        <v>8</v>
      </c>
      <c r="AJ162" s="580" t="n">
        <v>0.05777398477951484</v>
      </c>
      <c r="AK162" s="581" t="n">
        <v>-0.006197972459069338</v>
      </c>
      <c r="AL162" s="581" t="n">
        <v>-0.04099588760127026</v>
      </c>
      <c r="AM162" s="581" t="n">
        <v>0.2124733909186504</v>
      </c>
      <c r="AN162" s="581" t="n">
        <v>0.05697973296437325</v>
      </c>
      <c r="AO162" s="581" t="n">
        <v>-0.01481987046211151</v>
      </c>
      <c r="AP162" s="581" t="n">
        <v>0.1305685211255282</v>
      </c>
      <c r="AQ162" s="581" t="n">
        <v>0.212472965257943</v>
      </c>
      <c r="AR162" s="581" t="n">
        <v>0.1419725360067575</v>
      </c>
      <c r="AS162" s="581" t="n">
        <v>-0.04624043725370192</v>
      </c>
      <c r="AT162" s="581" t="n">
        <v>-0.04894078222764076</v>
      </c>
      <c r="AU162" s="581" t="n">
        <v>0.05777403929609749</v>
      </c>
      <c r="AV162" s="581" t="n">
        <v>0.05352027740200357</v>
      </c>
      <c r="AW162" s="581" t="n">
        <v>-0.01998492943678067</v>
      </c>
      <c r="AX162" s="581" t="n">
        <v>-0.003968735222237001</v>
      </c>
      <c r="AY162" s="581" t="n">
        <v>-0.001465629175530449</v>
      </c>
      <c r="AZ162" s="581" t="n">
        <v>0.004197635915769974</v>
      </c>
      <c r="BA162" s="581" t="n">
        <v>0.0220002925483718</v>
      </c>
      <c r="BB162" s="581" t="n">
        <v>0.01220490574257832</v>
      </c>
      <c r="BC162" s="581" t="n">
        <v>-0.03422079416684985</v>
      </c>
      <c r="BD162" s="581" t="n">
        <v>-0.01874832077464308</v>
      </c>
      <c r="BE162" s="581" t="n">
        <v>-0.02524741069924043</v>
      </c>
      <c r="BF162" s="581" t="n">
        <v>-0.03221076262974183</v>
      </c>
      <c r="BG162" s="581" t="n">
        <v>-0.05497291524463527</v>
      </c>
      <c r="BH162" s="581" t="n">
        <v>0.2117970323065759</v>
      </c>
      <c r="BI162" s="581" t="n">
        <v>-0.08061762295831532</v>
      </c>
      <c r="BJ162" s="581" t="n">
        <v>0.05037944864675749</v>
      </c>
      <c r="BK162" s="581" t="n">
        <v>0.02622032862257328</v>
      </c>
      <c r="BL162" s="581" t="n">
        <v>0.01973997587858165</v>
      </c>
      <c r="BM162" s="581" t="n">
        <v>-0.03339378760296367</v>
      </c>
      <c r="BN162" s="581" t="n">
        <v>0.04664844784804104</v>
      </c>
      <c r="BO162" s="555" t="n">
        <v>-0.01299806507785049</v>
      </c>
      <c r="BP162" s="845" t="n"/>
      <c r="BQ162" s="700">
        <f t="array" ref="BQ162:CV193">MMULT(MMULT(B80:Q111,B140:Q155),TRANSPOSE(B80:Q111))</f>
        <v/>
      </c>
      <c r="BR162" s="648" t="n">
        <v>-0.004233484189268201</v>
      </c>
      <c r="BS162" s="648" t="n">
        <v>-0.02457566580324557</v>
      </c>
      <c r="BT162" s="648" t="n">
        <v>0.05777410052184093</v>
      </c>
      <c r="BU162" s="648" t="n">
        <v>0.0695232806328501</v>
      </c>
      <c r="BV162" s="648" t="n">
        <v>0.1391854210289086</v>
      </c>
      <c r="BW162" s="648" t="n">
        <v>-0.04513482722653957</v>
      </c>
      <c r="BX162" s="648" t="n">
        <v>0.05777398477951486</v>
      </c>
      <c r="BY162" s="648" t="n">
        <v>0.0458575722388867</v>
      </c>
      <c r="BZ162" s="648" t="n">
        <v>0.09247792043263475</v>
      </c>
      <c r="CA162" s="648" t="n">
        <v>0.2139351986037583</v>
      </c>
      <c r="CB162" s="648" t="n">
        <v>0.2682017639604348</v>
      </c>
      <c r="CC162" s="648" t="n">
        <v>-0.03069159105306111</v>
      </c>
      <c r="CD162" s="648" t="n">
        <v>-0.01514614494543075</v>
      </c>
      <c r="CE162" s="648" t="n">
        <v>0.008584042481634656</v>
      </c>
      <c r="CF162" s="648" t="n">
        <v>0.008366932512830511</v>
      </c>
      <c r="CG162" s="648" t="n">
        <v>0.009750312393146965</v>
      </c>
      <c r="CH162" s="648" t="n">
        <v>0.02782181125326676</v>
      </c>
      <c r="CI162" s="648" t="n">
        <v>0.04564590343344235</v>
      </c>
      <c r="CJ162" s="648" t="n">
        <v>-0.003560198334286377</v>
      </c>
      <c r="CK162" s="648" t="n">
        <v>-0.05096714958524072</v>
      </c>
      <c r="CL162" s="648" t="n">
        <v>-0.01213801987599804</v>
      </c>
      <c r="CM162" s="648" t="n">
        <v>-0.03062651358332646</v>
      </c>
      <c r="CN162" s="648" t="n">
        <v>-0.0680414334213368</v>
      </c>
      <c r="CO162" s="648" t="n">
        <v>0.06589838443981651</v>
      </c>
      <c r="CP162" s="648" t="n">
        <v>0.0958747320260855</v>
      </c>
      <c r="CQ162" s="648" t="n">
        <v>-0.05907134460494848</v>
      </c>
      <c r="CR162" s="648" t="n">
        <v>0.002928763398369203</v>
      </c>
      <c r="CS162" s="648" t="n">
        <v>0.01325414497026701</v>
      </c>
      <c r="CT162" s="648" t="n">
        <v>-0.03815349058760117</v>
      </c>
      <c r="CU162" s="648" t="n">
        <v>0.04887373490292131</v>
      </c>
      <c r="CV162" s="751" t="n">
        <v>-0.02697317466543392</v>
      </c>
    </row>
    <row r="163">
      <c r="A163" s="476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>
        <f>C163</f>
        <v/>
      </c>
      <c r="AI163" s="845" t="n">
        <v>9</v>
      </c>
      <c r="AJ163" s="543" t="n">
        <v>0.0458575722388867</v>
      </c>
      <c r="AK163" s="845" t="n">
        <v>0.1013137728472479</v>
      </c>
      <c r="AL163" s="845" t="n">
        <v>0.1769381139544337</v>
      </c>
      <c r="AM163" s="845" t="n">
        <v>0.141972820429437</v>
      </c>
      <c r="AN163" s="845" t="n">
        <v>0.05175321368569884</v>
      </c>
      <c r="AO163" s="845" t="n">
        <v>-0.02758791408413161</v>
      </c>
      <c r="AP163" s="845" t="n">
        <v>0.06389336761552865</v>
      </c>
      <c r="AQ163" s="845" t="n">
        <v>0.1419725360067575</v>
      </c>
      <c r="AR163" s="845" t="n">
        <v>0.2973225435625372</v>
      </c>
      <c r="AS163" s="845" t="n">
        <v>-0.03574816053024776</v>
      </c>
      <c r="AT163" s="845" t="n">
        <v>-0.03199067605764664</v>
      </c>
      <c r="AU163" s="845" t="n">
        <v>0.04585761551092581</v>
      </c>
      <c r="AV163" s="845" t="n">
        <v>0.01498568396165492</v>
      </c>
      <c r="AW163" s="845" t="n">
        <v>-0.003769014410148375</v>
      </c>
      <c r="AX163" s="845" t="n">
        <v>0.007470073491341295</v>
      </c>
      <c r="AY163" s="845" t="n">
        <v>-0.01355631196258182</v>
      </c>
      <c r="AZ163" s="845" t="n">
        <v>0.04853455877054021</v>
      </c>
      <c r="BA163" s="845" t="n">
        <v>0.03051075086446346</v>
      </c>
      <c r="BB163" s="845" t="n">
        <v>0.1612015325117617</v>
      </c>
      <c r="BC163" s="845" t="n">
        <v>0.08273239658714872</v>
      </c>
      <c r="BD163" s="845" t="n">
        <v>-0.02760432529236539</v>
      </c>
      <c r="BE163" s="845" t="n">
        <v>-0.04518358820132175</v>
      </c>
      <c r="BF163" s="845" t="n">
        <v>-0.07129452284402882</v>
      </c>
      <c r="BG163" s="845" t="n">
        <v>0.06509343308607424</v>
      </c>
      <c r="BH163" s="845" t="n">
        <v>0.1454617617276776</v>
      </c>
      <c r="BI163" s="845" t="n">
        <v>-0.0664727584760359</v>
      </c>
      <c r="BJ163" s="845" t="n">
        <v>-0.08555918799064387</v>
      </c>
      <c r="BK163" s="845" t="n">
        <v>0.04137203083868075</v>
      </c>
      <c r="BL163" s="845" t="n">
        <v>-0.07970723005880424</v>
      </c>
      <c r="BM163" s="845" t="n">
        <v>0.1446979313528874</v>
      </c>
      <c r="BN163" s="845" t="n">
        <v>-0.02640696951592133</v>
      </c>
      <c r="BO163" s="544" t="n">
        <v>-0.04113233734175616</v>
      </c>
      <c r="BP163" s="845" t="n"/>
      <c r="BQ163" s="705" t="n">
        <v>-0.004233484189268194</v>
      </c>
      <c r="BR163" s="487" t="n">
        <v>0.2280985157251495</v>
      </c>
      <c r="BS163" s="487" t="n">
        <v>0.0965211172525245</v>
      </c>
      <c r="BT163" s="487" t="n">
        <v>-0.006197984875864766</v>
      </c>
      <c r="BU163" s="487" t="n">
        <v>0.03411503099053673</v>
      </c>
      <c r="BV163" s="487" t="n">
        <v>0.01246938966554768</v>
      </c>
      <c r="BW163" s="487" t="n">
        <v>0.04880567663816519</v>
      </c>
      <c r="BX163" s="487" t="n">
        <v>-0.006197972459069334</v>
      </c>
      <c r="BY163" s="487" t="n">
        <v>0.1013137728472479</v>
      </c>
      <c r="BZ163" s="487" t="n">
        <v>-0.008866755135934223</v>
      </c>
      <c r="CA163" s="487" t="n">
        <v>0.005487470994036703</v>
      </c>
      <c r="CB163" s="487" t="n">
        <v>-0.004233488184060816</v>
      </c>
      <c r="CC163" s="487" t="n">
        <v>0.01409598140508836</v>
      </c>
      <c r="CD163" s="487" t="n">
        <v>-0.01982617550785672</v>
      </c>
      <c r="CE163" s="487" t="n">
        <v>0.01858441148654729</v>
      </c>
      <c r="CF163" s="487" t="n">
        <v>-0.003837056241899318</v>
      </c>
      <c r="CG163" s="487" t="n">
        <v>0.108952673352034</v>
      </c>
      <c r="CH163" s="487" t="n">
        <v>0.04535066182825851</v>
      </c>
      <c r="CI163" s="487" t="n">
        <v>0.05917312953627962</v>
      </c>
      <c r="CJ163" s="487" t="n">
        <v>0.041851544042913</v>
      </c>
      <c r="CK163" s="487" t="n">
        <v>-0.009584222510082448</v>
      </c>
      <c r="CL163" s="487" t="n">
        <v>-0.01604003709737196</v>
      </c>
      <c r="CM163" s="487" t="n">
        <v>-0.09230566523806133</v>
      </c>
      <c r="CN163" s="487" t="n">
        <v>0.2039260216335971</v>
      </c>
      <c r="CO163" s="487" t="n">
        <v>-0.06705057816630228</v>
      </c>
      <c r="CP163" s="487" t="n">
        <v>-0.01894551862177908</v>
      </c>
      <c r="CQ163" s="487" t="n">
        <v>-0.100233047191358</v>
      </c>
      <c r="CR163" s="487" t="n">
        <v>0.1051648951685151</v>
      </c>
      <c r="CS163" s="487" t="n">
        <v>0.1533030621153924</v>
      </c>
      <c r="CT163" s="487" t="n">
        <v>-0.08158059336890552</v>
      </c>
      <c r="CU163" s="487" t="n">
        <v>-0.1373584044984986</v>
      </c>
      <c r="CV163" s="753" t="n">
        <v>-0.08362365497938781</v>
      </c>
    </row>
    <row r="164">
      <c r="A164" s="476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>
        <f>D164</f>
        <v/>
      </c>
      <c r="AI164" s="845" t="n">
        <v>10</v>
      </c>
      <c r="AJ164" s="543" t="n">
        <v>0.09247792043263479</v>
      </c>
      <c r="AK164" s="845" t="n">
        <v>-0.008866755135934228</v>
      </c>
      <c r="AL164" s="845" t="n">
        <v>0.005026941784141649</v>
      </c>
      <c r="AM164" s="845" t="n">
        <v>-0.04624052989013311</v>
      </c>
      <c r="AN164" s="845" t="n">
        <v>-0.01374892591834671</v>
      </c>
      <c r="AO164" s="845" t="n">
        <v>0.005413090729433544</v>
      </c>
      <c r="AP164" s="845" t="n">
        <v>-0.03453645134489107</v>
      </c>
      <c r="AQ164" s="845" t="n">
        <v>-0.0462404372537019</v>
      </c>
      <c r="AR164" s="845" t="n">
        <v>-0.0357481605302477</v>
      </c>
      <c r="AS164" s="845" t="n">
        <v>0.3478469427311826</v>
      </c>
      <c r="AT164" s="845" t="n">
        <v>0.2494766455845848</v>
      </c>
      <c r="AU164" s="845" t="n">
        <v>0.09247800769648208</v>
      </c>
      <c r="AV164" s="845" t="n">
        <v>0.09985041514927476</v>
      </c>
      <c r="AW164" s="845" t="n">
        <v>0.1155999412317621</v>
      </c>
      <c r="AX164" s="845" t="n">
        <v>0.04853705201903781</v>
      </c>
      <c r="AY164" s="845" t="n">
        <v>-0.02038746693808226</v>
      </c>
      <c r="AZ164" s="845" t="n">
        <v>-0.02759419630632307</v>
      </c>
      <c r="BA164" s="845" t="n">
        <v>-0.01082470887694631</v>
      </c>
      <c r="BB164" s="845" t="n">
        <v>-0.002530279397702316</v>
      </c>
      <c r="BC164" s="845" t="n">
        <v>0.002023514851482143</v>
      </c>
      <c r="BD164" s="845" t="n">
        <v>0.2860384841038133</v>
      </c>
      <c r="BE164" s="845" t="n">
        <v>-0.06431001943977402</v>
      </c>
      <c r="BF164" s="845" t="n">
        <v>-0.01838902035279077</v>
      </c>
      <c r="BG164" s="845" t="n">
        <v>-0.004984258019839597</v>
      </c>
      <c r="BH164" s="845" t="n">
        <v>-0.04120835305477778</v>
      </c>
      <c r="BI164" s="845" t="n">
        <v>-0.1571468332366311</v>
      </c>
      <c r="BJ164" s="845" t="n">
        <v>-0.004804267463149201</v>
      </c>
      <c r="BK164" s="845" t="n">
        <v>-0.01594726958614687</v>
      </c>
      <c r="BL164" s="845" t="n">
        <v>-0.003786064187979127</v>
      </c>
      <c r="BM164" s="845" t="n">
        <v>0.01562322510346389</v>
      </c>
      <c r="BN164" s="845" t="n">
        <v>-0.01381372646361686</v>
      </c>
      <c r="BO164" s="544" t="n">
        <v>-0.002545076088209254</v>
      </c>
      <c r="BP164" s="845" t="n"/>
      <c r="BQ164" s="705" t="n">
        <v>-0.02457566580324558</v>
      </c>
      <c r="BR164" s="487" t="n">
        <v>0.09652111725252452</v>
      </c>
      <c r="BS164" s="487" t="n">
        <v>0.2486060451823781</v>
      </c>
      <c r="BT164" s="487" t="n">
        <v>-0.04099596973095908</v>
      </c>
      <c r="BU164" s="487" t="n">
        <v>-0.03183981639194945</v>
      </c>
      <c r="BV164" s="487" t="n">
        <v>0.01490793648287273</v>
      </c>
      <c r="BW164" s="487" t="n">
        <v>0.01070362471181395</v>
      </c>
      <c r="BX164" s="487" t="n">
        <v>-0.04099588760127026</v>
      </c>
      <c r="BY164" s="487" t="n">
        <v>0.1769381139544338</v>
      </c>
      <c r="BZ164" s="487" t="n">
        <v>0.005026941784141634</v>
      </c>
      <c r="CA164" s="487" t="n">
        <v>0.02543287522426304</v>
      </c>
      <c r="CB164" s="487" t="n">
        <v>-0.02457568899329073</v>
      </c>
      <c r="CC164" s="487" t="n">
        <v>-0.0004645280769878871</v>
      </c>
      <c r="CD164" s="487" t="n">
        <v>-0.003510649140802899</v>
      </c>
      <c r="CE164" s="487" t="n">
        <v>0.003131776947444373</v>
      </c>
      <c r="CF164" s="487" t="n">
        <v>-0.005925683265346839</v>
      </c>
      <c r="CG164" s="487" t="n">
        <v>0.03084690565712001</v>
      </c>
      <c r="CH164" s="487" t="n">
        <v>0.01237076956309818</v>
      </c>
      <c r="CI164" s="487" t="n">
        <v>0.1758077461635875</v>
      </c>
      <c r="CJ164" s="487" t="n">
        <v>0.1696859131928915</v>
      </c>
      <c r="CK164" s="487" t="n">
        <v>-0.0156077707236728</v>
      </c>
      <c r="CL164" s="487" t="n">
        <v>-0.01398424104635086</v>
      </c>
      <c r="CM164" s="487" t="n">
        <v>-0.03161948580277266</v>
      </c>
      <c r="CN164" s="487" t="n">
        <v>0.1111065924245316</v>
      </c>
      <c r="CO164" s="487" t="n">
        <v>-0.04706658293239327</v>
      </c>
      <c r="CP164" s="487" t="n">
        <v>-0.002828511919342053</v>
      </c>
      <c r="CQ164" s="487" t="n">
        <v>-0.01623681928972542</v>
      </c>
      <c r="CR164" s="487" t="n">
        <v>-0.05506210495563658</v>
      </c>
      <c r="CS164" s="487" t="n">
        <v>-0.1055595762979112</v>
      </c>
      <c r="CT164" s="487" t="n">
        <v>0.1881094011907278</v>
      </c>
      <c r="CU164" s="487" t="n">
        <v>-0.1114887984906826</v>
      </c>
      <c r="CV164" s="753" t="n">
        <v>-0.02149233389022769</v>
      </c>
    </row>
    <row r="165">
      <c r="A165" s="476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>
        <f>E165</f>
        <v/>
      </c>
      <c r="AI165" s="845" t="n">
        <v>11</v>
      </c>
      <c r="AJ165" s="543" t="n">
        <v>0.2139351986037583</v>
      </c>
      <c r="AK165" s="845" t="n">
        <v>0.005487470994036667</v>
      </c>
      <c r="AL165" s="845" t="n">
        <v>0.02543287522426305</v>
      </c>
      <c r="AM165" s="845" t="n">
        <v>-0.0489408802738461</v>
      </c>
      <c r="AN165" s="845" t="n">
        <v>-0.08670675533843897</v>
      </c>
      <c r="AO165" s="845" t="n">
        <v>0.1341420791419224</v>
      </c>
      <c r="AP165" s="845" t="n">
        <v>0.01307748436890176</v>
      </c>
      <c r="AQ165" s="845" t="n">
        <v>-0.04894078222764073</v>
      </c>
      <c r="AR165" s="845" t="n">
        <v>-0.03199067605764662</v>
      </c>
      <c r="AS165" s="845" t="n">
        <v>0.2494766455845849</v>
      </c>
      <c r="AT165" s="845" t="n">
        <v>0.4816629145964251</v>
      </c>
      <c r="AU165" s="845" t="n">
        <v>0.2139354004769019</v>
      </c>
      <c r="AV165" s="845" t="n">
        <v>-0.07429023601880488</v>
      </c>
      <c r="AW165" s="845" t="n">
        <v>-0.01771801170747705</v>
      </c>
      <c r="AX165" s="845" t="n">
        <v>-0.01952728897007351</v>
      </c>
      <c r="AY165" s="845" t="n">
        <v>0.008039847935152784</v>
      </c>
      <c r="AZ165" s="845" t="n">
        <v>0.003684414313008047</v>
      </c>
      <c r="BA165" s="845" t="n">
        <v>-0.03763639649263957</v>
      </c>
      <c r="BB165" s="845" t="n">
        <v>-0.0600446410205616</v>
      </c>
      <c r="BC165" s="845" t="n">
        <v>0.01392196184807662</v>
      </c>
      <c r="BD165" s="845" t="n">
        <v>-0.05143716502752284</v>
      </c>
      <c r="BE165" s="845" t="n">
        <v>0.07059451571424262</v>
      </c>
      <c r="BF165" s="845" t="n">
        <v>0.06639698162977049</v>
      </c>
      <c r="BG165" s="845" t="n">
        <v>0.0917764052421618</v>
      </c>
      <c r="BH165" s="845" t="n">
        <v>-0.0183595312186532</v>
      </c>
      <c r="BI165" s="845" t="n">
        <v>-0.1589712063399989</v>
      </c>
      <c r="BJ165" s="845" t="n">
        <v>0.03839510492470238</v>
      </c>
      <c r="BK165" s="845" t="n">
        <v>-0.005381716429700759</v>
      </c>
      <c r="BL165" s="845" t="n">
        <v>-0.01595335976699706</v>
      </c>
      <c r="BM165" s="845" t="n">
        <v>0.02718600500765839</v>
      </c>
      <c r="BN165" s="845" t="n">
        <v>-0.0523964272787533</v>
      </c>
      <c r="BO165" s="544" t="n">
        <v>0.02990896071622517</v>
      </c>
      <c r="BP165" s="845" t="n"/>
      <c r="BQ165" s="705" t="n">
        <v>0.05777410052184095</v>
      </c>
      <c r="BR165" s="487" t="n">
        <v>-0.006197984875864732</v>
      </c>
      <c r="BS165" s="487" t="n">
        <v>-0.0409959697309591</v>
      </c>
      <c r="BT165" s="487" t="n">
        <v>0.2124738165802105</v>
      </c>
      <c r="BU165" s="487" t="n">
        <v>0.05697984711552376</v>
      </c>
      <c r="BV165" s="487" t="n">
        <v>-0.01481990015170764</v>
      </c>
      <c r="BW165" s="487" t="n">
        <v>0.1305687827018139</v>
      </c>
      <c r="BX165" s="487" t="n">
        <v>0.2124733909186504</v>
      </c>
      <c r="BY165" s="487" t="n">
        <v>0.1419728204294369</v>
      </c>
      <c r="BZ165" s="487" t="n">
        <v>-0.04624052989013308</v>
      </c>
      <c r="CA165" s="487" t="n">
        <v>-0.04894088027384606</v>
      </c>
      <c r="CB165" s="487" t="n">
        <v>0.05777415503853282</v>
      </c>
      <c r="CC165" s="487" t="n">
        <v>0.05352038462260515</v>
      </c>
      <c r="CD165" s="487" t="n">
        <v>-0.01998496947387049</v>
      </c>
      <c r="CE165" s="487" t="n">
        <v>-0.003968743173058592</v>
      </c>
      <c r="CF165" s="487" t="n">
        <v>-0.001465632111719295</v>
      </c>
      <c r="CG165" s="487" t="n">
        <v>0.004197644325163024</v>
      </c>
      <c r="CH165" s="487" t="n">
        <v>0.02200033662296776</v>
      </c>
      <c r="CI165" s="487" t="n">
        <v>0.01220493019344808</v>
      </c>
      <c r="CJ165" s="487" t="n">
        <v>-0.03422086272355981</v>
      </c>
      <c r="CK165" s="487" t="n">
        <v>-0.01874835833435559</v>
      </c>
      <c r="CL165" s="487" t="n">
        <v>-0.02524746127899626</v>
      </c>
      <c r="CM165" s="487" t="n">
        <v>-0.03221082715962677</v>
      </c>
      <c r="CN165" s="487" t="n">
        <v>-0.05497302537539921</v>
      </c>
      <c r="CO165" s="487" t="n">
        <v>0.2117974566131434</v>
      </c>
      <c r="CP165" s="487" t="n">
        <v>-0.08061778446476559</v>
      </c>
      <c r="CQ165" s="487" t="n">
        <v>0.05037954957513548</v>
      </c>
      <c r="CR165" s="487" t="n">
        <v>0.02622038115143794</v>
      </c>
      <c r="CS165" s="487" t="n">
        <v>0.01974001542494039</v>
      </c>
      <c r="CT165" s="487" t="n">
        <v>-0.03339385450287844</v>
      </c>
      <c r="CU165" s="487" t="n">
        <v>0.04664854130186603</v>
      </c>
      <c r="CV165" s="753" t="n">
        <v>-0.01299809111770724</v>
      </c>
    </row>
    <row r="166">
      <c r="A166" s="47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>
        <f>F166</f>
        <v/>
      </c>
      <c r="AI166" s="845" t="n">
        <v>12</v>
      </c>
      <c r="AJ166" s="543" t="n">
        <v>0.2682017639604348</v>
      </c>
      <c r="AK166" s="845" t="n">
        <v>-0.00423348818406085</v>
      </c>
      <c r="AL166" s="845" t="n">
        <v>-0.02457568899329074</v>
      </c>
      <c r="AM166" s="845" t="n">
        <v>0.05777415503853287</v>
      </c>
      <c r="AN166" s="845" t="n">
        <v>0.06952334623628198</v>
      </c>
      <c r="AO166" s="845" t="n">
        <v>0.1391855523668029</v>
      </c>
      <c r="AP166" s="845" t="n">
        <v>-0.04513486981658326</v>
      </c>
      <c r="AQ166" s="845" t="n">
        <v>0.05777403929609751</v>
      </c>
      <c r="AR166" s="845" t="n">
        <v>0.04585761551092579</v>
      </c>
      <c r="AS166" s="845" t="n">
        <v>0.09247800769648205</v>
      </c>
      <c r="AT166" s="845" t="n">
        <v>0.2139354004769018</v>
      </c>
      <c r="AU166" s="845" t="n">
        <v>0.2682020170404963</v>
      </c>
      <c r="AV166" s="845" t="n">
        <v>-0.03069162001420452</v>
      </c>
      <c r="AW166" s="845" t="n">
        <v>-0.01514615923760856</v>
      </c>
      <c r="AX166" s="845" t="n">
        <v>0.008584050581693252</v>
      </c>
      <c r="AY166" s="845" t="n">
        <v>0.008366940408020121</v>
      </c>
      <c r="AZ166" s="845" t="n">
        <v>0.009750321593719032</v>
      </c>
      <c r="BA166" s="845" t="n">
        <v>0.02782183750643375</v>
      </c>
      <c r="BB166" s="845" t="n">
        <v>0.04564594650574687</v>
      </c>
      <c r="BC166" s="845" t="n">
        <v>-0.003560201693754306</v>
      </c>
      <c r="BD166" s="845" t="n">
        <v>-0.05096719767876992</v>
      </c>
      <c r="BE166" s="845" t="n">
        <v>-0.01213803132965428</v>
      </c>
      <c r="BF166" s="845" t="n">
        <v>-0.03062654248306169</v>
      </c>
      <c r="BG166" s="845" t="n">
        <v>-0.06804149762647067</v>
      </c>
      <c r="BH166" s="845" t="n">
        <v>0.06589844662273041</v>
      </c>
      <c r="BI166" s="845" t="n">
        <v>0.09587482249522614</v>
      </c>
      <c r="BJ166" s="845" t="n">
        <v>-0.05907140034574349</v>
      </c>
      <c r="BK166" s="845" t="n">
        <v>0.002928766162003663</v>
      </c>
      <c r="BL166" s="845" t="n">
        <v>0.01325415747711923</v>
      </c>
      <c r="BM166" s="845" t="n">
        <v>-0.0381535265899287</v>
      </c>
      <c r="BN166" s="845" t="n">
        <v>0.04887378102106633</v>
      </c>
      <c r="BO166" s="544" t="n">
        <v>-0.02697320011781201</v>
      </c>
      <c r="BP166" s="845" t="n"/>
      <c r="BQ166" s="705" t="n">
        <v>0.06952328063285007</v>
      </c>
      <c r="BR166" s="487" t="n">
        <v>0.03411503099053673</v>
      </c>
      <c r="BS166" s="487" t="n">
        <v>-0.03183981639194944</v>
      </c>
      <c r="BT166" s="487" t="n">
        <v>0.05697984711552369</v>
      </c>
      <c r="BU166" s="487" t="n">
        <v>0.197640503470436</v>
      </c>
      <c r="BV166" s="487" t="n">
        <v>-0.01129084229096595</v>
      </c>
      <c r="BW166" s="487" t="n">
        <v>0.01517069797484976</v>
      </c>
      <c r="BX166" s="487" t="n">
        <v>0.05697973296437321</v>
      </c>
      <c r="BY166" s="487" t="n">
        <v>0.05175321368569877</v>
      </c>
      <c r="BZ166" s="487" t="n">
        <v>-0.01374892591834672</v>
      </c>
      <c r="CA166" s="487" t="n">
        <v>-0.08670675533843898</v>
      </c>
      <c r="CB166" s="487" t="n">
        <v>0.06952334623628197</v>
      </c>
      <c r="CC166" s="487" t="n">
        <v>0.02535121148557205</v>
      </c>
      <c r="CD166" s="487" t="n">
        <v>-0.04247349388827415</v>
      </c>
      <c r="CE166" s="487" t="n">
        <v>0.04229270036195854</v>
      </c>
      <c r="CF166" s="487" t="n">
        <v>0.05234695305005973</v>
      </c>
      <c r="CG166" s="487" t="n">
        <v>0.08484614508981475</v>
      </c>
      <c r="CH166" s="487" t="n">
        <v>0.05426570177481115</v>
      </c>
      <c r="CI166" s="487" t="n">
        <v>0.1303474173559651</v>
      </c>
      <c r="CJ166" s="487" t="n">
        <v>0.004448407965701111</v>
      </c>
      <c r="CK166" s="487" t="n">
        <v>0.09180776140412089</v>
      </c>
      <c r="CL166" s="487" t="n">
        <v>0.07844945446198592</v>
      </c>
      <c r="CM166" s="487" t="n">
        <v>-0.02862811631971884</v>
      </c>
      <c r="CN166" s="487" t="n">
        <v>-0.105479312477367</v>
      </c>
      <c r="CO166" s="487" t="n">
        <v>-0.07314023974529801</v>
      </c>
      <c r="CP166" s="487" t="n">
        <v>0.03699045267627703</v>
      </c>
      <c r="CQ166" s="487" t="n">
        <v>-0.1089426732431557</v>
      </c>
      <c r="CR166" s="487" t="n">
        <v>0.07428862373029878</v>
      </c>
      <c r="CS166" s="487" t="n">
        <v>0.004591817569736673</v>
      </c>
      <c r="CT166" s="487" t="n">
        <v>-0.09698943012648634</v>
      </c>
      <c r="CU166" s="487" t="n">
        <v>0.1589934940157897</v>
      </c>
      <c r="CV166" s="753" t="n">
        <v>-0.1001384146216119</v>
      </c>
    </row>
    <row r="167">
      <c r="A167" s="476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>
        <f>G167</f>
        <v/>
      </c>
      <c r="AI167" s="845" t="n">
        <v>13</v>
      </c>
      <c r="AJ167" s="543" t="n">
        <v>-0.03069159105306112</v>
      </c>
      <c r="AK167" s="845" t="n">
        <v>0.01409598140508837</v>
      </c>
      <c r="AL167" s="845" t="n">
        <v>-0.0004645280769878931</v>
      </c>
      <c r="AM167" s="845" t="n">
        <v>0.05352038462260494</v>
      </c>
      <c r="AN167" s="845" t="n">
        <v>0.02535121148557204</v>
      </c>
      <c r="AO167" s="845" t="n">
        <v>0.1269323521644199</v>
      </c>
      <c r="AP167" s="845" t="n">
        <v>0.2369683737036325</v>
      </c>
      <c r="AQ167" s="845" t="n">
        <v>0.05352027740200355</v>
      </c>
      <c r="AR167" s="845" t="n">
        <v>0.01498568396165487</v>
      </c>
      <c r="AS167" s="845" t="n">
        <v>0.09985041514927465</v>
      </c>
      <c r="AT167" s="845" t="n">
        <v>-0.07429023601880491</v>
      </c>
      <c r="AU167" s="845" t="n">
        <v>-0.03069162001420451</v>
      </c>
      <c r="AV167" s="845" t="n">
        <v>0.4432534189188593</v>
      </c>
      <c r="AW167" s="845" t="n">
        <v>0.2731597589923362</v>
      </c>
      <c r="AX167" s="845" t="n">
        <v>0.1340340518869921</v>
      </c>
      <c r="AY167" s="845" t="n">
        <v>-0.02879010220767073</v>
      </c>
      <c r="AZ167" s="845" t="n">
        <v>-0.0125495510552067</v>
      </c>
      <c r="BA167" s="845" t="n">
        <v>-0.02839407679219616</v>
      </c>
      <c r="BB167" s="845" t="n">
        <v>-0.0004032975762045019</v>
      </c>
      <c r="BC167" s="845" t="n">
        <v>-0.02642131153181677</v>
      </c>
      <c r="BD167" s="845" t="n">
        <v>0.09113728435970811</v>
      </c>
      <c r="BE167" s="845" t="n">
        <v>-0.08762828794873652</v>
      </c>
      <c r="BF167" s="845" t="n">
        <v>-0.02731756299982889</v>
      </c>
      <c r="BG167" s="845" t="n">
        <v>0.01331065505034182</v>
      </c>
      <c r="BH167" s="845" t="n">
        <v>-0.08301089044977669</v>
      </c>
      <c r="BI167" s="845" t="n">
        <v>0.09350880198829219</v>
      </c>
      <c r="BJ167" s="845" t="n">
        <v>0.1267049305793843</v>
      </c>
      <c r="BK167" s="845" t="n">
        <v>0.05722642702837624</v>
      </c>
      <c r="BL167" s="845" t="n">
        <v>-0.01779239553503903</v>
      </c>
      <c r="BM167" s="845" t="n">
        <v>0.01477194774928115</v>
      </c>
      <c r="BN167" s="845" t="n">
        <v>0.03541463818785463</v>
      </c>
      <c r="BO167" s="544" t="n">
        <v>-0.04016016146369498</v>
      </c>
      <c r="BP167" s="845" t="n"/>
      <c r="BQ167" s="705" t="n">
        <v>0.1391854210289086</v>
      </c>
      <c r="BR167" s="487" t="n">
        <v>0.01246938966554765</v>
      </c>
      <c r="BS167" s="487" t="n">
        <v>0.01490793648287273</v>
      </c>
      <c r="BT167" s="487" t="n">
        <v>-0.01481990015170764</v>
      </c>
      <c r="BU167" s="487" t="n">
        <v>-0.01129084229096599</v>
      </c>
      <c r="BV167" s="487" t="n">
        <v>0.2795624606189288</v>
      </c>
      <c r="BW167" s="487" t="n">
        <v>0.1542489182553471</v>
      </c>
      <c r="BX167" s="487" t="n">
        <v>-0.01481987046211148</v>
      </c>
      <c r="BY167" s="487" t="n">
        <v>-0.0275879140841316</v>
      </c>
      <c r="BZ167" s="487" t="n">
        <v>0.005413090729433356</v>
      </c>
      <c r="CA167" s="487" t="n">
        <v>0.1341420791419223</v>
      </c>
      <c r="CB167" s="487" t="n">
        <v>0.139185552366803</v>
      </c>
      <c r="CC167" s="487" t="n">
        <v>0.1269323521644199</v>
      </c>
      <c r="CD167" s="487" t="n">
        <v>-0.06131674947191282</v>
      </c>
      <c r="CE167" s="487" t="n">
        <v>-0.04586269462568152</v>
      </c>
      <c r="CF167" s="487" t="n">
        <v>-0.01716376145306641</v>
      </c>
      <c r="CG167" s="487" t="n">
        <v>-0.00304461682705863</v>
      </c>
      <c r="CH167" s="487" t="n">
        <v>0.008453467679187806</v>
      </c>
      <c r="CI167" s="487" t="n">
        <v>-0.008949590647520059</v>
      </c>
      <c r="CJ167" s="487" t="n">
        <v>-0.02130728587910671</v>
      </c>
      <c r="CK167" s="487" t="n">
        <v>-0.09408548944118147</v>
      </c>
      <c r="CL167" s="487" t="n">
        <v>-0.03226954826776365</v>
      </c>
      <c r="CM167" s="487" t="n">
        <v>-0.02437828252316307</v>
      </c>
      <c r="CN167" s="487" t="n">
        <v>0.01952587491586949</v>
      </c>
      <c r="CO167" s="487" t="n">
        <v>-0.1113386899200649</v>
      </c>
      <c r="CP167" s="487" t="n">
        <v>0.2425461352363036</v>
      </c>
      <c r="CQ167" s="487" t="n">
        <v>0.1056013410370578</v>
      </c>
      <c r="CR167" s="487" t="n">
        <v>0.02257235443881783</v>
      </c>
      <c r="CS167" s="487" t="n">
        <v>-0.001915005311229328</v>
      </c>
      <c r="CT167" s="487" t="n">
        <v>0.03952480560277691</v>
      </c>
      <c r="CU167" s="487" t="n">
        <v>-0.02096200994161148</v>
      </c>
      <c r="CV167" s="753" t="n">
        <v>0.02226412262880961</v>
      </c>
    </row>
    <row r="168">
      <c r="A168" s="476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>
        <f>H168</f>
        <v/>
      </c>
      <c r="AI168" s="845" t="n">
        <v>14</v>
      </c>
      <c r="AJ168" s="543" t="n">
        <v>-0.01514614494543075</v>
      </c>
      <c r="AK168" s="845" t="n">
        <v>-0.01982617550785673</v>
      </c>
      <c r="AL168" s="845" t="n">
        <v>-0.003510649140802912</v>
      </c>
      <c r="AM168" s="845" t="n">
        <v>-0.01998496947387045</v>
      </c>
      <c r="AN168" s="845" t="n">
        <v>-0.04247349388827415</v>
      </c>
      <c r="AO168" s="845" t="n">
        <v>-0.06131674947191276</v>
      </c>
      <c r="AP168" s="845" t="n">
        <v>-0.1187855786454276</v>
      </c>
      <c r="AQ168" s="845" t="n">
        <v>-0.01998492943678064</v>
      </c>
      <c r="AR168" s="845" t="n">
        <v>-0.003769014410148399</v>
      </c>
      <c r="AS168" s="845" t="n">
        <v>0.1155999412317619</v>
      </c>
      <c r="AT168" s="845" t="n">
        <v>-0.01771801170747706</v>
      </c>
      <c r="AU168" s="845" t="n">
        <v>-0.01514615923760853</v>
      </c>
      <c r="AV168" s="845" t="n">
        <v>0.2731597589923362</v>
      </c>
      <c r="AW168" s="845" t="n">
        <v>0.5663152846893255</v>
      </c>
      <c r="AX168" s="845" t="n">
        <v>0.2905906719442367</v>
      </c>
      <c r="AY168" s="845" t="n">
        <v>-0.01590599732379967</v>
      </c>
      <c r="AZ168" s="845" t="n">
        <v>-0.0429568323141523</v>
      </c>
      <c r="BA168" s="845" t="n">
        <v>-0.0949930163063203</v>
      </c>
      <c r="BB168" s="845" t="n">
        <v>-0.03579506128178224</v>
      </c>
      <c r="BC168" s="845" t="n">
        <v>0.03239119616868816</v>
      </c>
      <c r="BD168" s="845" t="n">
        <v>-0.1156614215500512</v>
      </c>
      <c r="BE168" s="845" t="n">
        <v>-0.05511647202608971</v>
      </c>
      <c r="BF168" s="845" t="n">
        <v>0.05322007639087666</v>
      </c>
      <c r="BG168" s="845" t="n">
        <v>0.04289283619760276</v>
      </c>
      <c r="BH168" s="845" t="n">
        <v>0.07573538474841021</v>
      </c>
      <c r="BI168" s="845" t="n">
        <v>-0.001070403760748684</v>
      </c>
      <c r="BJ168" s="845" t="n">
        <v>-0.06663729985252034</v>
      </c>
      <c r="BK168" s="845" t="n">
        <v>-0.01554422473829416</v>
      </c>
      <c r="BL168" s="845" t="n">
        <v>-0.03343696626775949</v>
      </c>
      <c r="BM168" s="845" t="n">
        <v>-0.02334396590259041</v>
      </c>
      <c r="BN168" s="845" t="n">
        <v>0.01756903318158461</v>
      </c>
      <c r="BO168" s="544" t="n">
        <v>-0.06770564858931344</v>
      </c>
      <c r="BP168" s="845" t="n"/>
      <c r="BQ168" s="705" t="n">
        <v>-0.04513482722653953</v>
      </c>
      <c r="BR168" s="487" t="n">
        <v>0.04880567663816519</v>
      </c>
      <c r="BS168" s="487" t="n">
        <v>0.01070362471181392</v>
      </c>
      <c r="BT168" s="487" t="n">
        <v>0.130568782701814</v>
      </c>
      <c r="BU168" s="487" t="n">
        <v>0.01517069797484982</v>
      </c>
      <c r="BV168" s="487" t="n">
        <v>0.1542489182553471</v>
      </c>
      <c r="BW168" s="487" t="n">
        <v>0.4511954881529703</v>
      </c>
      <c r="BX168" s="487" t="n">
        <v>0.1305685211255281</v>
      </c>
      <c r="BY168" s="487" t="n">
        <v>0.06389336761552862</v>
      </c>
      <c r="BZ168" s="487" t="n">
        <v>-0.03453645134489114</v>
      </c>
      <c r="CA168" s="487" t="n">
        <v>0.01307748436890177</v>
      </c>
      <c r="CB168" s="487" t="n">
        <v>-0.04513486981658324</v>
      </c>
      <c r="CC168" s="487" t="n">
        <v>0.2369683737036324</v>
      </c>
      <c r="CD168" s="487" t="n">
        <v>-0.1187855786454276</v>
      </c>
      <c r="CE168" s="487" t="n">
        <v>-0.05729726388495109</v>
      </c>
      <c r="CF168" s="487" t="n">
        <v>0.01161137309178626</v>
      </c>
      <c r="CG168" s="487" t="n">
        <v>0.05636606390860946</v>
      </c>
      <c r="CH168" s="487" t="n">
        <v>-0.002236830520097875</v>
      </c>
      <c r="CI168" s="487" t="n">
        <v>-0.02375312073380009</v>
      </c>
      <c r="CJ168" s="487" t="n">
        <v>-0.0445060783169491</v>
      </c>
      <c r="CK168" s="487" t="n">
        <v>-0.003767301379240431</v>
      </c>
      <c r="CL168" s="487" t="n">
        <v>0.07689860150519938</v>
      </c>
      <c r="CM168" s="487" t="n">
        <v>0.0209118715056617</v>
      </c>
      <c r="CN168" s="487" t="n">
        <v>0.07534367017282143</v>
      </c>
      <c r="CO168" s="487" t="n">
        <v>-0.08661350374063961</v>
      </c>
      <c r="CP168" s="487" t="n">
        <v>-0.08277333806380247</v>
      </c>
      <c r="CQ168" s="487" t="n">
        <v>0.2410178548476243</v>
      </c>
      <c r="CR168" s="487" t="n">
        <v>0.1103917403286764</v>
      </c>
      <c r="CS168" s="487" t="n">
        <v>-0.01345460437067682</v>
      </c>
      <c r="CT168" s="487" t="n">
        <v>0.02262425904999591</v>
      </c>
      <c r="CU168" s="487" t="n">
        <v>0.02633127146592369</v>
      </c>
      <c r="CV168" s="753" t="n">
        <v>0.003982860413865186</v>
      </c>
    </row>
    <row r="169">
      <c r="A169" s="476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>
        <f>I169</f>
        <v/>
      </c>
      <c r="AI169" s="845" t="n">
        <v>15</v>
      </c>
      <c r="AJ169" s="543" t="n">
        <v>0.008584042481634704</v>
      </c>
      <c r="AK169" s="845" t="n">
        <v>0.0185844114865473</v>
      </c>
      <c r="AL169" s="845" t="n">
        <v>0.003131776947444334</v>
      </c>
      <c r="AM169" s="845" t="n">
        <v>-0.003968743173058516</v>
      </c>
      <c r="AN169" s="845" t="n">
        <v>0.04229270036195859</v>
      </c>
      <c r="AO169" s="845" t="n">
        <v>-0.0458626946256815</v>
      </c>
      <c r="AP169" s="845" t="n">
        <v>-0.05729726388495111</v>
      </c>
      <c r="AQ169" s="845" t="n">
        <v>-0.003968735222236945</v>
      </c>
      <c r="AR169" s="845" t="n">
        <v>0.007470073491341288</v>
      </c>
      <c r="AS169" s="845" t="n">
        <v>0.04853705201903779</v>
      </c>
      <c r="AT169" s="845" t="n">
        <v>-0.01952728897007348</v>
      </c>
      <c r="AU169" s="845" t="n">
        <v>0.00858405058169328</v>
      </c>
      <c r="AV169" s="845" t="n">
        <v>0.134034051886992</v>
      </c>
      <c r="AW169" s="845" t="n">
        <v>0.2905906719442366</v>
      </c>
      <c r="AX169" s="845" t="n">
        <v>0.4115993973180737</v>
      </c>
      <c r="AY169" s="845" t="n">
        <v>0.0633868508631289</v>
      </c>
      <c r="AZ169" s="845" t="n">
        <v>0.08945895751375976</v>
      </c>
      <c r="BA169" s="845" t="n">
        <v>0.1737338358272418</v>
      </c>
      <c r="BB169" s="845" t="n">
        <v>0.05393611486041243</v>
      </c>
      <c r="BC169" s="845" t="n">
        <v>-0.02066744994302152</v>
      </c>
      <c r="BD169" s="845" t="n">
        <v>-0.06752822741202757</v>
      </c>
      <c r="BE169" s="845" t="n">
        <v>0.2038316737004919</v>
      </c>
      <c r="BF169" s="845" t="n">
        <v>-0.04007315193529282</v>
      </c>
      <c r="BG169" s="845" t="n">
        <v>-0.07408893127021715</v>
      </c>
      <c r="BH169" s="845" t="n">
        <v>-0.003456667753064635</v>
      </c>
      <c r="BI169" s="845" t="n">
        <v>-0.01868469532988976</v>
      </c>
      <c r="BJ169" s="845" t="n">
        <v>-0.03281542044394278</v>
      </c>
      <c r="BK169" s="845" t="n">
        <v>-0.02927304893432862</v>
      </c>
      <c r="BL169" s="845" t="n">
        <v>0.06929497112414762</v>
      </c>
      <c r="BM169" s="845" t="n">
        <v>0.01093209559136134</v>
      </c>
      <c r="BN169" s="845" t="n">
        <v>-0.05586893460949134</v>
      </c>
      <c r="BO169" s="544" t="n">
        <v>0.1421084268527533</v>
      </c>
      <c r="BP169" s="845" t="n"/>
      <c r="BQ169" s="705" t="n">
        <v>0.05777398477951493</v>
      </c>
      <c r="BR169" s="487" t="n">
        <v>-0.006197972459069348</v>
      </c>
      <c r="BS169" s="487" t="n">
        <v>-0.04099588760127033</v>
      </c>
      <c r="BT169" s="487" t="n">
        <v>0.2124733909186504</v>
      </c>
      <c r="BU169" s="487" t="n">
        <v>0.05697973296437328</v>
      </c>
      <c r="BV169" s="487" t="n">
        <v>-0.01481987046211147</v>
      </c>
      <c r="BW169" s="487" t="n">
        <v>0.1305685211255281</v>
      </c>
      <c r="BX169" s="487" t="n">
        <v>0.212472965257943</v>
      </c>
      <c r="BY169" s="487" t="n">
        <v>0.1419725360067574</v>
      </c>
      <c r="BZ169" s="487" t="n">
        <v>-0.04624043725370186</v>
      </c>
      <c r="CA169" s="487" t="n">
        <v>-0.04894078222764071</v>
      </c>
      <c r="CB169" s="487" t="n">
        <v>0.05777403929609758</v>
      </c>
      <c r="CC169" s="487" t="n">
        <v>0.05352027740200358</v>
      </c>
      <c r="CD169" s="487" t="n">
        <v>-0.0199849294367806</v>
      </c>
      <c r="CE169" s="487" t="n">
        <v>-0.003968735222236973</v>
      </c>
      <c r="CF169" s="487" t="n">
        <v>-0.001465629175530458</v>
      </c>
      <c r="CG169" s="487" t="n">
        <v>0.004197635915769996</v>
      </c>
      <c r="CH169" s="487" t="n">
        <v>0.02200029254837184</v>
      </c>
      <c r="CI169" s="487" t="n">
        <v>0.01220490574257828</v>
      </c>
      <c r="CJ169" s="487" t="n">
        <v>-0.03422079416684989</v>
      </c>
      <c r="CK169" s="487" t="n">
        <v>-0.01874832077464309</v>
      </c>
      <c r="CL169" s="487" t="n">
        <v>-0.02524741069924049</v>
      </c>
      <c r="CM169" s="487" t="n">
        <v>-0.03221076262974182</v>
      </c>
      <c r="CN169" s="487" t="n">
        <v>-0.05497291524463526</v>
      </c>
      <c r="CO169" s="487" t="n">
        <v>0.2117970323065759</v>
      </c>
      <c r="CP169" s="487" t="n">
        <v>-0.08061762295831526</v>
      </c>
      <c r="CQ169" s="487" t="n">
        <v>0.05037944864675738</v>
      </c>
      <c r="CR169" s="487" t="n">
        <v>0.02622032862257334</v>
      </c>
      <c r="CS169" s="487" t="n">
        <v>0.01973997587858165</v>
      </c>
      <c r="CT169" s="487" t="n">
        <v>-0.03339378760296375</v>
      </c>
      <c r="CU169" s="487" t="n">
        <v>0.04664844784804115</v>
      </c>
      <c r="CV169" s="753" t="n">
        <v>-0.01299806507785048</v>
      </c>
    </row>
    <row r="170">
      <c r="A170" s="476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>
        <f>J170</f>
        <v/>
      </c>
      <c r="AI170" s="845" t="n">
        <v>16</v>
      </c>
      <c r="AJ170" s="543" t="n">
        <v>0.008366932512830473</v>
      </c>
      <c r="AK170" s="845" t="n">
        <v>-0.003837056241899346</v>
      </c>
      <c r="AL170" s="845" t="n">
        <v>-0.005925683265346871</v>
      </c>
      <c r="AM170" s="845" t="n">
        <v>-0.001465632111719309</v>
      </c>
      <c r="AN170" s="845" t="n">
        <v>0.05234695305005975</v>
      </c>
      <c r="AO170" s="845" t="n">
        <v>-0.01716376145306642</v>
      </c>
      <c r="AP170" s="845" t="n">
        <v>0.01161137309178632</v>
      </c>
      <c r="AQ170" s="845" t="n">
        <v>-0.001465629175530461</v>
      </c>
      <c r="AR170" s="845" t="n">
        <v>-0.01355631196258181</v>
      </c>
      <c r="AS170" s="845" t="n">
        <v>-0.02038746693808223</v>
      </c>
      <c r="AT170" s="845" t="n">
        <v>0.008039847935152764</v>
      </c>
      <c r="AU170" s="845" t="n">
        <v>0.008366940408020114</v>
      </c>
      <c r="AV170" s="845" t="n">
        <v>-0.02879010220767079</v>
      </c>
      <c r="AW170" s="845" t="n">
        <v>-0.01590599732379978</v>
      </c>
      <c r="AX170" s="845" t="n">
        <v>0.06338685086312891</v>
      </c>
      <c r="AY170" s="845" t="n">
        <v>0.3464034473779907</v>
      </c>
      <c r="AZ170" s="845" t="n">
        <v>0.221384468774407</v>
      </c>
      <c r="BA170" s="845" t="n">
        <v>0.1212732773161305</v>
      </c>
      <c r="BB170" s="845" t="n">
        <v>0.05885822557545146</v>
      </c>
      <c r="BC170" s="845" t="n">
        <v>-0.04390850887548935</v>
      </c>
      <c r="BD170" s="845" t="n">
        <v>-0.03501507130638257</v>
      </c>
      <c r="BE170" s="845" t="n">
        <v>-0.07769988718173036</v>
      </c>
      <c r="BF170" s="845" t="n">
        <v>0.3234943389455387</v>
      </c>
      <c r="BG170" s="845" t="n">
        <v>-0.1178159900777392</v>
      </c>
      <c r="BH170" s="845" t="n">
        <v>-0.05046742861932432</v>
      </c>
      <c r="BI170" s="845" t="n">
        <v>-0.04249596176036219</v>
      </c>
      <c r="BJ170" s="845" t="n">
        <v>0.02846735973433352</v>
      </c>
      <c r="BK170" s="845" t="n">
        <v>-0.03455265326717116</v>
      </c>
      <c r="BL170" s="845" t="n">
        <v>0.06069251331754116</v>
      </c>
      <c r="BM170" s="845" t="n">
        <v>0.04077265814975146</v>
      </c>
      <c r="BN170" s="845" t="n">
        <v>-0.04831507326156799</v>
      </c>
      <c r="BO170" s="544" t="n">
        <v>-0.09132340710983848</v>
      </c>
      <c r="BP170" s="845" t="n"/>
      <c r="BQ170" s="705" t="n">
        <v>0.04585757223888672</v>
      </c>
      <c r="BR170" s="487" t="n">
        <v>0.1013137728472479</v>
      </c>
      <c r="BS170" s="487" t="n">
        <v>0.1769381139544337</v>
      </c>
      <c r="BT170" s="487" t="n">
        <v>0.141972820429437</v>
      </c>
      <c r="BU170" s="487" t="n">
        <v>0.05175321368569884</v>
      </c>
      <c r="BV170" s="487" t="n">
        <v>-0.02758791408413161</v>
      </c>
      <c r="BW170" s="487" t="n">
        <v>0.06389336761552861</v>
      </c>
      <c r="BX170" s="487" t="n">
        <v>0.1419725360067575</v>
      </c>
      <c r="BY170" s="487" t="n">
        <v>0.2973225435625372</v>
      </c>
      <c r="BZ170" s="487" t="n">
        <v>-0.03574816053024768</v>
      </c>
      <c r="CA170" s="487" t="n">
        <v>-0.03199067605764662</v>
      </c>
      <c r="CB170" s="487" t="n">
        <v>0.04585761551092583</v>
      </c>
      <c r="CC170" s="487" t="n">
        <v>0.01498568396165491</v>
      </c>
      <c r="CD170" s="487" t="n">
        <v>-0.00376901441014834</v>
      </c>
      <c r="CE170" s="487" t="n">
        <v>0.007470073491341267</v>
      </c>
      <c r="CF170" s="487" t="n">
        <v>-0.01355631196258177</v>
      </c>
      <c r="CG170" s="487" t="n">
        <v>0.04853455877054023</v>
      </c>
      <c r="CH170" s="487" t="n">
        <v>0.03051075086446353</v>
      </c>
      <c r="CI170" s="487" t="n">
        <v>0.1612015325117617</v>
      </c>
      <c r="CJ170" s="487" t="n">
        <v>0.0827323965871487</v>
      </c>
      <c r="CK170" s="487" t="n">
        <v>-0.02760432529236536</v>
      </c>
      <c r="CL170" s="487" t="n">
        <v>-0.04518358820132184</v>
      </c>
      <c r="CM170" s="487" t="n">
        <v>-0.07129452284402873</v>
      </c>
      <c r="CN170" s="487" t="n">
        <v>0.06509343308607421</v>
      </c>
      <c r="CO170" s="487" t="n">
        <v>0.1454617617276777</v>
      </c>
      <c r="CP170" s="487" t="n">
        <v>-0.06647275847603593</v>
      </c>
      <c r="CQ170" s="487" t="n">
        <v>-0.08555918799064391</v>
      </c>
      <c r="CR170" s="487" t="n">
        <v>0.04137203083868077</v>
      </c>
      <c r="CS170" s="487" t="n">
        <v>-0.07970723005880426</v>
      </c>
      <c r="CT170" s="487" t="n">
        <v>0.1446979313528875</v>
      </c>
      <c r="CU170" s="487" t="n">
        <v>-0.02640696951592136</v>
      </c>
      <c r="CV170" s="753" t="n">
        <v>-0.04113233734175623</v>
      </c>
    </row>
    <row r="171">
      <c r="A171" s="476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>
        <f>K171</f>
        <v/>
      </c>
      <c r="AI171" s="845" t="n">
        <v>17</v>
      </c>
      <c r="AJ171" s="543" t="n">
        <v>0.009750312393146936</v>
      </c>
      <c r="AK171" s="845" t="n">
        <v>0.108952673352034</v>
      </c>
      <c r="AL171" s="845" t="n">
        <v>0.03084690565711995</v>
      </c>
      <c r="AM171" s="845" t="n">
        <v>0.004197644325163036</v>
      </c>
      <c r="AN171" s="845" t="n">
        <v>0.08484614508981475</v>
      </c>
      <c r="AO171" s="845" t="n">
        <v>-0.003044616827058622</v>
      </c>
      <c r="AP171" s="845" t="n">
        <v>0.05636606390860952</v>
      </c>
      <c r="AQ171" s="845" t="n">
        <v>0.004197635915769989</v>
      </c>
      <c r="AR171" s="845" t="n">
        <v>0.04853455877054019</v>
      </c>
      <c r="AS171" s="845" t="n">
        <v>-0.02759419630632301</v>
      </c>
      <c r="AT171" s="845" t="n">
        <v>0.003684414313008068</v>
      </c>
      <c r="AU171" s="845" t="n">
        <v>0.009750321593719025</v>
      </c>
      <c r="AV171" s="845" t="n">
        <v>-0.01254955105520673</v>
      </c>
      <c r="AW171" s="845" t="n">
        <v>-0.04295683231415238</v>
      </c>
      <c r="AX171" s="845" t="n">
        <v>0.08945895751375976</v>
      </c>
      <c r="AY171" s="845" t="n">
        <v>0.2213844687744069</v>
      </c>
      <c r="AZ171" s="845" t="n">
        <v>0.299446773239991</v>
      </c>
      <c r="BA171" s="845" t="n">
        <v>0.174838787766542</v>
      </c>
      <c r="BB171" s="845" t="n">
        <v>0.06391366553025071</v>
      </c>
      <c r="BC171" s="845" t="n">
        <v>0.02859452078033477</v>
      </c>
      <c r="BD171" s="845" t="n">
        <v>-0.02703196302635869</v>
      </c>
      <c r="BE171" s="845" t="n">
        <v>-0.07702658986002528</v>
      </c>
      <c r="BF171" s="845" t="n">
        <v>0.1735173684681962</v>
      </c>
      <c r="BG171" s="845" t="n">
        <v>0.07370067709204416</v>
      </c>
      <c r="BH171" s="845" t="n">
        <v>-0.09484986918598891</v>
      </c>
      <c r="BI171" s="845" t="n">
        <v>-0.04830962348786746</v>
      </c>
      <c r="BJ171" s="845" t="n">
        <v>-0.07378965825232706</v>
      </c>
      <c r="BK171" s="845" t="n">
        <v>0.09158621463849903</v>
      </c>
      <c r="BL171" s="845" t="n">
        <v>0.0394154064633036</v>
      </c>
      <c r="BM171" s="845" t="n">
        <v>-0.07703071253622142</v>
      </c>
      <c r="BN171" s="845" t="n">
        <v>0.03038704814879142</v>
      </c>
      <c r="BO171" s="544" t="n">
        <v>0.1137941696104211</v>
      </c>
      <c r="BP171" s="845" t="n"/>
      <c r="BQ171" s="705" t="n">
        <v>0.09247792043263468</v>
      </c>
      <c r="BR171" s="487" t="n">
        <v>-0.00886675513593425</v>
      </c>
      <c r="BS171" s="487" t="n">
        <v>0.005026941784141653</v>
      </c>
      <c r="BT171" s="487" t="n">
        <v>-0.04624052989013305</v>
      </c>
      <c r="BU171" s="487" t="n">
        <v>-0.01374892591834677</v>
      </c>
      <c r="BV171" s="487" t="n">
        <v>0.005413090729433367</v>
      </c>
      <c r="BW171" s="487" t="n">
        <v>-0.03453645134489112</v>
      </c>
      <c r="BX171" s="487" t="n">
        <v>-0.04624043725370183</v>
      </c>
      <c r="BY171" s="487" t="n">
        <v>-0.03574816053024765</v>
      </c>
      <c r="BZ171" s="487" t="n">
        <v>0.3478469427311827</v>
      </c>
      <c r="CA171" s="487" t="n">
        <v>0.2494766455845848</v>
      </c>
      <c r="CB171" s="487" t="n">
        <v>0.092478007696482</v>
      </c>
      <c r="CC171" s="487" t="n">
        <v>0.09985041514927467</v>
      </c>
      <c r="CD171" s="487" t="n">
        <v>0.1155999412317621</v>
      </c>
      <c r="CE171" s="487" t="n">
        <v>0.04853705201903784</v>
      </c>
      <c r="CF171" s="487" t="n">
        <v>-0.02038746693808225</v>
      </c>
      <c r="CG171" s="487" t="n">
        <v>-0.02759419630632304</v>
      </c>
      <c r="CH171" s="487" t="n">
        <v>-0.01082470887694622</v>
      </c>
      <c r="CI171" s="487" t="n">
        <v>-0.002530279397702333</v>
      </c>
      <c r="CJ171" s="487" t="n">
        <v>0.002023514851482183</v>
      </c>
      <c r="CK171" s="487" t="n">
        <v>0.2860384841038134</v>
      </c>
      <c r="CL171" s="487" t="n">
        <v>-0.06431001943977413</v>
      </c>
      <c r="CM171" s="487" t="n">
        <v>-0.01838902035279076</v>
      </c>
      <c r="CN171" s="487" t="n">
        <v>-0.004984258019839595</v>
      </c>
      <c r="CO171" s="487" t="n">
        <v>-0.04120835305477761</v>
      </c>
      <c r="CP171" s="487" t="n">
        <v>-0.1571468332366313</v>
      </c>
      <c r="CQ171" s="487" t="n">
        <v>-0.004804267463149165</v>
      </c>
      <c r="CR171" s="487" t="n">
        <v>-0.01594726958614695</v>
      </c>
      <c r="CS171" s="487" t="n">
        <v>-0.003786064187979117</v>
      </c>
      <c r="CT171" s="487" t="n">
        <v>0.01562322510346387</v>
      </c>
      <c r="CU171" s="487" t="n">
        <v>-0.01381372646361691</v>
      </c>
      <c r="CV171" s="753" t="n">
        <v>-0.002545076088209084</v>
      </c>
    </row>
    <row r="172">
      <c r="A172" s="476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>
        <f>L172</f>
        <v/>
      </c>
      <c r="AI172" s="845" t="n">
        <v>18</v>
      </c>
      <c r="AJ172" s="543" t="n">
        <v>0.02782181125326672</v>
      </c>
      <c r="AK172" s="845" t="n">
        <v>0.0453506618282585</v>
      </c>
      <c r="AL172" s="845" t="n">
        <v>0.01237076956309818</v>
      </c>
      <c r="AM172" s="845" t="n">
        <v>0.02200033662296776</v>
      </c>
      <c r="AN172" s="845" t="n">
        <v>0.05426570177481112</v>
      </c>
      <c r="AO172" s="845" t="n">
        <v>0.008453467679187775</v>
      </c>
      <c r="AP172" s="845" t="n">
        <v>-0.002236830520097833</v>
      </c>
      <c r="AQ172" s="845" t="n">
        <v>0.02200029254837183</v>
      </c>
      <c r="AR172" s="845" t="n">
        <v>0.03051075086446348</v>
      </c>
      <c r="AS172" s="845" t="n">
        <v>-0.01082470887694623</v>
      </c>
      <c r="AT172" s="845" t="n">
        <v>-0.03763639649263956</v>
      </c>
      <c r="AU172" s="845" t="n">
        <v>0.02782183750643375</v>
      </c>
      <c r="AV172" s="845" t="n">
        <v>-0.02839407679219613</v>
      </c>
      <c r="AW172" s="845" t="n">
        <v>-0.09499301630632026</v>
      </c>
      <c r="AX172" s="845" t="n">
        <v>0.1737338358272418</v>
      </c>
      <c r="AY172" s="845" t="n">
        <v>0.1212732773161304</v>
      </c>
      <c r="AZ172" s="845" t="n">
        <v>0.174838787766542</v>
      </c>
      <c r="BA172" s="845" t="n">
        <v>0.2871531494398327</v>
      </c>
      <c r="BB172" s="845" t="n">
        <v>0.07028444038794993</v>
      </c>
      <c r="BC172" s="845" t="n">
        <v>-0.03900577746272665</v>
      </c>
      <c r="BD172" s="845" t="n">
        <v>0.07707635473533533</v>
      </c>
      <c r="BE172" s="845" t="n">
        <v>0.002747577682160718</v>
      </c>
      <c r="BF172" s="845" t="n">
        <v>-0.03538571695619294</v>
      </c>
      <c r="BG172" s="845" t="n">
        <v>-0.08265939564735438</v>
      </c>
      <c r="BH172" s="845" t="n">
        <v>-0.005962368012945952</v>
      </c>
      <c r="BI172" s="845" t="n">
        <v>0.04418354819899718</v>
      </c>
      <c r="BJ172" s="845" t="n">
        <v>-0.001918295736561934</v>
      </c>
      <c r="BK172" s="845" t="n">
        <v>-0.02536236551905533</v>
      </c>
      <c r="BL172" s="845" t="n">
        <v>0.1119280733352027</v>
      </c>
      <c r="BM172" s="845" t="n">
        <v>0.02298833829254911</v>
      </c>
      <c r="BN172" s="845" t="n">
        <v>-0.09943967232344979</v>
      </c>
      <c r="BO172" s="544" t="n">
        <v>0.2512404034222374</v>
      </c>
      <c r="BP172" s="845" t="n"/>
      <c r="BQ172" s="705" t="n">
        <v>0.2139351986037582</v>
      </c>
      <c r="BR172" s="487" t="n">
        <v>0.005487470994036701</v>
      </c>
      <c r="BS172" s="487" t="n">
        <v>0.02543287522426306</v>
      </c>
      <c r="BT172" s="487" t="n">
        <v>-0.04894088027384601</v>
      </c>
      <c r="BU172" s="487" t="n">
        <v>-0.0867067553384389</v>
      </c>
      <c r="BV172" s="487" t="n">
        <v>0.1341420791419222</v>
      </c>
      <c r="BW172" s="487" t="n">
        <v>0.0130774843689018</v>
      </c>
      <c r="BX172" s="487" t="n">
        <v>-0.04894078222764068</v>
      </c>
      <c r="BY172" s="487" t="n">
        <v>-0.03199067605764655</v>
      </c>
      <c r="BZ172" s="487" t="n">
        <v>0.2494766455845848</v>
      </c>
      <c r="CA172" s="487" t="n">
        <v>0.4816629145964252</v>
      </c>
      <c r="CB172" s="487" t="n">
        <v>0.2139354004769018</v>
      </c>
      <c r="CC172" s="487" t="n">
        <v>-0.07429023601880491</v>
      </c>
      <c r="CD172" s="487" t="n">
        <v>-0.0177180117074771</v>
      </c>
      <c r="CE172" s="487" t="n">
        <v>-0.01952728897007346</v>
      </c>
      <c r="CF172" s="487" t="n">
        <v>0.008039847935152753</v>
      </c>
      <c r="CG172" s="487" t="n">
        <v>0.003684414313008038</v>
      </c>
      <c r="CH172" s="487" t="n">
        <v>-0.03763639649263964</v>
      </c>
      <c r="CI172" s="487" t="n">
        <v>-0.06004464102056153</v>
      </c>
      <c r="CJ172" s="487" t="n">
        <v>0.01392196184807662</v>
      </c>
      <c r="CK172" s="487" t="n">
        <v>-0.05143716502752274</v>
      </c>
      <c r="CL172" s="487" t="n">
        <v>0.07059451571424284</v>
      </c>
      <c r="CM172" s="487" t="n">
        <v>0.06639698162977041</v>
      </c>
      <c r="CN172" s="487" t="n">
        <v>0.09177640524216177</v>
      </c>
      <c r="CO172" s="487" t="n">
        <v>-0.01835953121865319</v>
      </c>
      <c r="CP172" s="487" t="n">
        <v>-0.1589712063399991</v>
      </c>
      <c r="CQ172" s="487" t="n">
        <v>0.03839510492470235</v>
      </c>
      <c r="CR172" s="487" t="n">
        <v>-0.005381716429700721</v>
      </c>
      <c r="CS172" s="487" t="n">
        <v>-0.01595335976699708</v>
      </c>
      <c r="CT172" s="487" t="n">
        <v>0.0271860050076584</v>
      </c>
      <c r="CU172" s="487" t="n">
        <v>-0.05239642727875327</v>
      </c>
      <c r="CV172" s="753" t="n">
        <v>0.02990896071622511</v>
      </c>
    </row>
    <row r="173">
      <c r="A173" s="476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>
        <f>M173</f>
        <v/>
      </c>
      <c r="AI173" s="845" t="n">
        <v>19</v>
      </c>
      <c r="AJ173" s="543" t="n">
        <v>0.04564590343344235</v>
      </c>
      <c r="AK173" s="845" t="n">
        <v>0.05917312953627969</v>
      </c>
      <c r="AL173" s="845" t="n">
        <v>0.1758077461635874</v>
      </c>
      <c r="AM173" s="845" t="n">
        <v>0.01220493019344815</v>
      </c>
      <c r="AN173" s="845" t="n">
        <v>0.1303474173559651</v>
      </c>
      <c r="AO173" s="845" t="n">
        <v>-0.008949590647520073</v>
      </c>
      <c r="AP173" s="845" t="n">
        <v>-0.02375312073380008</v>
      </c>
      <c r="AQ173" s="845" t="n">
        <v>0.01220490574257833</v>
      </c>
      <c r="AR173" s="845" t="n">
        <v>0.1612015325117617</v>
      </c>
      <c r="AS173" s="845" t="n">
        <v>-0.002530279397702324</v>
      </c>
      <c r="AT173" s="845" t="n">
        <v>-0.06004464102056162</v>
      </c>
      <c r="AU173" s="845" t="n">
        <v>0.04564594650574687</v>
      </c>
      <c r="AV173" s="845" t="n">
        <v>-0.0004032975762045046</v>
      </c>
      <c r="AW173" s="845" t="n">
        <v>-0.03579506128178225</v>
      </c>
      <c r="AX173" s="845" t="n">
        <v>0.0539361148604124</v>
      </c>
      <c r="AY173" s="845" t="n">
        <v>0.05885822557545142</v>
      </c>
      <c r="AZ173" s="845" t="n">
        <v>0.06391366553025074</v>
      </c>
      <c r="BA173" s="845" t="n">
        <v>0.07028444038794993</v>
      </c>
      <c r="BB173" s="845" t="n">
        <v>0.302442356913897</v>
      </c>
      <c r="BC173" s="845" t="n">
        <v>0.2244159399163691</v>
      </c>
      <c r="BD173" s="845" t="n">
        <v>0.07978449557363075</v>
      </c>
      <c r="BE173" s="845" t="n">
        <v>0.0600476310533337</v>
      </c>
      <c r="BF173" s="845" t="n">
        <v>-0.04042429329945477</v>
      </c>
      <c r="BG173" s="845" t="n">
        <v>-0.08034070555508663</v>
      </c>
      <c r="BH173" s="845" t="n">
        <v>-0.06746954468359619</v>
      </c>
      <c r="BI173" s="845" t="n">
        <v>0.04840241691117317</v>
      </c>
      <c r="BJ173" s="845" t="n">
        <v>-0.008990078758796399</v>
      </c>
      <c r="BK173" s="845" t="n">
        <v>-0.1242174493960981</v>
      </c>
      <c r="BL173" s="845" t="n">
        <v>-0.06884697809149948</v>
      </c>
      <c r="BM173" s="845" t="n">
        <v>0.02693051580850864</v>
      </c>
      <c r="BN173" s="845" t="n">
        <v>0.01607943593204877</v>
      </c>
      <c r="BO173" s="544" t="n">
        <v>-0.1078517158796181</v>
      </c>
      <c r="BP173" s="845" t="n"/>
      <c r="BQ173" s="705" t="n">
        <v>0.2682017639604347</v>
      </c>
      <c r="BR173" s="487" t="n">
        <v>-0.004233488184060809</v>
      </c>
      <c r="BS173" s="487" t="n">
        <v>-0.02457568899329068</v>
      </c>
      <c r="BT173" s="487" t="n">
        <v>0.05777415503853277</v>
      </c>
      <c r="BU173" s="487" t="n">
        <v>0.06952334623628195</v>
      </c>
      <c r="BV173" s="487" t="n">
        <v>0.1391855523668029</v>
      </c>
      <c r="BW173" s="487" t="n">
        <v>-0.04513486981658326</v>
      </c>
      <c r="BX173" s="487" t="n">
        <v>0.05777403929609749</v>
      </c>
      <c r="BY173" s="487" t="n">
        <v>0.04585761551092583</v>
      </c>
      <c r="BZ173" s="487" t="n">
        <v>0.09247800769648203</v>
      </c>
      <c r="CA173" s="487" t="n">
        <v>0.2139354004769018</v>
      </c>
      <c r="CB173" s="487" t="n">
        <v>0.2682020170404962</v>
      </c>
      <c r="CC173" s="487" t="n">
        <v>-0.03069162001420448</v>
      </c>
      <c r="CD173" s="487" t="n">
        <v>-0.01514615923760853</v>
      </c>
      <c r="CE173" s="487" t="n">
        <v>0.008584050581693224</v>
      </c>
      <c r="CF173" s="487" t="n">
        <v>0.008366940408020142</v>
      </c>
      <c r="CG173" s="487" t="n">
        <v>0.009750321593719052</v>
      </c>
      <c r="CH173" s="487" t="n">
        <v>0.02782183750643378</v>
      </c>
      <c r="CI173" s="487" t="n">
        <v>0.04564594650574687</v>
      </c>
      <c r="CJ173" s="487" t="n">
        <v>-0.003560201693754324</v>
      </c>
      <c r="CK173" s="487" t="n">
        <v>-0.05096719767876987</v>
      </c>
      <c r="CL173" s="487" t="n">
        <v>-0.01213803132965437</v>
      </c>
      <c r="CM173" s="487" t="n">
        <v>-0.03062654248306166</v>
      </c>
      <c r="CN173" s="487" t="n">
        <v>-0.06804149762647063</v>
      </c>
      <c r="CO173" s="487" t="n">
        <v>0.06589844662273037</v>
      </c>
      <c r="CP173" s="487" t="n">
        <v>0.09587482249522616</v>
      </c>
      <c r="CQ173" s="487" t="n">
        <v>-0.05907140034574353</v>
      </c>
      <c r="CR173" s="487" t="n">
        <v>0.002928766162003712</v>
      </c>
      <c r="CS173" s="487" t="n">
        <v>0.0132541574771192</v>
      </c>
      <c r="CT173" s="487" t="n">
        <v>-0.03815352658992861</v>
      </c>
      <c r="CU173" s="487" t="n">
        <v>0.04887378102106629</v>
      </c>
      <c r="CV173" s="753" t="n">
        <v>-0.02697320011781204</v>
      </c>
    </row>
    <row r="174">
      <c r="A174" s="476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>
        <f>N174</f>
        <v/>
      </c>
      <c r="AI174" s="845" t="n">
        <v>20</v>
      </c>
      <c r="AJ174" s="543" t="n">
        <v>-0.003560198334286391</v>
      </c>
      <c r="AK174" s="845" t="n">
        <v>0.04185154404291304</v>
      </c>
      <c r="AL174" s="845" t="n">
        <v>0.1696859131928914</v>
      </c>
      <c r="AM174" s="845" t="n">
        <v>-0.03422086272355986</v>
      </c>
      <c r="AN174" s="845" t="n">
        <v>0.00444840796570109</v>
      </c>
      <c r="AO174" s="845" t="n">
        <v>-0.0213072858791067</v>
      </c>
      <c r="AP174" s="845" t="n">
        <v>-0.04450607831694904</v>
      </c>
      <c r="AQ174" s="845" t="n">
        <v>-0.03422079416684988</v>
      </c>
      <c r="AR174" s="845" t="n">
        <v>0.08273239658714866</v>
      </c>
      <c r="AS174" s="845" t="n">
        <v>0.00202351485148217</v>
      </c>
      <c r="AT174" s="845" t="n">
        <v>0.01392196184807668</v>
      </c>
      <c r="AU174" s="845" t="n">
        <v>-0.003560201693754317</v>
      </c>
      <c r="AV174" s="845" t="n">
        <v>-0.02642131153181677</v>
      </c>
      <c r="AW174" s="845" t="n">
        <v>0.03239119616868814</v>
      </c>
      <c r="AX174" s="845" t="n">
        <v>-0.02066744994302161</v>
      </c>
      <c r="AY174" s="845" t="n">
        <v>-0.04390850887548936</v>
      </c>
      <c r="AZ174" s="845" t="n">
        <v>0.02859452078033482</v>
      </c>
      <c r="BA174" s="845" t="n">
        <v>-0.03900577746272672</v>
      </c>
      <c r="BB174" s="845" t="n">
        <v>0.224415939916369</v>
      </c>
      <c r="BC174" s="845" t="n">
        <v>0.4464619787786158</v>
      </c>
      <c r="BD174" s="845" t="n">
        <v>-0.03037567997088189</v>
      </c>
      <c r="BE174" s="845" t="n">
        <v>-0.03128573950947952</v>
      </c>
      <c r="BF174" s="845" t="n">
        <v>-0.007014669068348361</v>
      </c>
      <c r="BG174" s="845" t="n">
        <v>0.1121338410077918</v>
      </c>
      <c r="BH174" s="845" t="n">
        <v>-0.03005010928007706</v>
      </c>
      <c r="BI174" s="845" t="n">
        <v>-0.01340764317900489</v>
      </c>
      <c r="BJ174" s="845" t="n">
        <v>0.1162500247010715</v>
      </c>
      <c r="BK174" s="845" t="n">
        <v>-0.2303956436212685</v>
      </c>
      <c r="BL174" s="845" t="n">
        <v>-0.1233017854295552</v>
      </c>
      <c r="BM174" s="845" t="n">
        <v>-0.2120568970980384</v>
      </c>
      <c r="BN174" s="845" t="n">
        <v>0.06844466888352838</v>
      </c>
      <c r="BO174" s="544" t="n">
        <v>0.02933254648612103</v>
      </c>
      <c r="BP174" s="845" t="n"/>
      <c r="BQ174" s="705" t="n">
        <v>-0.03069159105306111</v>
      </c>
      <c r="BR174" s="487" t="n">
        <v>0.01409598140508835</v>
      </c>
      <c r="BS174" s="487" t="n">
        <v>-0.0004645280769879001</v>
      </c>
      <c r="BT174" s="487" t="n">
        <v>0.05352038462260514</v>
      </c>
      <c r="BU174" s="487" t="n">
        <v>0.02535121148557194</v>
      </c>
      <c r="BV174" s="487" t="n">
        <v>0.1269323521644199</v>
      </c>
      <c r="BW174" s="487" t="n">
        <v>0.2369683737036324</v>
      </c>
      <c r="BX174" s="487" t="n">
        <v>0.05352027740200357</v>
      </c>
      <c r="BY174" s="487" t="n">
        <v>0.01498568396165487</v>
      </c>
      <c r="BZ174" s="487" t="n">
        <v>0.09985041514927465</v>
      </c>
      <c r="CA174" s="487" t="n">
        <v>-0.07429023601880491</v>
      </c>
      <c r="CB174" s="487" t="n">
        <v>-0.0306916200142045</v>
      </c>
      <c r="CC174" s="487" t="n">
        <v>0.4432534189188592</v>
      </c>
      <c r="CD174" s="487" t="n">
        <v>0.2731597589923364</v>
      </c>
      <c r="CE174" s="487" t="n">
        <v>0.1340340518869922</v>
      </c>
      <c r="CF174" s="487" t="n">
        <v>-0.0287901022076708</v>
      </c>
      <c r="CG174" s="487" t="n">
        <v>-0.01254955105520672</v>
      </c>
      <c r="CH174" s="487" t="n">
        <v>-0.02839407679219604</v>
      </c>
      <c r="CI174" s="487" t="n">
        <v>-0.0004032975762045649</v>
      </c>
      <c r="CJ174" s="487" t="n">
        <v>-0.02642131153181668</v>
      </c>
      <c r="CK174" s="487" t="n">
        <v>0.091137284359708</v>
      </c>
      <c r="CL174" s="487" t="n">
        <v>-0.08762828794873662</v>
      </c>
      <c r="CM174" s="487" t="n">
        <v>-0.02731756299982896</v>
      </c>
      <c r="CN174" s="487" t="n">
        <v>0.01331065505034188</v>
      </c>
      <c r="CO174" s="487" t="n">
        <v>-0.0830108904497765</v>
      </c>
      <c r="CP174" s="487" t="n">
        <v>0.0935088019882922</v>
      </c>
      <c r="CQ174" s="487" t="n">
        <v>0.1267049305793843</v>
      </c>
      <c r="CR174" s="487" t="n">
        <v>0.05722642702837613</v>
      </c>
      <c r="CS174" s="487" t="n">
        <v>-0.01779239553503899</v>
      </c>
      <c r="CT174" s="487" t="n">
        <v>0.01477194774928105</v>
      </c>
      <c r="CU174" s="487" t="n">
        <v>0.03541463818785456</v>
      </c>
      <c r="CV174" s="753" t="n">
        <v>-0.04016016146369474</v>
      </c>
    </row>
    <row r="175">
      <c r="A175" s="476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>
        <f>O175</f>
        <v/>
      </c>
      <c r="AI175" s="845" t="n">
        <v>21</v>
      </c>
      <c r="AJ175" s="543" t="n">
        <v>-0.05096714958524073</v>
      </c>
      <c r="AK175" s="845" t="n">
        <v>-0.009584222510082445</v>
      </c>
      <c r="AL175" s="845" t="n">
        <v>-0.01560777072367273</v>
      </c>
      <c r="AM175" s="845" t="n">
        <v>-0.01874835833435556</v>
      </c>
      <c r="AN175" s="845" t="n">
        <v>0.09180776140412089</v>
      </c>
      <c r="AO175" s="845" t="n">
        <v>-0.09408548944118124</v>
      </c>
      <c r="AP175" s="845" t="n">
        <v>-0.003767301379240331</v>
      </c>
      <c r="AQ175" s="845" t="n">
        <v>-0.0187483207746431</v>
      </c>
      <c r="AR175" s="845" t="n">
        <v>-0.0276043252923653</v>
      </c>
      <c r="AS175" s="845" t="n">
        <v>0.2860384841038134</v>
      </c>
      <c r="AT175" s="845" t="n">
        <v>-0.05143716502752295</v>
      </c>
      <c r="AU175" s="845" t="n">
        <v>-0.05096719767876989</v>
      </c>
      <c r="AV175" s="845" t="n">
        <v>0.09113728435970833</v>
      </c>
      <c r="AW175" s="845" t="n">
        <v>-0.1156614215500509</v>
      </c>
      <c r="AX175" s="845" t="n">
        <v>-0.0675282274120276</v>
      </c>
      <c r="AY175" s="845" t="n">
        <v>-0.03501507130638268</v>
      </c>
      <c r="AZ175" s="845" t="n">
        <v>-0.02703196302635879</v>
      </c>
      <c r="BA175" s="845" t="n">
        <v>0.07707635473533526</v>
      </c>
      <c r="BB175" s="845" t="n">
        <v>0.07978449557363076</v>
      </c>
      <c r="BC175" s="845" t="n">
        <v>-0.0303756799708819</v>
      </c>
      <c r="BD175" s="845" t="n">
        <v>0.6298866667389311</v>
      </c>
      <c r="BE175" s="845" t="n">
        <v>-0.1548308000819413</v>
      </c>
      <c r="BF175" s="845" t="n">
        <v>-0.133929693513181</v>
      </c>
      <c r="BG175" s="845" t="n">
        <v>-0.130556569700859</v>
      </c>
      <c r="BH175" s="845" t="n">
        <v>-0.09914022786515338</v>
      </c>
      <c r="BI175" s="845" t="n">
        <v>-0.1114293755777964</v>
      </c>
      <c r="BJ175" s="845" t="n">
        <v>-0.008801318492881649</v>
      </c>
      <c r="BK175" s="845" t="n">
        <v>-0.01331820021987737</v>
      </c>
      <c r="BL175" s="845" t="n">
        <v>0.0300047101252217</v>
      </c>
      <c r="BM175" s="845" t="n">
        <v>0.01320578684425952</v>
      </c>
      <c r="BN175" s="845" t="n">
        <v>0.01984113421164774</v>
      </c>
      <c r="BO175" s="544" t="n">
        <v>0.004722223728076375</v>
      </c>
      <c r="BP175" s="845" t="n"/>
      <c r="BQ175" s="705" t="n">
        <v>-0.01514614494543074</v>
      </c>
      <c r="BR175" s="487" t="n">
        <v>-0.0198261755078567</v>
      </c>
      <c r="BS175" s="487" t="n">
        <v>-0.003510649140802891</v>
      </c>
      <c r="BT175" s="487" t="n">
        <v>-0.01998496947387048</v>
      </c>
      <c r="BU175" s="487" t="n">
        <v>-0.04247349388827425</v>
      </c>
      <c r="BV175" s="487" t="n">
        <v>-0.06131674947191277</v>
      </c>
      <c r="BW175" s="487" t="n">
        <v>-0.1187855786454276</v>
      </c>
      <c r="BX175" s="487" t="n">
        <v>-0.0199849294367806</v>
      </c>
      <c r="BY175" s="487" t="n">
        <v>-0.003769014410148364</v>
      </c>
      <c r="BZ175" s="487" t="n">
        <v>0.115599941231762</v>
      </c>
      <c r="CA175" s="487" t="n">
        <v>-0.01771801170747708</v>
      </c>
      <c r="CB175" s="487" t="n">
        <v>-0.01514615923760853</v>
      </c>
      <c r="CC175" s="487" t="n">
        <v>0.2731597589923363</v>
      </c>
      <c r="CD175" s="487" t="n">
        <v>0.5663152846893256</v>
      </c>
      <c r="CE175" s="487" t="n">
        <v>0.2905906719442369</v>
      </c>
      <c r="CF175" s="487" t="n">
        <v>-0.01590599732379975</v>
      </c>
      <c r="CG175" s="487" t="n">
        <v>-0.04295683231415227</v>
      </c>
      <c r="CH175" s="487" t="n">
        <v>-0.09499301630632019</v>
      </c>
      <c r="CI175" s="487" t="n">
        <v>-0.03579506128178226</v>
      </c>
      <c r="CJ175" s="487" t="n">
        <v>0.03239119616868826</v>
      </c>
      <c r="CK175" s="487" t="n">
        <v>-0.1156614215500512</v>
      </c>
      <c r="CL175" s="487" t="n">
        <v>-0.05511647202608991</v>
      </c>
      <c r="CM175" s="487" t="n">
        <v>0.0532200763908765</v>
      </c>
      <c r="CN175" s="487" t="n">
        <v>0.04289283619760283</v>
      </c>
      <c r="CO175" s="487" t="n">
        <v>0.07573538474841039</v>
      </c>
      <c r="CP175" s="487" t="n">
        <v>-0.001070403760748642</v>
      </c>
      <c r="CQ175" s="487" t="n">
        <v>-0.06663729985252025</v>
      </c>
      <c r="CR175" s="487" t="n">
        <v>-0.01554422473829429</v>
      </c>
      <c r="CS175" s="487" t="n">
        <v>-0.03343696626775942</v>
      </c>
      <c r="CT175" s="487" t="n">
        <v>-0.02334396590259048</v>
      </c>
      <c r="CU175" s="487" t="n">
        <v>0.01756903318158448</v>
      </c>
      <c r="CV175" s="753" t="n">
        <v>-0.06770564858931301</v>
      </c>
    </row>
    <row r="176">
      <c r="A176" s="4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>
        <f>P176</f>
        <v/>
      </c>
      <c r="AI176" s="845" t="n">
        <v>22</v>
      </c>
      <c r="AJ176" s="543" t="n">
        <v>-0.01213801987599794</v>
      </c>
      <c r="AK176" s="845" t="n">
        <v>-0.01604003709737198</v>
      </c>
      <c r="AL176" s="845" t="n">
        <v>-0.01398424104635088</v>
      </c>
      <c r="AM176" s="845" t="n">
        <v>-0.02524746127899627</v>
      </c>
      <c r="AN176" s="845" t="n">
        <v>0.07844945446198598</v>
      </c>
      <c r="AO176" s="845" t="n">
        <v>-0.0322695482677637</v>
      </c>
      <c r="AP176" s="845" t="n">
        <v>0.07689860150519917</v>
      </c>
      <c r="AQ176" s="845" t="n">
        <v>-0.02524741069924043</v>
      </c>
      <c r="AR176" s="845" t="n">
        <v>-0.04518358820132178</v>
      </c>
      <c r="AS176" s="845" t="n">
        <v>-0.06431001943977394</v>
      </c>
      <c r="AT176" s="845" t="n">
        <v>0.07059451571424269</v>
      </c>
      <c r="AU176" s="845" t="n">
        <v>-0.01213803132965428</v>
      </c>
      <c r="AV176" s="845" t="n">
        <v>-0.08762828794873653</v>
      </c>
      <c r="AW176" s="845" t="n">
        <v>-0.05511647202608984</v>
      </c>
      <c r="AX176" s="845" t="n">
        <v>0.2038316737004919</v>
      </c>
      <c r="AY176" s="845" t="n">
        <v>-0.07769988718173045</v>
      </c>
      <c r="AZ176" s="845" t="n">
        <v>-0.07702658986002535</v>
      </c>
      <c r="BA176" s="845" t="n">
        <v>0.002747577682160759</v>
      </c>
      <c r="BB176" s="845" t="n">
        <v>0.06004763105333374</v>
      </c>
      <c r="BC176" s="845" t="n">
        <v>-0.03128573950947944</v>
      </c>
      <c r="BD176" s="845" t="n">
        <v>-0.154830800081941</v>
      </c>
      <c r="BE176" s="845" t="n">
        <v>0.7103032235755172</v>
      </c>
      <c r="BF176" s="845" t="n">
        <v>-0.1401282589207331</v>
      </c>
      <c r="BG176" s="845" t="n">
        <v>-0.103867244580791</v>
      </c>
      <c r="BH176" s="845" t="n">
        <v>-0.1495565618439652</v>
      </c>
      <c r="BI176" s="845" t="n">
        <v>-0.161920358148087</v>
      </c>
      <c r="BJ176" s="845" t="n">
        <v>0.04277484341563578</v>
      </c>
      <c r="BK176" s="845" t="n">
        <v>0.007069352763494349</v>
      </c>
      <c r="BL176" s="845" t="n">
        <v>-0.001548537864884791</v>
      </c>
      <c r="BM176" s="845" t="n">
        <v>0.02338047658937377</v>
      </c>
      <c r="BN176" s="845" t="n">
        <v>0.04295081034172513</v>
      </c>
      <c r="BO176" s="544" t="n">
        <v>-0.05829359216140489</v>
      </c>
      <c r="BP176" s="845" t="n"/>
      <c r="BQ176" s="705" t="n">
        <v>0.008584042481634663</v>
      </c>
      <c r="BR176" s="487" t="n">
        <v>0.01858441148654728</v>
      </c>
      <c r="BS176" s="487" t="n">
        <v>0.003131776947444383</v>
      </c>
      <c r="BT176" s="487" t="n">
        <v>-0.003968743173058599</v>
      </c>
      <c r="BU176" s="487" t="n">
        <v>0.0422927003619585</v>
      </c>
      <c r="BV176" s="487" t="n">
        <v>-0.04586269462568147</v>
      </c>
      <c r="BW176" s="487" t="n">
        <v>-0.0572972638849511</v>
      </c>
      <c r="BX176" s="487" t="n">
        <v>-0.003968735222236987</v>
      </c>
      <c r="BY176" s="487" t="n">
        <v>0.007470073491341274</v>
      </c>
      <c r="BZ176" s="487" t="n">
        <v>0.04853705201903775</v>
      </c>
      <c r="CA176" s="487" t="n">
        <v>-0.01952728897007348</v>
      </c>
      <c r="CB176" s="487" t="n">
        <v>0.008584050581693231</v>
      </c>
      <c r="CC176" s="487" t="n">
        <v>0.1340340518869921</v>
      </c>
      <c r="CD176" s="487" t="n">
        <v>0.2905906719442368</v>
      </c>
      <c r="CE176" s="487" t="n">
        <v>0.4115993973180738</v>
      </c>
      <c r="CF176" s="487" t="n">
        <v>0.06338685086312894</v>
      </c>
      <c r="CG176" s="487" t="n">
        <v>0.0894589575137598</v>
      </c>
      <c r="CH176" s="487" t="n">
        <v>0.1737338358272419</v>
      </c>
      <c r="CI176" s="487" t="n">
        <v>0.0539361148604124</v>
      </c>
      <c r="CJ176" s="487" t="n">
        <v>-0.02066744994302146</v>
      </c>
      <c r="CK176" s="487" t="n">
        <v>-0.06752822741202777</v>
      </c>
      <c r="CL176" s="487" t="n">
        <v>0.2038316737004919</v>
      </c>
      <c r="CM176" s="487" t="n">
        <v>-0.04007315193529271</v>
      </c>
      <c r="CN176" s="487" t="n">
        <v>-0.0740889312702171</v>
      </c>
      <c r="CO176" s="487" t="n">
        <v>-0.003456667753064635</v>
      </c>
      <c r="CP176" s="487" t="n">
        <v>-0.01868469532988971</v>
      </c>
      <c r="CQ176" s="487" t="n">
        <v>-0.0328154204439427</v>
      </c>
      <c r="CR176" s="487" t="n">
        <v>-0.02927304893432868</v>
      </c>
      <c r="CS176" s="487" t="n">
        <v>0.06929497112414759</v>
      </c>
      <c r="CT176" s="487" t="n">
        <v>0.01093209559136135</v>
      </c>
      <c r="CU176" s="487" t="n">
        <v>-0.05586893460949136</v>
      </c>
      <c r="CV176" s="753" t="n">
        <v>0.1421084268527535</v>
      </c>
    </row>
    <row r="177">
      <c r="A177" s="476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>
        <f>Q177</f>
        <v/>
      </c>
      <c r="AI177" s="845" t="n">
        <v>23</v>
      </c>
      <c r="AJ177" s="543" t="n">
        <v>-0.03062651358332651</v>
      </c>
      <c r="AK177" s="845" t="n">
        <v>-0.09230566523806141</v>
      </c>
      <c r="AL177" s="845" t="n">
        <v>-0.03161948580277268</v>
      </c>
      <c r="AM177" s="845" t="n">
        <v>-0.03221082715962685</v>
      </c>
      <c r="AN177" s="845" t="n">
        <v>-0.02862811631971887</v>
      </c>
      <c r="AO177" s="845" t="n">
        <v>-0.02437828252316306</v>
      </c>
      <c r="AP177" s="845" t="n">
        <v>0.02091187150566177</v>
      </c>
      <c r="AQ177" s="845" t="n">
        <v>-0.03221076262974185</v>
      </c>
      <c r="AR177" s="845" t="n">
        <v>-0.07129452284402882</v>
      </c>
      <c r="AS177" s="845" t="n">
        <v>-0.01838902035279083</v>
      </c>
      <c r="AT177" s="845" t="n">
        <v>0.06639698162977048</v>
      </c>
      <c r="AU177" s="845" t="n">
        <v>-0.0306265424830617</v>
      </c>
      <c r="AV177" s="845" t="n">
        <v>-0.02731756299982899</v>
      </c>
      <c r="AW177" s="845" t="n">
        <v>0.05322007639087652</v>
      </c>
      <c r="AX177" s="845" t="n">
        <v>-0.04007315193529282</v>
      </c>
      <c r="AY177" s="845" t="n">
        <v>0.3234943389455388</v>
      </c>
      <c r="AZ177" s="845" t="n">
        <v>0.1735173684681963</v>
      </c>
      <c r="BA177" s="845" t="n">
        <v>-0.03538571695619289</v>
      </c>
      <c r="BB177" s="845" t="n">
        <v>-0.04042429329945475</v>
      </c>
      <c r="BC177" s="845" t="n">
        <v>-0.007014669068348477</v>
      </c>
      <c r="BD177" s="845" t="n">
        <v>-0.133929693513181</v>
      </c>
      <c r="BE177" s="845" t="n">
        <v>-0.1401282589207329</v>
      </c>
      <c r="BF177" s="845" t="n">
        <v>0.466076714899959</v>
      </c>
      <c r="BG177" s="845" t="n">
        <v>-0.04444513803965398</v>
      </c>
      <c r="BH177" s="845" t="n">
        <v>-0.04198879652398076</v>
      </c>
      <c r="BI177" s="845" t="n">
        <v>-0.1055848279024103</v>
      </c>
      <c r="BJ177" s="845" t="n">
        <v>0.06260026987996427</v>
      </c>
      <c r="BK177" s="845" t="n">
        <v>-0.02301663226271674</v>
      </c>
      <c r="BL177" s="845" t="n">
        <v>-0.09403145043873043</v>
      </c>
      <c r="BM177" s="845" t="n">
        <v>0.03606501961550034</v>
      </c>
      <c r="BN177" s="845" t="n">
        <v>0.07760648228824066</v>
      </c>
      <c r="BO177" s="544" t="n">
        <v>-0.08801600040436153</v>
      </c>
      <c r="BP177" s="845" t="n"/>
      <c r="BQ177" s="705" t="n">
        <v>0.008366932512830487</v>
      </c>
      <c r="BR177" s="487" t="n">
        <v>-0.003837056241899325</v>
      </c>
      <c r="BS177" s="487" t="n">
        <v>-0.005925683265346884</v>
      </c>
      <c r="BT177" s="487" t="n">
        <v>-0.001465632111719323</v>
      </c>
      <c r="BU177" s="487" t="n">
        <v>0.05234695305005981</v>
      </c>
      <c r="BV177" s="487" t="n">
        <v>-0.0171637614530664</v>
      </c>
      <c r="BW177" s="487" t="n">
        <v>0.01161137309178633</v>
      </c>
      <c r="BX177" s="487" t="n">
        <v>-0.001465629175530475</v>
      </c>
      <c r="BY177" s="487" t="n">
        <v>-0.01355631196258181</v>
      </c>
      <c r="BZ177" s="487" t="n">
        <v>-0.02038746693808225</v>
      </c>
      <c r="CA177" s="487" t="n">
        <v>0.008039847935152764</v>
      </c>
      <c r="CB177" s="487" t="n">
        <v>0.008366940408020128</v>
      </c>
      <c r="CC177" s="487" t="n">
        <v>-0.0287901022076708</v>
      </c>
      <c r="CD177" s="487" t="n">
        <v>-0.01590599732379981</v>
      </c>
      <c r="CE177" s="487" t="n">
        <v>0.06338685086312901</v>
      </c>
      <c r="CF177" s="487" t="n">
        <v>0.3464034473779907</v>
      </c>
      <c r="CG177" s="487" t="n">
        <v>0.221384468774407</v>
      </c>
      <c r="CH177" s="487" t="n">
        <v>0.1212732773161303</v>
      </c>
      <c r="CI177" s="487" t="n">
        <v>0.05885822557545152</v>
      </c>
      <c r="CJ177" s="487" t="n">
        <v>-0.04390850887548935</v>
      </c>
      <c r="CK177" s="487" t="n">
        <v>-0.03501507130638253</v>
      </c>
      <c r="CL177" s="487" t="n">
        <v>-0.07769988718173021</v>
      </c>
      <c r="CM177" s="487" t="n">
        <v>0.3234943389455386</v>
      </c>
      <c r="CN177" s="487" t="n">
        <v>-0.1178159900777393</v>
      </c>
      <c r="CO177" s="487" t="n">
        <v>-0.05046742861932441</v>
      </c>
      <c r="CP177" s="487" t="n">
        <v>-0.04249596176036215</v>
      </c>
      <c r="CQ177" s="487" t="n">
        <v>0.02846735973433347</v>
      </c>
      <c r="CR177" s="487" t="n">
        <v>-0.03455265326717111</v>
      </c>
      <c r="CS177" s="487" t="n">
        <v>0.06069251331754116</v>
      </c>
      <c r="CT177" s="487" t="n">
        <v>0.04077265814975146</v>
      </c>
      <c r="CU177" s="487" t="n">
        <v>-0.04831507326156795</v>
      </c>
      <c r="CV177" s="753" t="n">
        <v>-0.09132340710983843</v>
      </c>
    </row>
    <row r="178">
      <c r="A178" s="476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>
        <f>R178</f>
        <v/>
      </c>
      <c r="AI178" s="845" t="n">
        <v>24</v>
      </c>
      <c r="AJ178" s="543" t="n">
        <v>-0.0680414334213368</v>
      </c>
      <c r="AK178" s="845" t="n">
        <v>0.2039260216335971</v>
      </c>
      <c r="AL178" s="845" t="n">
        <v>0.1111065924245315</v>
      </c>
      <c r="AM178" s="845" t="n">
        <v>-0.05497302537539922</v>
      </c>
      <c r="AN178" s="845" t="n">
        <v>-0.105479312477367</v>
      </c>
      <c r="AO178" s="845" t="n">
        <v>0.01952587491586949</v>
      </c>
      <c r="AP178" s="845" t="n">
        <v>0.07534367017282143</v>
      </c>
      <c r="AQ178" s="845" t="n">
        <v>-0.05497291524463524</v>
      </c>
      <c r="AR178" s="845" t="n">
        <v>0.06509343308607415</v>
      </c>
      <c r="AS178" s="845" t="n">
        <v>-0.004984258019839593</v>
      </c>
      <c r="AT178" s="845" t="n">
        <v>0.09177640524216187</v>
      </c>
      <c r="AU178" s="845" t="n">
        <v>-0.06804149762647066</v>
      </c>
      <c r="AV178" s="845" t="n">
        <v>0.0133106550503418</v>
      </c>
      <c r="AW178" s="845" t="n">
        <v>0.04289283619760276</v>
      </c>
      <c r="AX178" s="845" t="n">
        <v>-0.07408893127021715</v>
      </c>
      <c r="AY178" s="845" t="n">
        <v>-0.1178159900777393</v>
      </c>
      <c r="AZ178" s="845" t="n">
        <v>0.07370067709204417</v>
      </c>
      <c r="BA178" s="845" t="n">
        <v>-0.08265939564735438</v>
      </c>
      <c r="BB178" s="845" t="n">
        <v>-0.08034070555508677</v>
      </c>
      <c r="BC178" s="845" t="n">
        <v>0.1121338410077917</v>
      </c>
      <c r="BD178" s="845" t="n">
        <v>-0.130556569700859</v>
      </c>
      <c r="BE178" s="845" t="n">
        <v>-0.103867244580791</v>
      </c>
      <c r="BF178" s="845" t="n">
        <v>-0.0444451380396539</v>
      </c>
      <c r="BG178" s="845" t="n">
        <v>0.4236658040755411</v>
      </c>
      <c r="BH178" s="845" t="n">
        <v>-0.05228608845012431</v>
      </c>
      <c r="BI178" s="845" t="n">
        <v>-0.09251076330411295</v>
      </c>
      <c r="BJ178" s="845" t="n">
        <v>-0.08048569688481551</v>
      </c>
      <c r="BK178" s="845" t="n">
        <v>0.1530924186927765</v>
      </c>
      <c r="BL178" s="845" t="n">
        <v>0.01058005767059496</v>
      </c>
      <c r="BM178" s="845" t="n">
        <v>-0.1084928726511722</v>
      </c>
      <c r="BN178" s="845" t="n">
        <v>-0.06095338237805351</v>
      </c>
      <c r="BO178" s="544" t="n">
        <v>0.07600484343724566</v>
      </c>
      <c r="BP178" s="845" t="n"/>
      <c r="BQ178" s="705" t="n">
        <v>0.009750312393146953</v>
      </c>
      <c r="BR178" s="487" t="n">
        <v>0.108952673352034</v>
      </c>
      <c r="BS178" s="487" t="n">
        <v>0.03084690565711995</v>
      </c>
      <c r="BT178" s="487" t="n">
        <v>0.004197644325162994</v>
      </c>
      <c r="BU178" s="487" t="n">
        <v>0.08484614508981478</v>
      </c>
      <c r="BV178" s="487" t="n">
        <v>-0.003044616827058595</v>
      </c>
      <c r="BW178" s="487" t="n">
        <v>0.05636606390860953</v>
      </c>
      <c r="BX178" s="487" t="n">
        <v>0.004197635915769972</v>
      </c>
      <c r="BY178" s="487" t="n">
        <v>0.04853455877054016</v>
      </c>
      <c r="BZ178" s="487" t="n">
        <v>-0.02759419630632306</v>
      </c>
      <c r="CA178" s="487" t="n">
        <v>0.003684414313008068</v>
      </c>
      <c r="CB178" s="487" t="n">
        <v>0.009750321593719039</v>
      </c>
      <c r="CC178" s="487" t="n">
        <v>-0.01254955105520673</v>
      </c>
      <c r="CD178" s="487" t="n">
        <v>-0.04295683231415236</v>
      </c>
      <c r="CE178" s="487" t="n">
        <v>0.08945895751375979</v>
      </c>
      <c r="CF178" s="487" t="n">
        <v>0.2213844687744069</v>
      </c>
      <c r="CG178" s="487" t="n">
        <v>0.2994467732399911</v>
      </c>
      <c r="CH178" s="487" t="n">
        <v>0.1748387877665419</v>
      </c>
      <c r="CI178" s="487" t="n">
        <v>0.06391366553025071</v>
      </c>
      <c r="CJ178" s="487" t="n">
        <v>0.02859452078033475</v>
      </c>
      <c r="CK178" s="487" t="n">
        <v>-0.02703196302635876</v>
      </c>
      <c r="CL178" s="487" t="n">
        <v>-0.07702658986002517</v>
      </c>
      <c r="CM178" s="487" t="n">
        <v>0.1735173684681962</v>
      </c>
      <c r="CN178" s="487" t="n">
        <v>0.07370067709204413</v>
      </c>
      <c r="CO178" s="487" t="n">
        <v>-0.09484986918598899</v>
      </c>
      <c r="CP178" s="487" t="n">
        <v>-0.04830962348786744</v>
      </c>
      <c r="CQ178" s="487" t="n">
        <v>-0.07378965825232707</v>
      </c>
      <c r="CR178" s="487" t="n">
        <v>0.09158621463849906</v>
      </c>
      <c r="CS178" s="487" t="n">
        <v>0.03941540646330358</v>
      </c>
      <c r="CT178" s="487" t="n">
        <v>-0.07703071253622142</v>
      </c>
      <c r="CU178" s="487" t="n">
        <v>0.03038704814879146</v>
      </c>
      <c r="CV178" s="753" t="n">
        <v>0.113794169610421</v>
      </c>
    </row>
    <row r="179">
      <c r="A179" s="476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>
        <f>S179</f>
        <v/>
      </c>
      <c r="AI179" s="845" t="n">
        <v>25</v>
      </c>
      <c r="AJ179" s="543" t="n">
        <v>0.06589838443981649</v>
      </c>
      <c r="AK179" s="845" t="n">
        <v>-0.06705057816630232</v>
      </c>
      <c r="AL179" s="845" t="n">
        <v>-0.04706658293239324</v>
      </c>
      <c r="AM179" s="845" t="n">
        <v>0.2117974566131434</v>
      </c>
      <c r="AN179" s="845" t="n">
        <v>-0.07314023974529794</v>
      </c>
      <c r="AO179" s="845" t="n">
        <v>-0.1113386899200649</v>
      </c>
      <c r="AP179" s="845" t="n">
        <v>-0.08661350374063953</v>
      </c>
      <c r="AQ179" s="845" t="n">
        <v>0.2117970323065758</v>
      </c>
      <c r="AR179" s="845" t="n">
        <v>0.1454617617276776</v>
      </c>
      <c r="AS179" s="845" t="n">
        <v>-0.04120835305477781</v>
      </c>
      <c r="AT179" s="845" t="n">
        <v>-0.01835953121865321</v>
      </c>
      <c r="AU179" s="845" t="n">
        <v>0.06589844662273039</v>
      </c>
      <c r="AV179" s="845" t="n">
        <v>-0.08301089044977661</v>
      </c>
      <c r="AW179" s="845" t="n">
        <v>0.07573538474841024</v>
      </c>
      <c r="AX179" s="845" t="n">
        <v>-0.003456667753064645</v>
      </c>
      <c r="AY179" s="845" t="n">
        <v>-0.05046742861932424</v>
      </c>
      <c r="AZ179" s="845" t="n">
        <v>-0.09484986918598891</v>
      </c>
      <c r="BA179" s="845" t="n">
        <v>-0.005962368012945983</v>
      </c>
      <c r="BB179" s="845" t="n">
        <v>-0.06746954468359617</v>
      </c>
      <c r="BC179" s="845" t="n">
        <v>-0.030050109280077</v>
      </c>
      <c r="BD179" s="845" t="n">
        <v>-0.09914022786515352</v>
      </c>
      <c r="BE179" s="845" t="n">
        <v>-0.1495565618439652</v>
      </c>
      <c r="BF179" s="845" t="n">
        <v>-0.04198879652398067</v>
      </c>
      <c r="BG179" s="845" t="n">
        <v>-0.05228608845012438</v>
      </c>
      <c r="BH179" s="845" t="n">
        <v>0.4482811336399449</v>
      </c>
      <c r="BI179" s="845" t="n">
        <v>-0.1053094589567214</v>
      </c>
      <c r="BJ179" s="845" t="n">
        <v>0.01429635339418561</v>
      </c>
      <c r="BK179" s="845" t="n">
        <v>-0.08539708770344477</v>
      </c>
      <c r="BL179" s="845" t="n">
        <v>0.03624412978792357</v>
      </c>
      <c r="BM179" s="845" t="n">
        <v>0.008424724646658955</v>
      </c>
      <c r="BN179" s="845" t="n">
        <v>-0.06639359764715337</v>
      </c>
      <c r="BO179" s="544" t="n">
        <v>0.05500259690993997</v>
      </c>
      <c r="BP179" s="845" t="n"/>
      <c r="BQ179" s="705" t="n">
        <v>0.02782181125326675</v>
      </c>
      <c r="BR179" s="487" t="n">
        <v>0.04535066182825849</v>
      </c>
      <c r="BS179" s="487" t="n">
        <v>0.01237076956309819</v>
      </c>
      <c r="BT179" s="487" t="n">
        <v>0.02200033662296774</v>
      </c>
      <c r="BU179" s="487" t="n">
        <v>0.05426570177481113</v>
      </c>
      <c r="BV179" s="487" t="n">
        <v>0.008453467679187837</v>
      </c>
      <c r="BW179" s="487" t="n">
        <v>-0.002236830520097832</v>
      </c>
      <c r="BX179" s="487" t="n">
        <v>0.02200029254837182</v>
      </c>
      <c r="BY179" s="487" t="n">
        <v>0.03051075086446352</v>
      </c>
      <c r="BZ179" s="487" t="n">
        <v>-0.01082470887694627</v>
      </c>
      <c r="CA179" s="487" t="n">
        <v>-0.03763639649263962</v>
      </c>
      <c r="CB179" s="487" t="n">
        <v>0.02782183750643377</v>
      </c>
      <c r="CC179" s="487" t="n">
        <v>-0.02839407679219611</v>
      </c>
      <c r="CD179" s="487" t="n">
        <v>-0.09499301630632033</v>
      </c>
      <c r="CE179" s="487" t="n">
        <v>0.1737338358272418</v>
      </c>
      <c r="CF179" s="487" t="n">
        <v>0.1212732773161303</v>
      </c>
      <c r="CG179" s="487" t="n">
        <v>0.1748387877665419</v>
      </c>
      <c r="CH179" s="487" t="n">
        <v>0.2871531494398328</v>
      </c>
      <c r="CI179" s="487" t="n">
        <v>0.07028444038794993</v>
      </c>
      <c r="CJ179" s="487" t="n">
        <v>-0.03900577746272685</v>
      </c>
      <c r="CK179" s="487" t="n">
        <v>0.07707635473533536</v>
      </c>
      <c r="CL179" s="487" t="n">
        <v>0.002747577682160884</v>
      </c>
      <c r="CM179" s="487" t="n">
        <v>-0.03538571695619312</v>
      </c>
      <c r="CN179" s="487" t="n">
        <v>-0.08265939564735446</v>
      </c>
      <c r="CO179" s="487" t="n">
        <v>-0.005962368012945994</v>
      </c>
      <c r="CP179" s="487" t="n">
        <v>0.04418354819899732</v>
      </c>
      <c r="CQ179" s="487" t="n">
        <v>-0.001918295736562043</v>
      </c>
      <c r="CR179" s="487" t="n">
        <v>-0.02536236551905522</v>
      </c>
      <c r="CS179" s="487" t="n">
        <v>0.1119280733352027</v>
      </c>
      <c r="CT179" s="487" t="n">
        <v>0.02298833829254938</v>
      </c>
      <c r="CU179" s="487" t="n">
        <v>-0.09943967232344984</v>
      </c>
      <c r="CV179" s="753" t="n">
        <v>0.2512404034222373</v>
      </c>
    </row>
    <row r="180">
      <c r="A180" s="476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>
        <f>T180</f>
        <v/>
      </c>
      <c r="AI180" s="845" t="n">
        <v>26</v>
      </c>
      <c r="AJ180" s="543" t="n">
        <v>0.09587473202608546</v>
      </c>
      <c r="AK180" s="845" t="n">
        <v>-0.01894551862177903</v>
      </c>
      <c r="AL180" s="845" t="n">
        <v>-0.002828511919342039</v>
      </c>
      <c r="AM180" s="845" t="n">
        <v>-0.08061778446476559</v>
      </c>
      <c r="AN180" s="845" t="n">
        <v>0.03699045267627699</v>
      </c>
      <c r="AO180" s="845" t="n">
        <v>0.2425461352363034</v>
      </c>
      <c r="AP180" s="845" t="n">
        <v>-0.08277333806380252</v>
      </c>
      <c r="AQ180" s="845" t="n">
        <v>-0.08061762295831526</v>
      </c>
      <c r="AR180" s="845" t="n">
        <v>-0.06647275847603587</v>
      </c>
      <c r="AS180" s="845" t="n">
        <v>-0.1571468332366314</v>
      </c>
      <c r="AT180" s="845" t="n">
        <v>-0.1589712063399989</v>
      </c>
      <c r="AU180" s="845" t="n">
        <v>0.09587482249522612</v>
      </c>
      <c r="AV180" s="845" t="n">
        <v>0.09350880198829203</v>
      </c>
      <c r="AW180" s="845" t="n">
        <v>-0.001070403760748712</v>
      </c>
      <c r="AX180" s="845" t="n">
        <v>-0.01868469532988964</v>
      </c>
      <c r="AY180" s="845" t="n">
        <v>-0.04249596176036212</v>
      </c>
      <c r="AZ180" s="845" t="n">
        <v>-0.04830962348786735</v>
      </c>
      <c r="BA180" s="845" t="n">
        <v>0.04418354819899727</v>
      </c>
      <c r="BB180" s="845" t="n">
        <v>0.0484024169111732</v>
      </c>
      <c r="BC180" s="845" t="n">
        <v>-0.01340764317900484</v>
      </c>
      <c r="BD180" s="845" t="n">
        <v>-0.1114293755777966</v>
      </c>
      <c r="BE180" s="845" t="n">
        <v>-0.1619203581480869</v>
      </c>
      <c r="BF180" s="845" t="n">
        <v>-0.1055848279024103</v>
      </c>
      <c r="BG180" s="845" t="n">
        <v>-0.09251076330411284</v>
      </c>
      <c r="BH180" s="845" t="n">
        <v>-0.1053094589567214</v>
      </c>
      <c r="BI180" s="845" t="n">
        <v>0.576754783889128</v>
      </c>
      <c r="BJ180" s="845" t="n">
        <v>-0.03038445131208846</v>
      </c>
      <c r="BK180" s="845" t="n">
        <v>-0.03842985127023204</v>
      </c>
      <c r="BL180" s="845" t="n">
        <v>0.01875109071987495</v>
      </c>
      <c r="BM180" s="845" t="n">
        <v>0.02741686495537951</v>
      </c>
      <c r="BN180" s="845" t="n">
        <v>-0.0130514468164066</v>
      </c>
      <c r="BO180" s="544" t="n">
        <v>0.01057992849050447</v>
      </c>
      <c r="BP180" s="845" t="n"/>
      <c r="BQ180" s="705" t="n">
        <v>0.04564590343344231</v>
      </c>
      <c r="BR180" s="487" t="n">
        <v>0.05917312953627964</v>
      </c>
      <c r="BS180" s="487" t="n">
        <v>0.1758077461635874</v>
      </c>
      <c r="BT180" s="487" t="n">
        <v>0.01220493019344808</v>
      </c>
      <c r="BU180" s="487" t="n">
        <v>0.1303474173559651</v>
      </c>
      <c r="BV180" s="487" t="n">
        <v>-0.008949590647520031</v>
      </c>
      <c r="BW180" s="487" t="n">
        <v>-0.02375312073380009</v>
      </c>
      <c r="BX180" s="487" t="n">
        <v>0.01220490574257829</v>
      </c>
      <c r="BY180" s="487" t="n">
        <v>0.1612015325117617</v>
      </c>
      <c r="BZ180" s="487" t="n">
        <v>-0.002530279397702337</v>
      </c>
      <c r="CA180" s="487" t="n">
        <v>-0.06004464102056162</v>
      </c>
      <c r="CB180" s="487" t="n">
        <v>0.04564594650574685</v>
      </c>
      <c r="CC180" s="487" t="n">
        <v>-0.0004032975762044907</v>
      </c>
      <c r="CD180" s="487" t="n">
        <v>-0.03579506128178224</v>
      </c>
      <c r="CE180" s="487" t="n">
        <v>0.05393611486041241</v>
      </c>
      <c r="CF180" s="487" t="n">
        <v>0.05885822557545149</v>
      </c>
      <c r="CG180" s="487" t="n">
        <v>0.06391366553025074</v>
      </c>
      <c r="CH180" s="487" t="n">
        <v>0.07028444038794993</v>
      </c>
      <c r="CI180" s="487" t="n">
        <v>0.302442356913897</v>
      </c>
      <c r="CJ180" s="487" t="n">
        <v>0.2244159399163691</v>
      </c>
      <c r="CK180" s="487" t="n">
        <v>0.07978449557363075</v>
      </c>
      <c r="CL180" s="487" t="n">
        <v>0.06004763105333372</v>
      </c>
      <c r="CM180" s="487" t="n">
        <v>-0.04042429329945471</v>
      </c>
      <c r="CN180" s="487" t="n">
        <v>-0.08034070555508671</v>
      </c>
      <c r="CO180" s="487" t="n">
        <v>-0.0674695446835963</v>
      </c>
      <c r="CP180" s="487" t="n">
        <v>0.04840241691117325</v>
      </c>
      <c r="CQ180" s="487" t="n">
        <v>-0.008990078758796361</v>
      </c>
      <c r="CR180" s="487" t="n">
        <v>-0.1242174493960981</v>
      </c>
      <c r="CS180" s="487" t="n">
        <v>-0.06884697809149951</v>
      </c>
      <c r="CT180" s="487" t="n">
        <v>0.02693051580850864</v>
      </c>
      <c r="CU180" s="487" t="n">
        <v>0.01607943593204877</v>
      </c>
      <c r="CV180" s="753" t="n">
        <v>-0.1078517158796182</v>
      </c>
    </row>
    <row r="181">
      <c r="A181" s="476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>
        <f>U181</f>
        <v/>
      </c>
      <c r="AI181" s="845" t="n">
        <v>27</v>
      </c>
      <c r="AJ181" s="543" t="n">
        <v>-0.05907134460494845</v>
      </c>
      <c r="AK181" s="845" t="n">
        <v>-0.1002330471913581</v>
      </c>
      <c r="AL181" s="845" t="n">
        <v>-0.01623681928972539</v>
      </c>
      <c r="AM181" s="845" t="n">
        <v>0.05037954957513517</v>
      </c>
      <c r="AN181" s="845" t="n">
        <v>-0.1089426732431557</v>
      </c>
      <c r="AO181" s="845" t="n">
        <v>0.1056013410370578</v>
      </c>
      <c r="AP181" s="845" t="n">
        <v>0.2410178548476245</v>
      </c>
      <c r="AQ181" s="845" t="n">
        <v>0.05037944864675745</v>
      </c>
      <c r="AR181" s="845" t="n">
        <v>-0.0855591879906439</v>
      </c>
      <c r="AS181" s="845" t="n">
        <v>-0.004804267463149216</v>
      </c>
      <c r="AT181" s="845" t="n">
        <v>0.03839510492470238</v>
      </c>
      <c r="AU181" s="845" t="n">
        <v>-0.0590714003457435</v>
      </c>
      <c r="AV181" s="845" t="n">
        <v>0.1267049305793842</v>
      </c>
      <c r="AW181" s="845" t="n">
        <v>-0.06663729985252043</v>
      </c>
      <c r="AX181" s="845" t="n">
        <v>-0.03281542044394287</v>
      </c>
      <c r="AY181" s="845" t="n">
        <v>0.02846735973433363</v>
      </c>
      <c r="AZ181" s="845" t="n">
        <v>-0.07378965825232701</v>
      </c>
      <c r="BA181" s="845" t="n">
        <v>-0.001918295736561951</v>
      </c>
      <c r="BB181" s="845" t="n">
        <v>-0.008990078758796365</v>
      </c>
      <c r="BC181" s="845" t="n">
        <v>0.1162500247010715</v>
      </c>
      <c r="BD181" s="845" t="n">
        <v>-0.008801318492881611</v>
      </c>
      <c r="BE181" s="845" t="n">
        <v>0.04277484341563573</v>
      </c>
      <c r="BF181" s="845" t="n">
        <v>0.06260026987996434</v>
      </c>
      <c r="BG181" s="845" t="n">
        <v>-0.08048569688481551</v>
      </c>
      <c r="BH181" s="845" t="n">
        <v>0.01429635339418549</v>
      </c>
      <c r="BI181" s="845" t="n">
        <v>-0.03038445131208842</v>
      </c>
      <c r="BJ181" s="845" t="n">
        <v>0.4578707747781967</v>
      </c>
      <c r="BK181" s="845" t="n">
        <v>-0.2523741924370262</v>
      </c>
      <c r="BL181" s="845" t="n">
        <v>0.03299519866695398</v>
      </c>
      <c r="BM181" s="845" t="n">
        <v>-0.06298874756783945</v>
      </c>
      <c r="BN181" s="845" t="n">
        <v>-0.1015396300018001</v>
      </c>
      <c r="BO181" s="544" t="n">
        <v>0.04490223860974915</v>
      </c>
      <c r="BP181" s="845" t="n"/>
      <c r="BQ181" s="705" t="n">
        <v>-0.003560198334286405</v>
      </c>
      <c r="BR181" s="487" t="n">
        <v>0.04185154404291305</v>
      </c>
      <c r="BS181" s="487" t="n">
        <v>0.1696859131928914</v>
      </c>
      <c r="BT181" s="487" t="n">
        <v>-0.0342208627235598</v>
      </c>
      <c r="BU181" s="487" t="n">
        <v>0.004448407965701159</v>
      </c>
      <c r="BV181" s="487" t="n">
        <v>-0.02130728587910675</v>
      </c>
      <c r="BW181" s="487" t="n">
        <v>-0.04450607831694903</v>
      </c>
      <c r="BX181" s="487" t="n">
        <v>-0.03422079416684985</v>
      </c>
      <c r="BY181" s="487" t="n">
        <v>0.08273239658714869</v>
      </c>
      <c r="BZ181" s="487" t="n">
        <v>0.002023514851482125</v>
      </c>
      <c r="CA181" s="487" t="n">
        <v>0.01392196184807661</v>
      </c>
      <c r="CB181" s="487" t="n">
        <v>-0.003560201693754345</v>
      </c>
      <c r="CC181" s="487" t="n">
        <v>-0.02642131153181674</v>
      </c>
      <c r="CD181" s="487" t="n">
        <v>0.03239119616868812</v>
      </c>
      <c r="CE181" s="487" t="n">
        <v>-0.02066744994302155</v>
      </c>
      <c r="CF181" s="487" t="n">
        <v>-0.0439085088754893</v>
      </c>
      <c r="CG181" s="487" t="n">
        <v>0.02859452078033481</v>
      </c>
      <c r="CH181" s="487" t="n">
        <v>-0.03900577746272689</v>
      </c>
      <c r="CI181" s="487" t="n">
        <v>0.2244159399163691</v>
      </c>
      <c r="CJ181" s="487" t="n">
        <v>0.4464619787786158</v>
      </c>
      <c r="CK181" s="487" t="n">
        <v>-0.03037567997088184</v>
      </c>
      <c r="CL181" s="487" t="n">
        <v>-0.03128573950947942</v>
      </c>
      <c r="CM181" s="487" t="n">
        <v>-0.007014669068348417</v>
      </c>
      <c r="CN181" s="487" t="n">
        <v>0.1121338410077917</v>
      </c>
      <c r="CO181" s="487" t="n">
        <v>-0.03005010928007715</v>
      </c>
      <c r="CP181" s="487" t="n">
        <v>-0.01340764317900489</v>
      </c>
      <c r="CQ181" s="487" t="n">
        <v>0.1162500247010715</v>
      </c>
      <c r="CR181" s="487" t="n">
        <v>-0.2303956436212685</v>
      </c>
      <c r="CS181" s="487" t="n">
        <v>-0.1233017854295552</v>
      </c>
      <c r="CT181" s="487" t="n">
        <v>-0.2120568970980384</v>
      </c>
      <c r="CU181" s="487" t="n">
        <v>0.06844466888352829</v>
      </c>
      <c r="CV181" s="753" t="n">
        <v>0.02933254648612099</v>
      </c>
    </row>
    <row r="182">
      <c r="A182" s="476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>
        <f>V182</f>
        <v/>
      </c>
      <c r="AI182" s="845" t="n">
        <v>28</v>
      </c>
      <c r="AJ182" s="543" t="n">
        <v>0.002928763398369186</v>
      </c>
      <c r="AK182" s="845" t="n">
        <v>0.1051648951685151</v>
      </c>
      <c r="AL182" s="845" t="n">
        <v>-0.0550621049556366</v>
      </c>
      <c r="AM182" s="845" t="n">
        <v>0.02622038115143802</v>
      </c>
      <c r="AN182" s="845" t="n">
        <v>0.07428862373029878</v>
      </c>
      <c r="AO182" s="845" t="n">
        <v>0.0225723544388178</v>
      </c>
      <c r="AP182" s="845" t="n">
        <v>0.1103917403286763</v>
      </c>
      <c r="AQ182" s="845" t="n">
        <v>0.02622032862257331</v>
      </c>
      <c r="AR182" s="845" t="n">
        <v>0.04137203083868075</v>
      </c>
      <c r="AS182" s="845" t="n">
        <v>-0.01594726958614689</v>
      </c>
      <c r="AT182" s="845" t="n">
        <v>-0.00538171642970077</v>
      </c>
      <c r="AU182" s="845" t="n">
        <v>0.002928766162003674</v>
      </c>
      <c r="AV182" s="845" t="n">
        <v>0.05722642702837624</v>
      </c>
      <c r="AW182" s="845" t="n">
        <v>-0.01554422473829416</v>
      </c>
      <c r="AX182" s="845" t="n">
        <v>-0.02927304893432858</v>
      </c>
      <c r="AY182" s="845" t="n">
        <v>-0.03455265326717116</v>
      </c>
      <c r="AZ182" s="845" t="n">
        <v>0.09158621463849898</v>
      </c>
      <c r="BA182" s="845" t="n">
        <v>-0.02536236551905533</v>
      </c>
      <c r="BB182" s="845" t="n">
        <v>-0.1242174493960981</v>
      </c>
      <c r="BC182" s="845" t="n">
        <v>-0.2303956436212686</v>
      </c>
      <c r="BD182" s="845" t="n">
        <v>-0.01331820021987739</v>
      </c>
      <c r="BE182" s="845" t="n">
        <v>0.007069352763494414</v>
      </c>
      <c r="BF182" s="845" t="n">
        <v>-0.02301663226271682</v>
      </c>
      <c r="BG182" s="845" t="n">
        <v>0.1530924186927765</v>
      </c>
      <c r="BH182" s="845" t="n">
        <v>-0.08539708770344467</v>
      </c>
      <c r="BI182" s="845" t="n">
        <v>-0.03842985127023205</v>
      </c>
      <c r="BJ182" s="845" t="n">
        <v>-0.2523741924370262</v>
      </c>
      <c r="BK182" s="845" t="n">
        <v>0.3691871390947867</v>
      </c>
      <c r="BL182" s="845" t="n">
        <v>-0.01070923396280932</v>
      </c>
      <c r="BM182" s="845" t="n">
        <v>0.05001229041121416</v>
      </c>
      <c r="BN182" s="845" t="n">
        <v>0.1216520460581781</v>
      </c>
      <c r="BO182" s="544" t="n">
        <v>-0.003504128432494494</v>
      </c>
      <c r="BP182" s="845" t="n"/>
      <c r="BQ182" s="705" t="n">
        <v>-0.05096714958524082</v>
      </c>
      <c r="BR182" s="487" t="n">
        <v>-0.00958422251008248</v>
      </c>
      <c r="BS182" s="487" t="n">
        <v>-0.01560777072367278</v>
      </c>
      <c r="BT182" s="487" t="n">
        <v>-0.01874835833435554</v>
      </c>
      <c r="BU182" s="487" t="n">
        <v>0.09180776140412078</v>
      </c>
      <c r="BV182" s="487" t="n">
        <v>-0.09408548944118142</v>
      </c>
      <c r="BW182" s="487" t="n">
        <v>-0.003767301379240428</v>
      </c>
      <c r="BX182" s="487" t="n">
        <v>-0.01874832077464308</v>
      </c>
      <c r="BY182" s="487" t="n">
        <v>-0.02760432529236534</v>
      </c>
      <c r="BZ182" s="487" t="n">
        <v>0.2860384841038134</v>
      </c>
      <c r="CA182" s="487" t="n">
        <v>-0.05143716502752292</v>
      </c>
      <c r="CB182" s="487" t="n">
        <v>-0.05096719767876999</v>
      </c>
      <c r="CC182" s="487" t="n">
        <v>0.09113728435970816</v>
      </c>
      <c r="CD182" s="487" t="n">
        <v>-0.1156614215500509</v>
      </c>
      <c r="CE182" s="487" t="n">
        <v>-0.06752822741202769</v>
      </c>
      <c r="CF182" s="487" t="n">
        <v>-0.03501507130638259</v>
      </c>
      <c r="CG182" s="487" t="n">
        <v>-0.02703196302635878</v>
      </c>
      <c r="CH182" s="487" t="n">
        <v>0.07707635473533539</v>
      </c>
      <c r="CI182" s="487" t="n">
        <v>0.07978449557363068</v>
      </c>
      <c r="CJ182" s="487" t="n">
        <v>-0.03037567997088184</v>
      </c>
      <c r="CK182" s="487" t="n">
        <v>0.6298866667389311</v>
      </c>
      <c r="CL182" s="487" t="n">
        <v>-0.1548308000819414</v>
      </c>
      <c r="CM182" s="487" t="n">
        <v>-0.1339296935131808</v>
      </c>
      <c r="CN182" s="487" t="n">
        <v>-0.130556569700859</v>
      </c>
      <c r="CO182" s="487" t="n">
        <v>-0.09914022786515322</v>
      </c>
      <c r="CP182" s="487" t="n">
        <v>-0.1114293755777966</v>
      </c>
      <c r="CQ182" s="487" t="n">
        <v>-0.008801318492881554</v>
      </c>
      <c r="CR182" s="487" t="n">
        <v>-0.0133182002198775</v>
      </c>
      <c r="CS182" s="487" t="n">
        <v>0.03000471012522174</v>
      </c>
      <c r="CT182" s="487" t="n">
        <v>0.01320578684425942</v>
      </c>
      <c r="CU182" s="487" t="n">
        <v>0.01984113421164765</v>
      </c>
      <c r="CV182" s="753" t="n">
        <v>0.00472222372807643</v>
      </c>
    </row>
    <row r="183">
      <c r="A183" s="476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>
        <f>W183</f>
        <v/>
      </c>
      <c r="AI183" s="845" t="n">
        <v>29</v>
      </c>
      <c r="AJ183" s="543" t="n">
        <v>0.01325414497026703</v>
      </c>
      <c r="AK183" s="845" t="n">
        <v>0.1533030621153924</v>
      </c>
      <c r="AL183" s="845" t="n">
        <v>-0.1055595762979112</v>
      </c>
      <c r="AM183" s="845" t="n">
        <v>0.01974001542494032</v>
      </c>
      <c r="AN183" s="845" t="n">
        <v>0.004591817569736738</v>
      </c>
      <c r="AO183" s="845" t="n">
        <v>-0.001915005311229311</v>
      </c>
      <c r="AP183" s="845" t="n">
        <v>-0.01345460437067682</v>
      </c>
      <c r="AQ183" s="845" t="n">
        <v>0.01973997587858164</v>
      </c>
      <c r="AR183" s="845" t="n">
        <v>-0.07970723005880433</v>
      </c>
      <c r="AS183" s="845" t="n">
        <v>-0.003786064187979108</v>
      </c>
      <c r="AT183" s="845" t="n">
        <v>-0.01595335976699707</v>
      </c>
      <c r="AU183" s="845" t="n">
        <v>0.01325415747711923</v>
      </c>
      <c r="AV183" s="845" t="n">
        <v>-0.01779239553503906</v>
      </c>
      <c r="AW183" s="845" t="n">
        <v>-0.03343696626775954</v>
      </c>
      <c r="AX183" s="845" t="n">
        <v>0.06929497112414768</v>
      </c>
      <c r="AY183" s="845" t="n">
        <v>0.06069251331754112</v>
      </c>
      <c r="AZ183" s="845" t="n">
        <v>0.03941540646330357</v>
      </c>
      <c r="BA183" s="845" t="n">
        <v>0.1119280733352028</v>
      </c>
      <c r="BB183" s="845" t="n">
        <v>-0.06884697809149953</v>
      </c>
      <c r="BC183" s="845" t="n">
        <v>-0.1233017854295553</v>
      </c>
      <c r="BD183" s="845" t="n">
        <v>0.0300047101252218</v>
      </c>
      <c r="BE183" s="845" t="n">
        <v>-0.001548537864884708</v>
      </c>
      <c r="BF183" s="845" t="n">
        <v>-0.09403145043873051</v>
      </c>
      <c r="BG183" s="845" t="n">
        <v>0.01058005767059491</v>
      </c>
      <c r="BH183" s="845" t="n">
        <v>0.03624412978792359</v>
      </c>
      <c r="BI183" s="845" t="n">
        <v>0.01875109071987493</v>
      </c>
      <c r="BJ183" s="845" t="n">
        <v>0.03299519866695402</v>
      </c>
      <c r="BK183" s="845" t="n">
        <v>-0.01070923396280934</v>
      </c>
      <c r="BL183" s="845" t="n">
        <v>0.4225363248977448</v>
      </c>
      <c r="BM183" s="845" t="n">
        <v>-0.2080544209168175</v>
      </c>
      <c r="BN183" s="845" t="n">
        <v>-0.2904164768248492</v>
      </c>
      <c r="BO183" s="544" t="n">
        <v>-0.1307592722820074</v>
      </c>
      <c r="BP183" s="845" t="n"/>
      <c r="BQ183" s="705" t="n">
        <v>-0.01213801987599798</v>
      </c>
      <c r="BR183" s="487" t="n">
        <v>-0.01604003709737196</v>
      </c>
      <c r="BS183" s="487" t="n">
        <v>-0.01398424104635083</v>
      </c>
      <c r="BT183" s="487" t="n">
        <v>-0.02524746127899624</v>
      </c>
      <c r="BU183" s="487" t="n">
        <v>0.07844945446198606</v>
      </c>
      <c r="BV183" s="487" t="n">
        <v>-0.03226954826776367</v>
      </c>
      <c r="BW183" s="487" t="n">
        <v>0.07689860150519928</v>
      </c>
      <c r="BX183" s="487" t="n">
        <v>-0.02524741069924043</v>
      </c>
      <c r="BY183" s="487" t="n">
        <v>-0.04518358820132174</v>
      </c>
      <c r="BZ183" s="487" t="n">
        <v>-0.06431001943977413</v>
      </c>
      <c r="CA183" s="487" t="n">
        <v>0.07059451571424269</v>
      </c>
      <c r="CB183" s="487" t="n">
        <v>-0.01213803132965433</v>
      </c>
      <c r="CC183" s="487" t="n">
        <v>-0.08762828794873657</v>
      </c>
      <c r="CD183" s="487" t="n">
        <v>-0.05511647202608988</v>
      </c>
      <c r="CE183" s="487" t="n">
        <v>0.203831673700492</v>
      </c>
      <c r="CF183" s="487" t="n">
        <v>-0.07769988718173051</v>
      </c>
      <c r="CG183" s="487" t="n">
        <v>-0.07702658986002536</v>
      </c>
      <c r="CH183" s="487" t="n">
        <v>0.002747577682160857</v>
      </c>
      <c r="CI183" s="487" t="n">
        <v>0.06004763105333379</v>
      </c>
      <c r="CJ183" s="487" t="n">
        <v>-0.03128573950947949</v>
      </c>
      <c r="CK183" s="487" t="n">
        <v>-0.1548308000819413</v>
      </c>
      <c r="CL183" s="487" t="n">
        <v>0.7103032235755177</v>
      </c>
      <c r="CM183" s="487" t="n">
        <v>-0.1401282589207331</v>
      </c>
      <c r="CN183" s="487" t="n">
        <v>-0.103867244580791</v>
      </c>
      <c r="CO183" s="487" t="n">
        <v>-0.1495565618439653</v>
      </c>
      <c r="CP183" s="487" t="n">
        <v>-0.1619203581480869</v>
      </c>
      <c r="CQ183" s="487" t="n">
        <v>0.04277484341563573</v>
      </c>
      <c r="CR183" s="487" t="n">
        <v>0.007069352763494487</v>
      </c>
      <c r="CS183" s="487" t="n">
        <v>-0.001548537864884895</v>
      </c>
      <c r="CT183" s="487" t="n">
        <v>0.02338047658937389</v>
      </c>
      <c r="CU183" s="487" t="n">
        <v>0.04295081034172525</v>
      </c>
      <c r="CV183" s="753" t="n">
        <v>-0.05829359216140498</v>
      </c>
    </row>
    <row r="184">
      <c r="A184" s="476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>
        <f>X184</f>
        <v/>
      </c>
      <c r="AI184" s="845" t="n">
        <v>30</v>
      </c>
      <c r="AJ184" s="543" t="n">
        <v>-0.03815349058760117</v>
      </c>
      <c r="AK184" s="845" t="n">
        <v>-0.08158059336890547</v>
      </c>
      <c r="AL184" s="845" t="n">
        <v>0.1881094011907278</v>
      </c>
      <c r="AM184" s="845" t="n">
        <v>-0.03339385450287838</v>
      </c>
      <c r="AN184" s="845" t="n">
        <v>-0.09698943012648632</v>
      </c>
      <c r="AO184" s="845" t="n">
        <v>0.03952480560277694</v>
      </c>
      <c r="AP184" s="845" t="n">
        <v>0.02262425904999589</v>
      </c>
      <c r="AQ184" s="845" t="n">
        <v>-0.03339378760296369</v>
      </c>
      <c r="AR184" s="845" t="n">
        <v>0.1446979313528875</v>
      </c>
      <c r="AS184" s="845" t="n">
        <v>0.01562322510346387</v>
      </c>
      <c r="AT184" s="845" t="n">
        <v>0.02718600500765833</v>
      </c>
      <c r="AU184" s="845" t="n">
        <v>-0.03815352658992863</v>
      </c>
      <c r="AV184" s="845" t="n">
        <v>0.0147719477492812</v>
      </c>
      <c r="AW184" s="845" t="n">
        <v>-0.02334396590259027</v>
      </c>
      <c r="AX184" s="845" t="n">
        <v>0.01093209559136146</v>
      </c>
      <c r="AY184" s="845" t="n">
        <v>0.04077265814975149</v>
      </c>
      <c r="AZ184" s="845" t="n">
        <v>-0.07703071253622135</v>
      </c>
      <c r="BA184" s="845" t="n">
        <v>0.02298833829254916</v>
      </c>
      <c r="BB184" s="845" t="n">
        <v>0.02693051580850872</v>
      </c>
      <c r="BC184" s="845" t="n">
        <v>-0.2120568970980383</v>
      </c>
      <c r="BD184" s="845" t="n">
        <v>0.01320578684425942</v>
      </c>
      <c r="BE184" s="845" t="n">
        <v>0.02338047658937373</v>
      </c>
      <c r="BF184" s="845" t="n">
        <v>0.03606501961550022</v>
      </c>
      <c r="BG184" s="845" t="n">
        <v>-0.1084928726511721</v>
      </c>
      <c r="BH184" s="845" t="n">
        <v>0.008424724646658943</v>
      </c>
      <c r="BI184" s="845" t="n">
        <v>0.02741686495537962</v>
      </c>
      <c r="BJ184" s="845" t="n">
        <v>-0.06298874756783954</v>
      </c>
      <c r="BK184" s="845" t="n">
        <v>0.05001229041121415</v>
      </c>
      <c r="BL184" s="845" t="n">
        <v>-0.2080544209168174</v>
      </c>
      <c r="BM184" s="845" t="n">
        <v>0.6631971760197428</v>
      </c>
      <c r="BN184" s="845" t="n">
        <v>-0.1538320572205135</v>
      </c>
      <c r="BO184" s="544" t="n">
        <v>0.006877775200118379</v>
      </c>
      <c r="BP184" s="845" t="n"/>
      <c r="BQ184" s="705" t="n">
        <v>-0.03062651358332649</v>
      </c>
      <c r="BR184" s="487" t="n">
        <v>-0.09230566523806132</v>
      </c>
      <c r="BS184" s="487" t="n">
        <v>-0.0316194858027727</v>
      </c>
      <c r="BT184" s="487" t="n">
        <v>-0.03221082715962678</v>
      </c>
      <c r="BU184" s="487" t="n">
        <v>-0.02862811631971873</v>
      </c>
      <c r="BV184" s="487" t="n">
        <v>-0.02437828252316308</v>
      </c>
      <c r="BW184" s="487" t="n">
        <v>0.02091187150566179</v>
      </c>
      <c r="BX184" s="487" t="n">
        <v>-0.03221076262974184</v>
      </c>
      <c r="BY184" s="487" t="n">
        <v>-0.07129452284402878</v>
      </c>
      <c r="BZ184" s="487" t="n">
        <v>-0.01838902035279069</v>
      </c>
      <c r="CA184" s="487" t="n">
        <v>0.06639698162977047</v>
      </c>
      <c r="CB184" s="487" t="n">
        <v>-0.03062654248306168</v>
      </c>
      <c r="CC184" s="487" t="n">
        <v>-0.02731756299982891</v>
      </c>
      <c r="CD184" s="487" t="n">
        <v>0.0532200763908765</v>
      </c>
      <c r="CE184" s="487" t="n">
        <v>-0.04007315193529273</v>
      </c>
      <c r="CF184" s="487" t="n">
        <v>0.3234943389455386</v>
      </c>
      <c r="CG184" s="487" t="n">
        <v>0.1735173684681963</v>
      </c>
      <c r="CH184" s="487" t="n">
        <v>-0.03538571695619319</v>
      </c>
      <c r="CI184" s="487" t="n">
        <v>-0.04042429329945467</v>
      </c>
      <c r="CJ184" s="487" t="n">
        <v>-0.007014669068348516</v>
      </c>
      <c r="CK184" s="487" t="n">
        <v>-0.1339296935131807</v>
      </c>
      <c r="CL184" s="487" t="n">
        <v>-0.1401282589207328</v>
      </c>
      <c r="CM184" s="487" t="n">
        <v>0.4660767148999587</v>
      </c>
      <c r="CN184" s="487" t="n">
        <v>-0.044445138039654</v>
      </c>
      <c r="CO184" s="487" t="n">
        <v>-0.04198879652398087</v>
      </c>
      <c r="CP184" s="487" t="n">
        <v>-0.1055848279024103</v>
      </c>
      <c r="CQ184" s="487" t="n">
        <v>0.06260026987996417</v>
      </c>
      <c r="CR184" s="487" t="n">
        <v>-0.02301663226271665</v>
      </c>
      <c r="CS184" s="487" t="n">
        <v>-0.09403145043873037</v>
      </c>
      <c r="CT184" s="487" t="n">
        <v>0.03606501961550028</v>
      </c>
      <c r="CU184" s="487" t="n">
        <v>0.07760648228824073</v>
      </c>
      <c r="CV184" s="753" t="n">
        <v>-0.08801600040436156</v>
      </c>
    </row>
    <row r="185">
      <c r="A185" s="476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>
        <f>Y185</f>
        <v/>
      </c>
      <c r="AI185" s="845" t="n">
        <v>31</v>
      </c>
      <c r="AJ185" s="543" t="n">
        <v>0.04887373490292128</v>
      </c>
      <c r="AK185" s="845" t="n">
        <v>-0.1373584044984986</v>
      </c>
      <c r="AL185" s="845" t="n">
        <v>-0.1114887984906825</v>
      </c>
      <c r="AM185" s="845" t="n">
        <v>0.04664854130186608</v>
      </c>
      <c r="AN185" s="845" t="n">
        <v>0.1589934940157896</v>
      </c>
      <c r="AO185" s="845" t="n">
        <v>-0.02096200994161148</v>
      </c>
      <c r="AP185" s="845" t="n">
        <v>0.02633127146592365</v>
      </c>
      <c r="AQ185" s="845" t="n">
        <v>0.04664844784804104</v>
      </c>
      <c r="AR185" s="845" t="n">
        <v>-0.02640696951592135</v>
      </c>
      <c r="AS185" s="845" t="n">
        <v>-0.01381372646361686</v>
      </c>
      <c r="AT185" s="845" t="n">
        <v>-0.05239642727875327</v>
      </c>
      <c r="AU185" s="845" t="n">
        <v>0.04887378102106631</v>
      </c>
      <c r="AV185" s="845" t="n">
        <v>0.03541463818785464</v>
      </c>
      <c r="AW185" s="845" t="n">
        <v>0.0175690331815846</v>
      </c>
      <c r="AX185" s="845" t="n">
        <v>-0.05586893460949142</v>
      </c>
      <c r="AY185" s="845" t="n">
        <v>-0.048315073261568</v>
      </c>
      <c r="AZ185" s="845" t="n">
        <v>0.03038704814879138</v>
      </c>
      <c r="BA185" s="845" t="n">
        <v>-0.09943967232344988</v>
      </c>
      <c r="BB185" s="845" t="n">
        <v>0.01607943593204877</v>
      </c>
      <c r="BC185" s="845" t="n">
        <v>0.06844466888352831</v>
      </c>
      <c r="BD185" s="845" t="n">
        <v>0.01984113421164773</v>
      </c>
      <c r="BE185" s="845" t="n">
        <v>0.04295081034172513</v>
      </c>
      <c r="BF185" s="845" t="n">
        <v>0.07760648228824071</v>
      </c>
      <c r="BG185" s="845" t="n">
        <v>-0.06095338237805353</v>
      </c>
      <c r="BH185" s="845" t="n">
        <v>-0.06639359764715339</v>
      </c>
      <c r="BI185" s="845" t="n">
        <v>-0.0130514468164066</v>
      </c>
      <c r="BJ185" s="845" t="n">
        <v>-0.1015396300018002</v>
      </c>
      <c r="BK185" s="845" t="n">
        <v>0.1216520460581781</v>
      </c>
      <c r="BL185" s="845" t="n">
        <v>-0.2904164768248491</v>
      </c>
      <c r="BM185" s="845" t="n">
        <v>-0.1538320572205135</v>
      </c>
      <c r="BN185" s="845" t="n">
        <v>0.4950250096173163</v>
      </c>
      <c r="BO185" s="544" t="n">
        <v>0.08402137738109586</v>
      </c>
      <c r="BP185" s="845" t="n"/>
      <c r="BQ185" s="705" t="n">
        <v>-0.0680414334213368</v>
      </c>
      <c r="BR185" s="487" t="n">
        <v>0.2039260216335971</v>
      </c>
      <c r="BS185" s="487" t="n">
        <v>0.1111065924245316</v>
      </c>
      <c r="BT185" s="487" t="n">
        <v>-0.05497302537539916</v>
      </c>
      <c r="BU185" s="487" t="n">
        <v>-0.105479312477367</v>
      </c>
      <c r="BV185" s="487" t="n">
        <v>0.01952587491586946</v>
      </c>
      <c r="BW185" s="487" t="n">
        <v>0.07534367017282145</v>
      </c>
      <c r="BX185" s="487" t="n">
        <v>-0.05497291524463518</v>
      </c>
      <c r="BY185" s="487" t="n">
        <v>0.06509343308607424</v>
      </c>
      <c r="BZ185" s="487" t="n">
        <v>-0.004984258019839588</v>
      </c>
      <c r="CA185" s="487" t="n">
        <v>0.09177640524216185</v>
      </c>
      <c r="CB185" s="487" t="n">
        <v>-0.06804149762647063</v>
      </c>
      <c r="CC185" s="487" t="n">
        <v>0.0133106550503418</v>
      </c>
      <c r="CD185" s="487" t="n">
        <v>0.04289283619760276</v>
      </c>
      <c r="CE185" s="487" t="n">
        <v>-0.07408893127021714</v>
      </c>
      <c r="CF185" s="487" t="n">
        <v>-0.1178159900777392</v>
      </c>
      <c r="CG185" s="487" t="n">
        <v>0.07370067709204416</v>
      </c>
      <c r="CH185" s="487" t="n">
        <v>-0.08265939564735447</v>
      </c>
      <c r="CI185" s="487" t="n">
        <v>-0.08034070555508671</v>
      </c>
      <c r="CJ185" s="487" t="n">
        <v>0.1121338410077917</v>
      </c>
      <c r="CK185" s="487" t="n">
        <v>-0.130556569700859</v>
      </c>
      <c r="CL185" s="487" t="n">
        <v>-0.1038672445807909</v>
      </c>
      <c r="CM185" s="487" t="n">
        <v>-0.04444513803965389</v>
      </c>
      <c r="CN185" s="487" t="n">
        <v>0.4236658040755411</v>
      </c>
      <c r="CO185" s="487" t="n">
        <v>-0.05228608845012425</v>
      </c>
      <c r="CP185" s="487" t="n">
        <v>-0.09251076330411301</v>
      </c>
      <c r="CQ185" s="487" t="n">
        <v>-0.08048569688481548</v>
      </c>
      <c r="CR185" s="487" t="n">
        <v>0.1530924186927765</v>
      </c>
      <c r="CS185" s="487" t="n">
        <v>0.01058005767059503</v>
      </c>
      <c r="CT185" s="487" t="n">
        <v>-0.1084928726511721</v>
      </c>
      <c r="CU185" s="487" t="n">
        <v>-0.06095338237805362</v>
      </c>
      <c r="CV185" s="753" t="n">
        <v>0.07600484343724551</v>
      </c>
    </row>
    <row r="186">
      <c r="A186" s="47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>
        <f>Z186</f>
        <v/>
      </c>
      <c r="AI186" s="845" t="n">
        <v>32</v>
      </c>
      <c r="AJ186" s="543" t="n">
        <v>-0.02697317466543388</v>
      </c>
      <c r="AK186" s="845" t="n">
        <v>-0.08362365497938784</v>
      </c>
      <c r="AL186" s="845" t="n">
        <v>-0.02149233389022764</v>
      </c>
      <c r="AM186" s="845" t="n">
        <v>-0.01299809111770719</v>
      </c>
      <c r="AN186" s="845" t="n">
        <v>-0.1001384146216119</v>
      </c>
      <c r="AO186" s="845" t="n">
        <v>0.02226412262880961</v>
      </c>
      <c r="AP186" s="845" t="n">
        <v>0.003982860413865275</v>
      </c>
      <c r="AQ186" s="845" t="n">
        <v>-0.01299806507785042</v>
      </c>
      <c r="AR186" s="845" t="n">
        <v>-0.04113233734175612</v>
      </c>
      <c r="AS186" s="845" t="n">
        <v>-0.00254507608820914</v>
      </c>
      <c r="AT186" s="845" t="n">
        <v>0.02990896071622523</v>
      </c>
      <c r="AU186" s="845" t="n">
        <v>-0.02697320011781197</v>
      </c>
      <c r="AV186" s="845" t="n">
        <v>-0.04016016146369487</v>
      </c>
      <c r="AW186" s="845" t="n">
        <v>-0.06770564858931326</v>
      </c>
      <c r="AX186" s="845" t="n">
        <v>0.1421084268527534</v>
      </c>
      <c r="AY186" s="845" t="n">
        <v>-0.09132340710983849</v>
      </c>
      <c r="AZ186" s="845" t="n">
        <v>0.113794169610421</v>
      </c>
      <c r="BA186" s="845" t="n">
        <v>0.2512404034222373</v>
      </c>
      <c r="BB186" s="845" t="n">
        <v>-0.1078517158796182</v>
      </c>
      <c r="BC186" s="845" t="n">
        <v>0.029332546486121</v>
      </c>
      <c r="BD186" s="845" t="n">
        <v>0.004722223728076361</v>
      </c>
      <c r="BE186" s="845" t="n">
        <v>-0.05829359216140498</v>
      </c>
      <c r="BF186" s="845" t="n">
        <v>-0.08801600040436143</v>
      </c>
      <c r="BG186" s="845" t="n">
        <v>0.07600484343724562</v>
      </c>
      <c r="BH186" s="845" t="n">
        <v>0.05500259690994003</v>
      </c>
      <c r="BI186" s="845" t="n">
        <v>0.01057992849050436</v>
      </c>
      <c r="BJ186" s="845" t="n">
        <v>0.04490223860974921</v>
      </c>
      <c r="BK186" s="845" t="n">
        <v>-0.003504128432494483</v>
      </c>
      <c r="BL186" s="845" t="n">
        <v>-0.1307592722820075</v>
      </c>
      <c r="BM186" s="845" t="n">
        <v>0.006877775200118424</v>
      </c>
      <c r="BN186" s="845" t="n">
        <v>0.08402137738109597</v>
      </c>
      <c r="BO186" s="544" t="n">
        <v>0.7408537182973371</v>
      </c>
      <c r="BP186" s="845" t="n"/>
      <c r="BQ186" s="705" t="n">
        <v>0.06589838443981655</v>
      </c>
      <c r="BR186" s="487" t="n">
        <v>-0.06705057816630224</v>
      </c>
      <c r="BS186" s="487" t="n">
        <v>-0.04706658293239328</v>
      </c>
      <c r="BT186" s="487" t="n">
        <v>0.2117974566131435</v>
      </c>
      <c r="BU186" s="487" t="n">
        <v>-0.07314023974529796</v>
      </c>
      <c r="BV186" s="487" t="n">
        <v>-0.1113386899200649</v>
      </c>
      <c r="BW186" s="487" t="n">
        <v>-0.08661350374063959</v>
      </c>
      <c r="BX186" s="487" t="n">
        <v>0.2117970323065759</v>
      </c>
      <c r="BY186" s="487" t="n">
        <v>0.1454617617276777</v>
      </c>
      <c r="BZ186" s="487" t="n">
        <v>-0.04120835305477769</v>
      </c>
      <c r="CA186" s="487" t="n">
        <v>-0.01835953121865318</v>
      </c>
      <c r="CB186" s="487" t="n">
        <v>0.06589844662273044</v>
      </c>
      <c r="CC186" s="487" t="n">
        <v>-0.08301089044977662</v>
      </c>
      <c r="CD186" s="487" t="n">
        <v>0.07573538474841028</v>
      </c>
      <c r="CE186" s="487" t="n">
        <v>-0.003456667753064678</v>
      </c>
      <c r="CF186" s="487" t="n">
        <v>-0.05046742861932429</v>
      </c>
      <c r="CG186" s="487" t="n">
        <v>-0.09484986918598888</v>
      </c>
      <c r="CH186" s="487" t="n">
        <v>-0.005962368012945957</v>
      </c>
      <c r="CI186" s="487" t="n">
        <v>-0.06746954468359623</v>
      </c>
      <c r="CJ186" s="487" t="n">
        <v>-0.03005010928007708</v>
      </c>
      <c r="CK186" s="487" t="n">
        <v>-0.09914022786515335</v>
      </c>
      <c r="CL186" s="487" t="n">
        <v>-0.1495565618439653</v>
      </c>
      <c r="CM186" s="487" t="n">
        <v>-0.04198879652398073</v>
      </c>
      <c r="CN186" s="487" t="n">
        <v>-0.05228608845012427</v>
      </c>
      <c r="CO186" s="487" t="n">
        <v>0.4482811336399452</v>
      </c>
      <c r="CP186" s="487" t="n">
        <v>-0.1053094589567215</v>
      </c>
      <c r="CQ186" s="487" t="n">
        <v>0.01429635339418545</v>
      </c>
      <c r="CR186" s="487" t="n">
        <v>-0.08539708770344466</v>
      </c>
      <c r="CS186" s="487" t="n">
        <v>0.03624412978792365</v>
      </c>
      <c r="CT186" s="487" t="n">
        <v>0.008424724646658948</v>
      </c>
      <c r="CU186" s="487" t="n">
        <v>-0.06639359764715343</v>
      </c>
      <c r="CV186" s="753" t="n">
        <v>0.05500259690994</v>
      </c>
    </row>
    <row r="187">
      <c r="A187" s="476" t="n"/>
      <c r="B187" s="701">
        <f>AJ187-BQ187</f>
        <v/>
      </c>
      <c r="C187" s="702">
        <f>AK187-BR187</f>
        <v/>
      </c>
      <c r="D187" s="702">
        <f>AL187-BS187</f>
        <v/>
      </c>
      <c r="E187" s="702">
        <f>AM187-BT187</f>
        <v/>
      </c>
      <c r="F187" s="702">
        <f>AN187-BU187</f>
        <v/>
      </c>
      <c r="G187" s="702">
        <f>AO187-BV187</f>
        <v/>
      </c>
      <c r="H187" s="702">
        <f>AP187-BW187</f>
        <v/>
      </c>
      <c r="I187" s="702">
        <f>AQ187-BX187</f>
        <v/>
      </c>
      <c r="J187" s="702">
        <f>AR187-BY187</f>
        <v/>
      </c>
      <c r="K187" s="702">
        <f>AS187-BZ187</f>
        <v/>
      </c>
      <c r="L187" s="702">
        <f>AT187-CA187</f>
        <v/>
      </c>
      <c r="M187" s="702">
        <f>AU187-CB187</f>
        <v/>
      </c>
      <c r="N187" s="702">
        <f>AV187-CC187</f>
        <v/>
      </c>
      <c r="O187" s="702">
        <f>AW187-CD187</f>
        <v/>
      </c>
      <c r="P187" s="702">
        <f>AX187-CE187</f>
        <v/>
      </c>
      <c r="Q187" s="702">
        <f>AY187-CF187</f>
        <v/>
      </c>
      <c r="R187" s="702">
        <f>AZ187-CG187</f>
        <v/>
      </c>
      <c r="S187" s="702">
        <f>BA187-CH187</f>
        <v/>
      </c>
      <c r="T187" s="702">
        <f>BB187-CI187</f>
        <v/>
      </c>
      <c r="U187" s="702">
        <f>BC187-CJ187</f>
        <v/>
      </c>
      <c r="V187" s="702">
        <f>BD187-CK187</f>
        <v/>
      </c>
      <c r="W187" s="702">
        <f>BE187-CL187</f>
        <v/>
      </c>
      <c r="X187" s="702">
        <f>BF187-CM187</f>
        <v/>
      </c>
      <c r="Y187" s="702">
        <f>BG187-CN187</f>
        <v/>
      </c>
      <c r="Z187" s="702">
        <f>BH187-CO187</f>
        <v/>
      </c>
      <c r="AA187" s="702">
        <f>BI187-CP187</f>
        <v/>
      </c>
      <c r="AB187" s="702">
        <f>BJ187-CQ187</f>
        <v/>
      </c>
      <c r="AC187" s="702">
        <f>BK187-CR187</f>
        <v/>
      </c>
      <c r="AD187" s="702">
        <f>BL187-CS187</f>
        <v/>
      </c>
      <c r="AE187" s="702">
        <f>BM187-CT187</f>
        <v/>
      </c>
      <c r="AF187" s="702">
        <f>BN187-CU187</f>
        <v/>
      </c>
      <c r="AG187" s="703">
        <f>BO187-CV187</f>
        <v/>
      </c>
      <c r="AH187" s="704">
        <f>AA187</f>
        <v/>
      </c>
      <c r="AI187" s="845" t="n"/>
      <c r="AJ187" s="543" t="n">
        <v>0</v>
      </c>
      <c r="AK187" s="845" t="n">
        <v>0</v>
      </c>
      <c r="AL187" s="845" t="n">
        <v>0</v>
      </c>
      <c r="AM187" s="845" t="n">
        <v>0</v>
      </c>
      <c r="AN187" s="845" t="n">
        <v>0</v>
      </c>
      <c r="AO187" s="845" t="n">
        <v>0</v>
      </c>
      <c r="AP187" s="845" t="n">
        <v>0</v>
      </c>
      <c r="AQ187" s="845" t="n">
        <v>0</v>
      </c>
      <c r="AR187" s="845" t="n">
        <v>0</v>
      </c>
      <c r="AS187" s="845" t="n">
        <v>0</v>
      </c>
      <c r="AT187" s="845" t="n">
        <v>0</v>
      </c>
      <c r="AU187" s="845" t="n">
        <v>0</v>
      </c>
      <c r="AV187" s="845" t="n">
        <v>0</v>
      </c>
      <c r="AW187" s="845" t="n">
        <v>0</v>
      </c>
      <c r="AX187" s="845" t="n">
        <v>0</v>
      </c>
      <c r="AY187" s="845" t="n">
        <v>0</v>
      </c>
      <c r="AZ187" s="845" t="n">
        <v>0</v>
      </c>
      <c r="BA187" s="845" t="n">
        <v>0</v>
      </c>
      <c r="BB187" s="845" t="n">
        <v>0</v>
      </c>
      <c r="BC187" s="845" t="n">
        <v>0</v>
      </c>
      <c r="BD187" s="845" t="n">
        <v>0</v>
      </c>
      <c r="BE187" s="845" t="n">
        <v>0</v>
      </c>
      <c r="BF187" s="845" t="n">
        <v>0</v>
      </c>
      <c r="BG187" s="845" t="n">
        <v>0</v>
      </c>
      <c r="BH187" s="845" t="n">
        <v>0</v>
      </c>
      <c r="BI187" s="845" t="n">
        <v>1</v>
      </c>
      <c r="BJ187" s="845" t="n">
        <v>0</v>
      </c>
      <c r="BK187" s="845" t="n">
        <v>0</v>
      </c>
      <c r="BL187" s="845" t="n">
        <v>0</v>
      </c>
      <c r="BM187" s="845" t="n">
        <v>0</v>
      </c>
      <c r="BN187" s="845" t="n">
        <v>0</v>
      </c>
      <c r="BO187" s="544" t="n">
        <v>0</v>
      </c>
      <c r="BP187" s="845" t="n"/>
      <c r="BQ187" s="705" t="n">
        <v>0.09587473202608551</v>
      </c>
      <c r="BR187" s="487" t="n">
        <v>-0.01894551862177913</v>
      </c>
      <c r="BS187" s="487" t="n">
        <v>-0.002828511919342004</v>
      </c>
      <c r="BT187" s="487" t="n">
        <v>-0.08061778446476572</v>
      </c>
      <c r="BU187" s="487" t="n">
        <v>0.03699045267627685</v>
      </c>
      <c r="BV187" s="487" t="n">
        <v>0.2425461352363036</v>
      </c>
      <c r="BW187" s="487" t="n">
        <v>-0.08277333806380249</v>
      </c>
      <c r="BX187" s="487" t="n">
        <v>-0.08061762295831534</v>
      </c>
      <c r="BY187" s="487" t="n">
        <v>-0.06647275847603598</v>
      </c>
      <c r="BZ187" s="487" t="n">
        <v>-0.1571468332366313</v>
      </c>
      <c r="CA187" s="487" t="n">
        <v>-0.1589712063399989</v>
      </c>
      <c r="CB187" s="487" t="n">
        <v>0.09587482249522618</v>
      </c>
      <c r="CC187" s="487" t="n">
        <v>0.0935088019882922</v>
      </c>
      <c r="CD187" s="487" t="n">
        <v>-0.001070403760748642</v>
      </c>
      <c r="CE187" s="487" t="n">
        <v>-0.01868469532988978</v>
      </c>
      <c r="CF187" s="487" t="n">
        <v>-0.04249596176036209</v>
      </c>
      <c r="CG187" s="487" t="n">
        <v>-0.04830962348786742</v>
      </c>
      <c r="CH187" s="487" t="n">
        <v>0.04418354819899733</v>
      </c>
      <c r="CI187" s="487" t="n">
        <v>0.04840241691117314</v>
      </c>
      <c r="CJ187" s="487" t="n">
        <v>-0.0134076431790048</v>
      </c>
      <c r="CK187" s="487" t="n">
        <v>-0.1114293755777966</v>
      </c>
      <c r="CL187" s="487" t="n">
        <v>-0.1619203581480871</v>
      </c>
      <c r="CM187" s="487" t="n">
        <v>-0.1055848279024102</v>
      </c>
      <c r="CN187" s="487" t="n">
        <v>-0.09251076330411287</v>
      </c>
      <c r="CO187" s="487" t="n">
        <v>-0.1053094589567215</v>
      </c>
      <c r="CP187" s="487" t="n">
        <v>0.5767547838891283</v>
      </c>
      <c r="CQ187" s="487" t="n">
        <v>-0.03038445131208829</v>
      </c>
      <c r="CR187" s="487" t="n">
        <v>-0.03842985127023216</v>
      </c>
      <c r="CS187" s="487" t="n">
        <v>0.01875109071987487</v>
      </c>
      <c r="CT187" s="487" t="n">
        <v>0.02741686495537962</v>
      </c>
      <c r="CU187" s="487" t="n">
        <v>-0.01305144681640666</v>
      </c>
      <c r="CV187" s="753" t="n">
        <v>0.0105799284905045</v>
      </c>
    </row>
    <row r="188">
      <c r="A188" s="476" t="n"/>
      <c r="B188" s="701">
        <f>AJ188-BQ188</f>
        <v/>
      </c>
      <c r="C188" s="702">
        <f>AK188-BR188</f>
        <v/>
      </c>
      <c r="D188" s="702">
        <f>AL188-BS188</f>
        <v/>
      </c>
      <c r="E188" s="702">
        <f>AM188-BT188</f>
        <v/>
      </c>
      <c r="F188" s="702">
        <f>AN188-BU188</f>
        <v/>
      </c>
      <c r="G188" s="702">
        <f>AO188-BV188</f>
        <v/>
      </c>
      <c r="H188" s="702">
        <f>AP188-BW188</f>
        <v/>
      </c>
      <c r="I188" s="702">
        <f>AQ188-BX188</f>
        <v/>
      </c>
      <c r="J188" s="702">
        <f>AR188-BY188</f>
        <v/>
      </c>
      <c r="K188" s="702">
        <f>AS188-BZ188</f>
        <v/>
      </c>
      <c r="L188" s="702">
        <f>AT188-CA188</f>
        <v/>
      </c>
      <c r="M188" s="702">
        <f>AU188-CB188</f>
        <v/>
      </c>
      <c r="N188" s="702">
        <f>AV188-CC188</f>
        <v/>
      </c>
      <c r="O188" s="702">
        <f>AW188-CD188</f>
        <v/>
      </c>
      <c r="P188" s="702">
        <f>AX188-CE188</f>
        <v/>
      </c>
      <c r="Q188" s="702">
        <f>AY188-CF188</f>
        <v/>
      </c>
      <c r="R188" s="702">
        <f>AZ188-CG188</f>
        <v/>
      </c>
      <c r="S188" s="702">
        <f>BA188-CH188</f>
        <v/>
      </c>
      <c r="T188" s="702">
        <f>BB188-CI188</f>
        <v/>
      </c>
      <c r="U188" s="702">
        <f>BC188-CJ188</f>
        <v/>
      </c>
      <c r="V188" s="702">
        <f>BD188-CK188</f>
        <v/>
      </c>
      <c r="W188" s="702">
        <f>BE188-CL188</f>
        <v/>
      </c>
      <c r="X188" s="702">
        <f>BF188-CM188</f>
        <v/>
      </c>
      <c r="Y188" s="702">
        <f>BG188-CN188</f>
        <v/>
      </c>
      <c r="Z188" s="702">
        <f>BH188-CO188</f>
        <v/>
      </c>
      <c r="AA188" s="702">
        <f>BI188-CP188</f>
        <v/>
      </c>
      <c r="AB188" s="702">
        <f>BJ188-CQ188</f>
        <v/>
      </c>
      <c r="AC188" s="702">
        <f>BK188-CR188</f>
        <v/>
      </c>
      <c r="AD188" s="702">
        <f>BL188-CS188</f>
        <v/>
      </c>
      <c r="AE188" s="702">
        <f>BM188-CT188</f>
        <v/>
      </c>
      <c r="AF188" s="702">
        <f>BN188-CU188</f>
        <v/>
      </c>
      <c r="AG188" s="703">
        <f>BO188-CV188</f>
        <v/>
      </c>
      <c r="AH188" s="704">
        <f>AB188</f>
        <v/>
      </c>
      <c r="AI188" s="845" t="n"/>
      <c r="AJ188" s="543" t="n">
        <v>0</v>
      </c>
      <c r="AK188" s="845" t="inlineStr">
        <is>
          <t>Test lokalny</t>
        </is>
      </c>
      <c r="AL188" s="476" t="n">
        <v>0</v>
      </c>
      <c r="AM188" s="476" t="n">
        <v>0</v>
      </c>
      <c r="AN188" s="845" t="n">
        <v>0</v>
      </c>
      <c r="AO188" s="845" t="n">
        <v>0</v>
      </c>
      <c r="AP188" s="845" t="n">
        <v>0</v>
      </c>
      <c r="AQ188" s="845" t="n">
        <v>0</v>
      </c>
      <c r="AR188" s="845" t="n">
        <v>0</v>
      </c>
      <c r="AS188" s="845" t="n">
        <v>0</v>
      </c>
      <c r="AT188" s="476" t="n">
        <v>0</v>
      </c>
      <c r="AU188" s="476" t="n">
        <v>0</v>
      </c>
      <c r="AV188" s="845" t="n">
        <v>0</v>
      </c>
      <c r="AW188" s="845" t="n">
        <v>0</v>
      </c>
      <c r="AX188" s="845" t="n">
        <v>0</v>
      </c>
      <c r="AY188" s="845" t="n">
        <v>0</v>
      </c>
      <c r="AZ188" s="845" t="n">
        <v>0</v>
      </c>
      <c r="BA188" s="845" t="n">
        <v>0</v>
      </c>
      <c r="BB188" s="845" t="n">
        <v>0</v>
      </c>
      <c r="BC188" s="845" t="n">
        <v>0</v>
      </c>
      <c r="BD188" s="845" t="n">
        <v>0</v>
      </c>
      <c r="BE188" s="845" t="n">
        <v>0</v>
      </c>
      <c r="BF188" s="845" t="n">
        <v>0</v>
      </c>
      <c r="BG188" s="845" t="n">
        <v>0</v>
      </c>
      <c r="BH188" s="845" t="n">
        <v>0</v>
      </c>
      <c r="BI188" s="845" t="n">
        <v>0</v>
      </c>
      <c r="BJ188" s="845" t="n">
        <v>1</v>
      </c>
      <c r="BK188" s="845" t="n">
        <v>0</v>
      </c>
      <c r="BL188" s="845" t="n">
        <v>0</v>
      </c>
      <c r="BM188" s="845" t="n">
        <v>0</v>
      </c>
      <c r="BN188" s="845" t="n">
        <v>0</v>
      </c>
      <c r="BO188" s="544" t="n">
        <v>0</v>
      </c>
      <c r="BP188" s="845" t="n"/>
      <c r="BQ188" s="705" t="n">
        <v>-0.05907134460494848</v>
      </c>
      <c r="BR188" s="487" t="n">
        <v>-0.100233047191358</v>
      </c>
      <c r="BS188" s="487" t="n">
        <v>-0.01623681928972541</v>
      </c>
      <c r="BT188" s="487" t="n">
        <v>0.05037954957513553</v>
      </c>
      <c r="BU188" s="487" t="n">
        <v>-0.1089426732431557</v>
      </c>
      <c r="BV188" s="487" t="n">
        <v>0.1056013410370578</v>
      </c>
      <c r="BW188" s="487" t="n">
        <v>0.2410178548476244</v>
      </c>
      <c r="BX188" s="487" t="n">
        <v>0.0503794486467574</v>
      </c>
      <c r="BY188" s="487" t="n">
        <v>-0.08555918799064388</v>
      </c>
      <c r="BZ188" s="487" t="n">
        <v>-0.004804267463149227</v>
      </c>
      <c r="CA188" s="487" t="n">
        <v>0.03839510492470238</v>
      </c>
      <c r="CB188" s="487" t="n">
        <v>-0.05907140034574353</v>
      </c>
      <c r="CC188" s="487" t="n">
        <v>0.1267049305793843</v>
      </c>
      <c r="CD188" s="487" t="n">
        <v>-0.06663729985252037</v>
      </c>
      <c r="CE188" s="487" t="n">
        <v>-0.03281542044394273</v>
      </c>
      <c r="CF188" s="487" t="n">
        <v>0.0284673597343335</v>
      </c>
      <c r="CG188" s="487" t="n">
        <v>-0.07378965825232711</v>
      </c>
      <c r="CH188" s="487" t="n">
        <v>-0.001918295736562048</v>
      </c>
      <c r="CI188" s="487" t="n">
        <v>-0.008990078758796318</v>
      </c>
      <c r="CJ188" s="487" t="n">
        <v>0.1162500247010715</v>
      </c>
      <c r="CK188" s="487" t="n">
        <v>-0.008801318492881604</v>
      </c>
      <c r="CL188" s="487" t="n">
        <v>0.04277484341563594</v>
      </c>
      <c r="CM188" s="487" t="n">
        <v>0.06260026987996414</v>
      </c>
      <c r="CN188" s="487" t="n">
        <v>-0.08048569688481556</v>
      </c>
      <c r="CO188" s="487" t="n">
        <v>0.01429635339418545</v>
      </c>
      <c r="CP188" s="487" t="n">
        <v>-0.03038445131208839</v>
      </c>
      <c r="CQ188" s="487" t="n">
        <v>0.4578707747781967</v>
      </c>
      <c r="CR188" s="487" t="n">
        <v>-0.2523741924370262</v>
      </c>
      <c r="CS188" s="487" t="n">
        <v>0.03299519866695398</v>
      </c>
      <c r="CT188" s="487" t="n">
        <v>-0.06298874756783944</v>
      </c>
      <c r="CU188" s="487" t="n">
        <v>-0.1015396300018002</v>
      </c>
      <c r="CV188" s="753" t="n">
        <v>0.04490223860974921</v>
      </c>
    </row>
    <row r="189">
      <c r="A189" s="476" t="n"/>
      <c r="B189" s="701" t="inlineStr">
        <is>
          <t>Cv</t>
        </is>
      </c>
      <c r="C189" s="702">
        <f>AK189-BR189</f>
        <v/>
      </c>
      <c r="D189" s="702">
        <f>AL189-BS189</f>
        <v/>
      </c>
      <c r="E189" s="702">
        <f>AM189-BT189</f>
        <v/>
      </c>
      <c r="F189" s="702">
        <f>AN189-BU189</f>
        <v/>
      </c>
      <c r="G189" s="702">
        <f>AO189-BV189</f>
        <v/>
      </c>
      <c r="H189" s="702">
        <f>AP189-BW189</f>
        <v/>
      </c>
      <c r="I189" s="702">
        <f>AQ189-BX189</f>
        <v/>
      </c>
      <c r="J189" s="702">
        <f>AR189-BY189</f>
        <v/>
      </c>
      <c r="K189" s="702">
        <f>AS189-BZ189</f>
        <v/>
      </c>
      <c r="L189" s="702">
        <f>AT189-CA189</f>
        <v/>
      </c>
      <c r="M189" s="702">
        <f>AU189-CB189</f>
        <v/>
      </c>
      <c r="N189" s="702">
        <f>AV189-CC189</f>
        <v/>
      </c>
      <c r="O189" s="702">
        <f>AW189-CD189</f>
        <v/>
      </c>
      <c r="P189" s="702">
        <f>AX189-CE189</f>
        <v/>
      </c>
      <c r="Q189" s="702">
        <f>AY189-CF189</f>
        <v/>
      </c>
      <c r="R189" s="702">
        <f>AZ189-CG189</f>
        <v/>
      </c>
      <c r="S189" s="702">
        <f>BA189-CH189</f>
        <v/>
      </c>
      <c r="T189" s="702">
        <f>BB189-CI189</f>
        <v/>
      </c>
      <c r="U189" s="702">
        <f>BC189-CJ189</f>
        <v/>
      </c>
      <c r="V189" s="702">
        <f>BD189-CK189</f>
        <v/>
      </c>
      <c r="W189" s="702">
        <f>BE189-CL189</f>
        <v/>
      </c>
      <c r="X189" s="702">
        <f>BF189-CM189</f>
        <v/>
      </c>
      <c r="Y189" s="702">
        <f>BG189-CN189</f>
        <v/>
      </c>
      <c r="Z189" s="702">
        <f>BH189-CO189</f>
        <v/>
      </c>
      <c r="AA189" s="702">
        <f>BI189-CP189</f>
        <v/>
      </c>
      <c r="AB189" s="702">
        <f>BJ189-CQ189</f>
        <v/>
      </c>
      <c r="AC189" s="702">
        <f>BK189-CR189</f>
        <v/>
      </c>
      <c r="AD189" s="702">
        <f>BL189-CS189</f>
        <v/>
      </c>
      <c r="AE189" s="702">
        <f>BM189-CT189</f>
        <v/>
      </c>
      <c r="AF189" s="702">
        <f>BN189-CU189</f>
        <v/>
      </c>
      <c r="AG189" s="703">
        <f>BO189-CV189</f>
        <v/>
      </c>
      <c r="AH189" s="704">
        <f>AC189</f>
        <v/>
      </c>
      <c r="AI189" s="845" t="inlineStr">
        <is>
          <t>s</t>
        </is>
      </c>
      <c r="AJ189" s="543" t="n">
        <v>0</v>
      </c>
      <c r="AK189" s="845" t="inlineStr">
        <is>
          <t>Qvi</t>
        </is>
      </c>
      <c r="AL189" s="845" t="inlineStr">
        <is>
          <t>ui</t>
        </is>
      </c>
      <c r="AM189" s="845" t="inlineStr">
        <is>
          <t>Warunek</t>
        </is>
      </c>
      <c r="AN189" s="845" t="n">
        <v>0</v>
      </c>
      <c r="AO189" s="849" t="inlineStr">
        <is>
          <t>Test globalny</t>
        </is>
      </c>
      <c r="AP189" s="476" t="n">
        <v>0</v>
      </c>
      <c r="AQ189" s="845" t="n">
        <v>0</v>
      </c>
      <c r="AR189" s="845" t="n">
        <v>0</v>
      </c>
      <c r="AS189" s="476" t="n">
        <v>0</v>
      </c>
      <c r="AT189" s="476" t="n">
        <v>0</v>
      </c>
      <c r="AU189" s="476" t="n">
        <v>0</v>
      </c>
      <c r="AV189" s="845" t="n">
        <v>0</v>
      </c>
      <c r="AW189" s="845" t="n">
        <v>0</v>
      </c>
      <c r="AX189" s="845" t="n">
        <v>0</v>
      </c>
      <c r="AY189" s="845" t="n">
        <v>0</v>
      </c>
      <c r="AZ189" s="845" t="n">
        <v>0</v>
      </c>
      <c r="BA189" s="845" t="n">
        <v>0</v>
      </c>
      <c r="BB189" s="845" t="n">
        <v>0</v>
      </c>
      <c r="BC189" s="845" t="n">
        <v>0</v>
      </c>
      <c r="BD189" s="845" t="n">
        <v>0</v>
      </c>
      <c r="BE189" s="845" t="n">
        <v>0</v>
      </c>
      <c r="BF189" s="845" t="n">
        <v>0</v>
      </c>
      <c r="BG189" s="845" t="n">
        <v>0</v>
      </c>
      <c r="BH189" s="845" t="n">
        <v>0</v>
      </c>
      <c r="BI189" s="845" t="n">
        <v>0</v>
      </c>
      <c r="BJ189" s="845" t="n">
        <v>0</v>
      </c>
      <c r="BK189" s="845" t="n">
        <v>1</v>
      </c>
      <c r="BL189" s="845" t="n">
        <v>0</v>
      </c>
      <c r="BM189" s="845" t="n">
        <v>0</v>
      </c>
      <c r="BN189" s="845" t="n">
        <v>0</v>
      </c>
      <c r="BO189" s="544" t="n">
        <v>0</v>
      </c>
      <c r="BP189" s="845" t="n"/>
      <c r="BQ189" s="705" t="n">
        <v>0.0029287633983692</v>
      </c>
      <c r="BR189" s="487" t="n">
        <v>0.1051648951685151</v>
      </c>
      <c r="BS189" s="487" t="n">
        <v>-0.05506210495563654</v>
      </c>
      <c r="BT189" s="487" t="n">
        <v>0.0262203811514379</v>
      </c>
      <c r="BU189" s="487" t="n">
        <v>0.07428862373029875</v>
      </c>
      <c r="BV189" s="487" t="n">
        <v>0.02257235443881783</v>
      </c>
      <c r="BW189" s="487" t="n">
        <v>0.1103917403286763</v>
      </c>
      <c r="BX189" s="487" t="n">
        <v>0.02622032862257331</v>
      </c>
      <c r="BY189" s="487" t="n">
        <v>0.04137203083868073</v>
      </c>
      <c r="BZ189" s="487" t="n">
        <v>-0.01594726958614688</v>
      </c>
      <c r="CA189" s="487" t="n">
        <v>-0.005381716429700735</v>
      </c>
      <c r="CB189" s="487" t="n">
        <v>0.002928766162003701</v>
      </c>
      <c r="CC189" s="487" t="n">
        <v>0.05722642702837623</v>
      </c>
      <c r="CD189" s="487" t="n">
        <v>-0.01554422473829412</v>
      </c>
      <c r="CE189" s="487" t="n">
        <v>-0.02927304893432864</v>
      </c>
      <c r="CF189" s="487" t="n">
        <v>-0.03455265326717119</v>
      </c>
      <c r="CG189" s="487" t="n">
        <v>0.09158621463849902</v>
      </c>
      <c r="CH189" s="487" t="n">
        <v>-0.02536236551905523</v>
      </c>
      <c r="CI189" s="487" t="n">
        <v>-0.1242174493960982</v>
      </c>
      <c r="CJ189" s="487" t="n">
        <v>-0.2303956436212686</v>
      </c>
      <c r="CK189" s="487" t="n">
        <v>-0.01331820021987742</v>
      </c>
      <c r="CL189" s="487" t="n">
        <v>0.007069352763494345</v>
      </c>
      <c r="CM189" s="487" t="n">
        <v>-0.02301663226271671</v>
      </c>
      <c r="CN189" s="487" t="n">
        <v>0.1530924186927765</v>
      </c>
      <c r="CO189" s="487" t="n">
        <v>-0.08539708770344467</v>
      </c>
      <c r="CP189" s="487" t="n">
        <v>-0.0384298512702321</v>
      </c>
      <c r="CQ189" s="487" t="n">
        <v>-0.2523741924370262</v>
      </c>
      <c r="CR189" s="487" t="n">
        <v>0.3691871390947867</v>
      </c>
      <c r="CS189" s="487" t="n">
        <v>-0.01070923396280932</v>
      </c>
      <c r="CT189" s="487" t="n">
        <v>0.05001229041121416</v>
      </c>
      <c r="CU189" s="487" t="n">
        <v>0.1216520460581781</v>
      </c>
      <c r="CV189" s="753" t="n">
        <v>-0.003504128432494549</v>
      </c>
    </row>
    <row r="190">
      <c r="A190" s="476" t="n">
        <v>1</v>
      </c>
      <c r="B190" s="701">
        <f t="array" ref="B190:AG221">_xlfn.ANCHORARRAY(B155)-_xlfn.ANCHORARRAY(AJ155)</f>
        <v/>
      </c>
      <c r="C190" s="702" t="n">
        <v>0.004233484189268187</v>
      </c>
      <c r="D190" s="702" t="n">
        <v>0.02457566580324558</v>
      </c>
      <c r="E190" s="702" t="n">
        <v>-0.05777410052184097</v>
      </c>
      <c r="F190" s="702" t="n">
        <v>-0.0695232806328501</v>
      </c>
      <c r="G190" s="702" t="n">
        <v>-0.1391854210289086</v>
      </c>
      <c r="H190" s="702" t="n">
        <v>0.04513482722653955</v>
      </c>
      <c r="I190" s="702" t="n">
        <v>-0.05777398477951484</v>
      </c>
      <c r="J190" s="702" t="n">
        <v>-0.04585757223888667</v>
      </c>
      <c r="K190" s="702" t="n">
        <v>-0.09247792043263477</v>
      </c>
      <c r="L190" s="702" t="n">
        <v>-0.2139351986037583</v>
      </c>
      <c r="M190" s="702" t="n">
        <v>-0.2682017639604348</v>
      </c>
      <c r="N190" s="702" t="n">
        <v>0.03069159105306113</v>
      </c>
      <c r="O190" s="702" t="n">
        <v>0.01514614494543077</v>
      </c>
      <c r="P190" s="702" t="n">
        <v>-0.008584042481634677</v>
      </c>
      <c r="Q190" s="702" t="n">
        <v>-0.008366932512830483</v>
      </c>
      <c r="R190" s="702" t="n">
        <v>-0.009750312393146943</v>
      </c>
      <c r="S190" s="702" t="n">
        <v>-0.02782181125326672</v>
      </c>
      <c r="T190" s="702" t="n">
        <v>-0.04564590343344235</v>
      </c>
      <c r="U190" s="702" t="n">
        <v>0.003560198334286363</v>
      </c>
      <c r="V190" s="702" t="n">
        <v>0.05096714958524073</v>
      </c>
      <c r="W190" s="702" t="n">
        <v>0.01213801987599793</v>
      </c>
      <c r="X190" s="702" t="n">
        <v>0.03062651358332651</v>
      </c>
      <c r="Y190" s="702" t="n">
        <v>0.06804143342133681</v>
      </c>
      <c r="Z190" s="702" t="n">
        <v>-0.06589838443981649</v>
      </c>
      <c r="AA190" s="702" t="n">
        <v>-0.09587473202608546</v>
      </c>
      <c r="AB190" s="702" t="n">
        <v>0.05907134460494845</v>
      </c>
      <c r="AC190" s="702" t="n">
        <v>-0.002928763398369175</v>
      </c>
      <c r="AD190" s="702" t="n">
        <v>-0.01325414497026704</v>
      </c>
      <c r="AE190" s="702" t="n">
        <v>0.03815349058760122</v>
      </c>
      <c r="AF190" s="702" t="n">
        <v>-0.04887373490292127</v>
      </c>
      <c r="AG190" s="703" t="n">
        <v>0.02697317466543392</v>
      </c>
      <c r="AH190" s="704">
        <f>AD190</f>
        <v/>
      </c>
      <c r="AI190" s="845">
        <f t="array" ref="AI190">SQRT(INDEX(_xlfn.ANCHORARRAY($B$190),A190,A190))</f>
        <v/>
      </c>
      <c r="AJ190" s="543" t="n">
        <v>0</v>
      </c>
      <c r="AK190" s="845">
        <f>$AP$191*AI190</f>
        <v/>
      </c>
      <c r="AL190" s="845">
        <f>ABS(Y119/AK190)</f>
        <v/>
      </c>
      <c r="AM190" s="845">
        <f>IF(AL190&lt;2.5,"Spełniony","Nie spełniony")</f>
        <v/>
      </c>
      <c r="AN190" s="845" t="n">
        <v>0</v>
      </c>
      <c r="AO190" s="845" t="inlineStr">
        <is>
          <t>m0krytyczne</t>
        </is>
      </c>
      <c r="AP190" s="845">
        <f>CHIINV(0.05,19)/19</f>
        <v/>
      </c>
      <c r="AQ190" s="845" t="n">
        <v>0</v>
      </c>
      <c r="AR190" s="845" t="n">
        <v>0</v>
      </c>
      <c r="AS190" s="476" t="n">
        <v>0</v>
      </c>
      <c r="AT190" s="476" t="n">
        <v>0</v>
      </c>
      <c r="AU190" s="476" t="n">
        <v>0</v>
      </c>
      <c r="AV190" s="845" t="n">
        <v>0</v>
      </c>
      <c r="AW190" s="845" t="n">
        <v>0</v>
      </c>
      <c r="AX190" s="845" t="n">
        <v>0</v>
      </c>
      <c r="AY190" s="845" t="n">
        <v>0</v>
      </c>
      <c r="AZ190" s="845" t="n">
        <v>0</v>
      </c>
      <c r="BA190" s="845" t="n">
        <v>0</v>
      </c>
      <c r="BB190" s="845" t="n">
        <v>0</v>
      </c>
      <c r="BC190" s="845" t="n">
        <v>0</v>
      </c>
      <c r="BD190" s="845" t="n">
        <v>0</v>
      </c>
      <c r="BE190" s="845" t="n">
        <v>0</v>
      </c>
      <c r="BF190" s="845" t="n">
        <v>0</v>
      </c>
      <c r="BG190" s="845" t="n">
        <v>0</v>
      </c>
      <c r="BH190" s="845" t="n">
        <v>0</v>
      </c>
      <c r="BI190" s="845" t="n">
        <v>0</v>
      </c>
      <c r="BJ190" s="845" t="n">
        <v>0</v>
      </c>
      <c r="BK190" s="845" t="n">
        <v>0</v>
      </c>
      <c r="BL190" s="845" t="n">
        <v>1</v>
      </c>
      <c r="BM190" s="845" t="n">
        <v>0</v>
      </c>
      <c r="BN190" s="845" t="n">
        <v>0</v>
      </c>
      <c r="BO190" s="544" t="n">
        <v>0</v>
      </c>
      <c r="BP190" s="845" t="n"/>
      <c r="BQ190" s="705" t="n">
        <v>0.01325414497026699</v>
      </c>
      <c r="BR190" s="487" t="n">
        <v>0.1533030621153923</v>
      </c>
      <c r="BS190" s="487" t="n">
        <v>-0.1055595762979112</v>
      </c>
      <c r="BT190" s="487" t="n">
        <v>0.01974001542494029</v>
      </c>
      <c r="BU190" s="487" t="n">
        <v>0.004591817569736652</v>
      </c>
      <c r="BV190" s="487" t="n">
        <v>-0.001915005311229279</v>
      </c>
      <c r="BW190" s="487" t="n">
        <v>-0.01345460437067681</v>
      </c>
      <c r="BX190" s="487" t="n">
        <v>0.01973997587858158</v>
      </c>
      <c r="BY190" s="487" t="n">
        <v>-0.07970723005880437</v>
      </c>
      <c r="BZ190" s="487" t="n">
        <v>-0.003786064187979108</v>
      </c>
      <c r="CA190" s="487" t="n">
        <v>-0.01595335976699704</v>
      </c>
      <c r="CB190" s="487" t="n">
        <v>0.01325415747711919</v>
      </c>
      <c r="CC190" s="487" t="n">
        <v>-0.01779239553503906</v>
      </c>
      <c r="CD190" s="487" t="n">
        <v>-0.03343696626775952</v>
      </c>
      <c r="CE190" s="487" t="n">
        <v>0.06929497112414765</v>
      </c>
      <c r="CF190" s="487" t="n">
        <v>0.06069251331754112</v>
      </c>
      <c r="CG190" s="487" t="n">
        <v>0.03941540646330356</v>
      </c>
      <c r="CH190" s="487" t="n">
        <v>0.1119280733352028</v>
      </c>
      <c r="CI190" s="487" t="n">
        <v>-0.06884697809149959</v>
      </c>
      <c r="CJ190" s="487" t="n">
        <v>-0.1233017854295552</v>
      </c>
      <c r="CK190" s="487" t="n">
        <v>0.03000471012522176</v>
      </c>
      <c r="CL190" s="487" t="n">
        <v>-0.001548537864884778</v>
      </c>
      <c r="CM190" s="487" t="n">
        <v>-0.09403145043873044</v>
      </c>
      <c r="CN190" s="487" t="n">
        <v>0.01058005767059496</v>
      </c>
      <c r="CO190" s="487" t="n">
        <v>0.03624412978792357</v>
      </c>
      <c r="CP190" s="487" t="n">
        <v>0.01875109071987494</v>
      </c>
      <c r="CQ190" s="487" t="n">
        <v>0.03299519866695406</v>
      </c>
      <c r="CR190" s="487" t="n">
        <v>-0.01070923396280936</v>
      </c>
      <c r="CS190" s="487" t="n">
        <v>0.4225363248977447</v>
      </c>
      <c r="CT190" s="487" t="n">
        <v>-0.2080544209168174</v>
      </c>
      <c r="CU190" s="487" t="n">
        <v>-0.2904164768248492</v>
      </c>
      <c r="CV190" s="753" t="n">
        <v>-0.1307592722820072</v>
      </c>
    </row>
    <row r="191">
      <c r="A191" s="476" t="n">
        <v>2</v>
      </c>
      <c r="B191" s="701" t="n">
        <v>0.004233484189268194</v>
      </c>
      <c r="C191" s="702" t="n">
        <v>0.7719014842748505</v>
      </c>
      <c r="D191" s="702" t="n">
        <v>-0.09652111725252445</v>
      </c>
      <c r="E191" s="702" t="n">
        <v>0.006197984875864739</v>
      </c>
      <c r="F191" s="702" t="n">
        <v>-0.03411503099053676</v>
      </c>
      <c r="G191" s="702" t="n">
        <v>-0.01246938966554767</v>
      </c>
      <c r="H191" s="702" t="n">
        <v>-0.04880567663816518</v>
      </c>
      <c r="I191" s="702" t="n">
        <v>0.006197972459069341</v>
      </c>
      <c r="J191" s="702" t="n">
        <v>-0.1013137728472479</v>
      </c>
      <c r="K191" s="702" t="n">
        <v>0.008866755135934237</v>
      </c>
      <c r="L191" s="702" t="n">
        <v>-0.005487470994036677</v>
      </c>
      <c r="M191" s="702" t="n">
        <v>0.004233488184060823</v>
      </c>
      <c r="N191" s="702" t="n">
        <v>-0.01409598140508835</v>
      </c>
      <c r="O191" s="702" t="n">
        <v>0.01982617550785674</v>
      </c>
      <c r="P191" s="702" t="n">
        <v>-0.01858441148654731</v>
      </c>
      <c r="Q191" s="702" t="n">
        <v>0.003837056241899409</v>
      </c>
      <c r="R191" s="702" t="n">
        <v>-0.108952673352034</v>
      </c>
      <c r="S191" s="702" t="n">
        <v>-0.04535066182825852</v>
      </c>
      <c r="T191" s="702" t="n">
        <v>-0.05917312953627961</v>
      </c>
      <c r="U191" s="702" t="n">
        <v>-0.04185154404291301</v>
      </c>
      <c r="V191" s="702" t="n">
        <v>0.009584222510082435</v>
      </c>
      <c r="W191" s="702" t="n">
        <v>0.01604003709737194</v>
      </c>
      <c r="X191" s="702" t="n">
        <v>0.09230566523806143</v>
      </c>
      <c r="Y191" s="702" t="n">
        <v>-0.2039260216335971</v>
      </c>
      <c r="Z191" s="702" t="n">
        <v>0.06705057816630229</v>
      </c>
      <c r="AA191" s="702" t="n">
        <v>0.01894551862177907</v>
      </c>
      <c r="AB191" s="702" t="n">
        <v>0.1002330471913581</v>
      </c>
      <c r="AC191" s="702" t="n">
        <v>-0.1051648951685151</v>
      </c>
      <c r="AD191" s="702" t="n">
        <v>-0.1533030621153924</v>
      </c>
      <c r="AE191" s="702" t="n">
        <v>0.08158059336890564</v>
      </c>
      <c r="AF191" s="702" t="n">
        <v>0.1373584044984985</v>
      </c>
      <c r="AG191" s="703" t="n">
        <v>0.08362365497938773</v>
      </c>
      <c r="AH191" s="704">
        <f>AE191</f>
        <v/>
      </c>
      <c r="AI191" s="845">
        <f t="array" ref="AI191">SQRT(INDEX(_xlfn.ANCHORARRAY($B$190),A191,A191))</f>
        <v/>
      </c>
      <c r="AJ191" s="543" t="n">
        <v>0</v>
      </c>
      <c r="AK191" s="845">
        <f>$AP$191*AI191</f>
        <v/>
      </c>
      <c r="AL191" s="845">
        <f>ABS(Y120/AK191)</f>
        <v/>
      </c>
      <c r="AM191" s="845">
        <f>IF(AL191&lt;2.5,"Spełniony","Nie spełniony")</f>
        <v/>
      </c>
      <c r="AN191" s="845" t="n">
        <v>0</v>
      </c>
      <c r="AO191" s="845" t="inlineStr">
        <is>
          <t>m0'</t>
        </is>
      </c>
      <c r="AP191" s="845">
        <f>AB131</f>
        <v/>
      </c>
      <c r="AQ191" s="845" t="n">
        <v>0</v>
      </c>
      <c r="AR191" s="845" t="n">
        <v>0</v>
      </c>
      <c r="AS191" s="476" t="n">
        <v>0</v>
      </c>
      <c r="AT191" s="476" t="n">
        <v>0</v>
      </c>
      <c r="AU191" s="476" t="n">
        <v>0</v>
      </c>
      <c r="AV191" s="845" t="n">
        <v>0</v>
      </c>
      <c r="AW191" s="845" t="n">
        <v>0</v>
      </c>
      <c r="AX191" s="845" t="n">
        <v>0</v>
      </c>
      <c r="AY191" s="845" t="n">
        <v>0</v>
      </c>
      <c r="AZ191" s="845" t="n">
        <v>0</v>
      </c>
      <c r="BA191" s="845" t="n">
        <v>0</v>
      </c>
      <c r="BB191" s="845" t="n">
        <v>0</v>
      </c>
      <c r="BC191" s="845" t="n">
        <v>0</v>
      </c>
      <c r="BD191" s="845" t="n">
        <v>0</v>
      </c>
      <c r="BE191" s="845" t="n">
        <v>0</v>
      </c>
      <c r="BF191" s="845" t="n">
        <v>0</v>
      </c>
      <c r="BG191" s="845" t="n">
        <v>0</v>
      </c>
      <c r="BH191" s="845" t="n">
        <v>0</v>
      </c>
      <c r="BI191" s="845" t="n">
        <v>0</v>
      </c>
      <c r="BJ191" s="845" t="n">
        <v>0</v>
      </c>
      <c r="BK191" s="845" t="n">
        <v>0</v>
      </c>
      <c r="BL191" s="845" t="n">
        <v>0</v>
      </c>
      <c r="BM191" s="845" t="n">
        <v>1</v>
      </c>
      <c r="BN191" s="845" t="n">
        <v>0</v>
      </c>
      <c r="BO191" s="544" t="n">
        <v>0</v>
      </c>
      <c r="BP191" s="845" t="n"/>
      <c r="BQ191" s="705" t="n">
        <v>-0.03815349058760115</v>
      </c>
      <c r="BR191" s="487" t="n">
        <v>-0.08158059336890547</v>
      </c>
      <c r="BS191" s="487" t="n">
        <v>0.1881094011907279</v>
      </c>
      <c r="BT191" s="487" t="n">
        <v>-0.03339385450287835</v>
      </c>
      <c r="BU191" s="487" t="n">
        <v>-0.09698943012648635</v>
      </c>
      <c r="BV191" s="487" t="n">
        <v>0.03952480560277689</v>
      </c>
      <c r="BW191" s="487" t="n">
        <v>0.02262425904999589</v>
      </c>
      <c r="BX191" s="487" t="n">
        <v>-0.03339378760296369</v>
      </c>
      <c r="BY191" s="487" t="n">
        <v>0.1446979313528876</v>
      </c>
      <c r="BZ191" s="487" t="n">
        <v>0.01562322510346383</v>
      </c>
      <c r="CA191" s="487" t="n">
        <v>0.02718600500765837</v>
      </c>
      <c r="CB191" s="487" t="n">
        <v>-0.03815352658992863</v>
      </c>
      <c r="CC191" s="487" t="n">
        <v>0.01477194774928112</v>
      </c>
      <c r="CD191" s="487" t="n">
        <v>-0.02334396590259032</v>
      </c>
      <c r="CE191" s="487" t="n">
        <v>0.01093209559136141</v>
      </c>
      <c r="CF191" s="487" t="n">
        <v>0.04077265814975146</v>
      </c>
      <c r="CG191" s="487" t="n">
        <v>-0.07703071253622135</v>
      </c>
      <c r="CH191" s="487" t="n">
        <v>0.02298833829254934</v>
      </c>
      <c r="CI191" s="487" t="n">
        <v>0.02693051580850874</v>
      </c>
      <c r="CJ191" s="487" t="n">
        <v>-0.2120568970980383</v>
      </c>
      <c r="CK191" s="487" t="n">
        <v>0.01320578684425933</v>
      </c>
      <c r="CL191" s="487" t="n">
        <v>0.02338047658937377</v>
      </c>
      <c r="CM191" s="487" t="n">
        <v>0.03606501961550032</v>
      </c>
      <c r="CN191" s="487" t="n">
        <v>-0.108492872651172</v>
      </c>
      <c r="CO191" s="487" t="n">
        <v>0.008424724646659026</v>
      </c>
      <c r="CP191" s="487" t="n">
        <v>0.02741686495537962</v>
      </c>
      <c r="CQ191" s="487" t="n">
        <v>-0.06298874756783956</v>
      </c>
      <c r="CR191" s="487" t="n">
        <v>0.05001229041121416</v>
      </c>
      <c r="CS191" s="487" t="n">
        <v>-0.2080544209168174</v>
      </c>
      <c r="CT191" s="487" t="n">
        <v>0.663197176019743</v>
      </c>
      <c r="CU191" s="487" t="n">
        <v>-0.1538320572205135</v>
      </c>
      <c r="CV191" s="753" t="n">
        <v>0.006877775200118324</v>
      </c>
    </row>
    <row r="192">
      <c r="A192" s="476" t="n">
        <v>3</v>
      </c>
      <c r="B192" s="701" t="n">
        <v>0.02457566580324555</v>
      </c>
      <c r="C192" s="702" t="n">
        <v>-0.09652111725252452</v>
      </c>
      <c r="D192" s="702" t="n">
        <v>0.7513939548176219</v>
      </c>
      <c r="E192" s="702" t="n">
        <v>0.04099596973095903</v>
      </c>
      <c r="F192" s="702" t="n">
        <v>0.03183981639194945</v>
      </c>
      <c r="G192" s="702" t="n">
        <v>-0.01490793648287274</v>
      </c>
      <c r="H192" s="702" t="n">
        <v>-0.01070362471181394</v>
      </c>
      <c r="I192" s="702" t="n">
        <v>0.04099588760127024</v>
      </c>
      <c r="J192" s="702" t="n">
        <v>-0.1769381139544338</v>
      </c>
      <c r="K192" s="702" t="n">
        <v>-0.00502694178414164</v>
      </c>
      <c r="L192" s="702" t="n">
        <v>-0.02543287522426306</v>
      </c>
      <c r="M192" s="702" t="n">
        <v>0.02457568899329068</v>
      </c>
      <c r="N192" s="702" t="n">
        <v>0.0004645280769878784</v>
      </c>
      <c r="O192" s="702" t="n">
        <v>0.003510649140802871</v>
      </c>
      <c r="P192" s="702" t="n">
        <v>-0.003131776947444384</v>
      </c>
      <c r="Q192" s="702" t="n">
        <v>0.005925683265346888</v>
      </c>
      <c r="R192" s="702" t="n">
        <v>-0.03084690565712</v>
      </c>
      <c r="S192" s="702" t="n">
        <v>-0.01237076956309819</v>
      </c>
      <c r="T192" s="702" t="n">
        <v>-0.1758077461635874</v>
      </c>
      <c r="U192" s="702" t="n">
        <v>-0.1696859131928916</v>
      </c>
      <c r="V192" s="702" t="n">
        <v>0.01560777072367281</v>
      </c>
      <c r="W192" s="702" t="n">
        <v>0.0139842410463509</v>
      </c>
      <c r="X192" s="702" t="n">
        <v>0.03161948580277269</v>
      </c>
      <c r="Y192" s="702" t="n">
        <v>-0.1111065924245316</v>
      </c>
      <c r="Z192" s="702" t="n">
        <v>0.04706658293239319</v>
      </c>
      <c r="AA192" s="702" t="n">
        <v>0.002828511919342053</v>
      </c>
      <c r="AB192" s="702" t="n">
        <v>0.0162368192897254</v>
      </c>
      <c r="AC192" s="702" t="n">
        <v>0.05506210495563658</v>
      </c>
      <c r="AD192" s="702" t="n">
        <v>0.1055595762979112</v>
      </c>
      <c r="AE192" s="702" t="n">
        <v>-0.1881094011907277</v>
      </c>
      <c r="AF192" s="702" t="n">
        <v>0.1114887984906825</v>
      </c>
      <c r="AG192" s="703" t="n">
        <v>0.02149233389022761</v>
      </c>
      <c r="AH192" s="704">
        <f>AF192</f>
        <v/>
      </c>
      <c r="AI192" s="845">
        <f t="array" ref="AI192">SQRT(INDEX(_xlfn.ANCHORARRAY($B$190),A192,A192))</f>
        <v/>
      </c>
      <c r="AJ192" s="543" t="n">
        <v>0</v>
      </c>
      <c r="AK192" s="845">
        <f>$AP$191*AI192</f>
        <v/>
      </c>
      <c r="AL192" s="845">
        <f>ABS(Y121/AK192)</f>
        <v/>
      </c>
      <c r="AM192" s="845">
        <f>IF(AL192&lt;2.5,"Spełniony","Nie spełniony")</f>
        <v/>
      </c>
      <c r="AN192" s="845" t="n">
        <v>0</v>
      </c>
      <c r="AO192" s="845">
        <f>IF(AP190&gt;AP191,"Warunek spełniony","NIESPEŁNIONY!")</f>
        <v/>
      </c>
      <c r="AP192" s="476" t="n">
        <v>0</v>
      </c>
      <c r="AQ192" s="845" t="n">
        <v>0</v>
      </c>
      <c r="AR192" s="476" t="n">
        <v>0</v>
      </c>
      <c r="AS192" s="476" t="n">
        <v>0</v>
      </c>
      <c r="AT192" s="476" t="n">
        <v>0</v>
      </c>
      <c r="AU192" s="476" t="n">
        <v>0</v>
      </c>
      <c r="AV192" s="476" t="n">
        <v>0</v>
      </c>
      <c r="AW192" s="476" t="n">
        <v>0</v>
      </c>
      <c r="AX192" s="476" t="n">
        <v>0</v>
      </c>
      <c r="AY192" s="476" t="n">
        <v>0</v>
      </c>
      <c r="AZ192" s="476" t="n">
        <v>0</v>
      </c>
      <c r="BA192" s="476" t="n">
        <v>0</v>
      </c>
      <c r="BB192" s="476" t="n">
        <v>0</v>
      </c>
      <c r="BC192" s="476" t="n">
        <v>0</v>
      </c>
      <c r="BD192" s="476" t="n">
        <v>0</v>
      </c>
      <c r="BE192" s="476" t="n">
        <v>0</v>
      </c>
      <c r="BF192" s="476" t="n">
        <v>0</v>
      </c>
      <c r="BG192" s="476" t="n">
        <v>0</v>
      </c>
      <c r="BH192" s="476" t="n">
        <v>0</v>
      </c>
      <c r="BI192" s="476" t="n">
        <v>0</v>
      </c>
      <c r="BJ192" s="476" t="n">
        <v>0</v>
      </c>
      <c r="BK192" s="476" t="n">
        <v>0</v>
      </c>
      <c r="BL192" s="476" t="n">
        <v>0</v>
      </c>
      <c r="BM192" s="476" t="n">
        <v>0</v>
      </c>
      <c r="BN192" s="476" t="n">
        <v>1</v>
      </c>
      <c r="BO192" s="544" t="n">
        <v>0</v>
      </c>
      <c r="BP192" s="476" t="n"/>
      <c r="BQ192" s="705" t="n">
        <v>0.04887373490292128</v>
      </c>
      <c r="BR192" s="487" t="n">
        <v>-0.1373584044984986</v>
      </c>
      <c r="BS192" s="487" t="n">
        <v>-0.1114887984906826</v>
      </c>
      <c r="BT192" s="487" t="n">
        <v>0.04664854130186608</v>
      </c>
      <c r="BU192" s="487" t="n">
        <v>0.1589934940157897</v>
      </c>
      <c r="BV192" s="487" t="n">
        <v>-0.02096200994161153</v>
      </c>
      <c r="BW192" s="487" t="n">
        <v>0.02633127146592364</v>
      </c>
      <c r="BX192" s="487" t="n">
        <v>0.04664844784804111</v>
      </c>
      <c r="BY192" s="487" t="n">
        <v>-0.0264069695159214</v>
      </c>
      <c r="BZ192" s="487" t="n">
        <v>-0.01381372646361688</v>
      </c>
      <c r="CA192" s="487" t="n">
        <v>-0.05239642727875334</v>
      </c>
      <c r="CB192" s="487" t="n">
        <v>0.04887378102106631</v>
      </c>
      <c r="CC192" s="487" t="n">
        <v>0.03541463818785466</v>
      </c>
      <c r="CD192" s="487" t="n">
        <v>0.01756903318158462</v>
      </c>
      <c r="CE192" s="487" t="n">
        <v>-0.0558689346094914</v>
      </c>
      <c r="CF192" s="487" t="n">
        <v>-0.04831507326156802</v>
      </c>
      <c r="CG192" s="487" t="n">
        <v>0.03038704814879138</v>
      </c>
      <c r="CH192" s="487" t="n">
        <v>-0.0994396723234499</v>
      </c>
      <c r="CI192" s="487" t="n">
        <v>0.01607943593204873</v>
      </c>
      <c r="CJ192" s="487" t="n">
        <v>0.06844466888352822</v>
      </c>
      <c r="CK192" s="487" t="n">
        <v>0.01984113421164778</v>
      </c>
      <c r="CL192" s="487" t="n">
        <v>0.0429508103417251</v>
      </c>
      <c r="CM192" s="487" t="n">
        <v>0.07760648228824069</v>
      </c>
      <c r="CN192" s="487" t="n">
        <v>-0.06095338237805358</v>
      </c>
      <c r="CO192" s="487" t="n">
        <v>-0.06639359764715339</v>
      </c>
      <c r="CP192" s="487" t="n">
        <v>-0.0130514468164066</v>
      </c>
      <c r="CQ192" s="487" t="n">
        <v>-0.1015396300018002</v>
      </c>
      <c r="CR192" s="487" t="n">
        <v>0.1216520460581782</v>
      </c>
      <c r="CS192" s="487" t="n">
        <v>-0.2904164768248491</v>
      </c>
      <c r="CT192" s="487" t="n">
        <v>-0.1538320572205136</v>
      </c>
      <c r="CU192" s="487" t="n">
        <v>0.4950250096173164</v>
      </c>
      <c r="CV192" s="753" t="n">
        <v>0.08402137738109586</v>
      </c>
    </row>
    <row r="193">
      <c r="A193" s="476" t="n">
        <v>4</v>
      </c>
      <c r="B193" s="708" t="n">
        <v>-0.05777410052184097</v>
      </c>
      <c r="C193" s="709" t="n">
        <v>0.006197984875864732</v>
      </c>
      <c r="D193" s="709" t="n">
        <v>0.04099596973095909</v>
      </c>
      <c r="E193" s="709" t="n">
        <v>0.7875261834197895</v>
      </c>
      <c r="F193" s="709" t="n">
        <v>-0.05697984711552381</v>
      </c>
      <c r="G193" s="709" t="n">
        <v>0.01481990015170782</v>
      </c>
      <c r="H193" s="709" t="n">
        <v>-0.1305687827018137</v>
      </c>
      <c r="I193" s="709" t="n">
        <v>-0.2124733909186504</v>
      </c>
      <c r="J193" s="709" t="n">
        <v>-0.141972820429437</v>
      </c>
      <c r="K193" s="709" t="n">
        <v>0.04624052989013312</v>
      </c>
      <c r="L193" s="709" t="n">
        <v>0.04894088027384612</v>
      </c>
      <c r="M193" s="709" t="n">
        <v>-0.05777415503853284</v>
      </c>
      <c r="N193" s="709" t="n">
        <v>-0.05352038462260495</v>
      </c>
      <c r="O193" s="709" t="n">
        <v>0.01998496947387048</v>
      </c>
      <c r="P193" s="709" t="n">
        <v>0.003968743173058571</v>
      </c>
      <c r="Q193" s="709" t="n">
        <v>0.001465632111719312</v>
      </c>
      <c r="R193" s="709" t="n">
        <v>-0.004197644325163031</v>
      </c>
      <c r="S193" s="709" t="n">
        <v>-0.02200033662296773</v>
      </c>
      <c r="T193" s="709" t="n">
        <v>-0.01220493019344813</v>
      </c>
      <c r="U193" s="709" t="n">
        <v>0.03422086272355983</v>
      </c>
      <c r="V193" s="709" t="n">
        <v>0.01874835833435558</v>
      </c>
      <c r="W193" s="709" t="n">
        <v>0.02524746127899625</v>
      </c>
      <c r="X193" s="709" t="n">
        <v>0.03221082715962682</v>
      </c>
      <c r="Y193" s="709" t="n">
        <v>0.05497302537539925</v>
      </c>
      <c r="Z193" s="709" t="n">
        <v>-0.2117974566131435</v>
      </c>
      <c r="AA193" s="709" t="n">
        <v>0.08061778446476567</v>
      </c>
      <c r="AB193" s="709" t="n">
        <v>-0.05037954957513523</v>
      </c>
      <c r="AC193" s="709" t="n">
        <v>-0.02622038115143797</v>
      </c>
      <c r="AD193" s="709" t="n">
        <v>-0.01974001542494036</v>
      </c>
      <c r="AE193" s="709" t="n">
        <v>0.03339385450287841</v>
      </c>
      <c r="AF193" s="709" t="n">
        <v>-0.04664854130186607</v>
      </c>
      <c r="AG193" s="710" t="n">
        <v>0.01299809111770724</v>
      </c>
      <c r="AH193" s="711">
        <f>AG193</f>
        <v/>
      </c>
      <c r="AI193" s="845">
        <f t="array" ref="AI193">SQRT(INDEX(_xlfn.ANCHORARRAY($B$190),A193,A193))</f>
        <v/>
      </c>
      <c r="AJ193" s="567" t="n">
        <v>0</v>
      </c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>
        <v>0</v>
      </c>
      <c r="AO193" s="590" t="n">
        <v>0</v>
      </c>
      <c r="AP193" s="590" t="n">
        <v>0</v>
      </c>
      <c r="AQ193" s="590" t="n">
        <v>0</v>
      </c>
      <c r="AR193" s="590" t="n">
        <v>0</v>
      </c>
      <c r="AS193" s="590" t="n">
        <v>0</v>
      </c>
      <c r="AT193" s="590" t="n">
        <v>0</v>
      </c>
      <c r="AU193" s="590" t="n">
        <v>0</v>
      </c>
      <c r="AV193" s="590" t="n">
        <v>0</v>
      </c>
      <c r="AW193" s="590" t="n">
        <v>0</v>
      </c>
      <c r="AX193" s="590" t="n">
        <v>0</v>
      </c>
      <c r="AY193" s="590" t="n">
        <v>0</v>
      </c>
      <c r="AZ193" s="590" t="n">
        <v>0</v>
      </c>
      <c r="BA193" s="590" t="n">
        <v>0</v>
      </c>
      <c r="BB193" s="590" t="n">
        <v>0</v>
      </c>
      <c r="BC193" s="590" t="n">
        <v>0</v>
      </c>
      <c r="BD193" s="590" t="n">
        <v>0</v>
      </c>
      <c r="BE193" s="590" t="n">
        <v>0</v>
      </c>
      <c r="BF193" s="590" t="n">
        <v>0</v>
      </c>
      <c r="BG193" s="590" t="n">
        <v>0</v>
      </c>
      <c r="BH193" s="590" t="n">
        <v>0</v>
      </c>
      <c r="BI193" s="590" t="n">
        <v>0</v>
      </c>
      <c r="BJ193" s="590" t="n">
        <v>0</v>
      </c>
      <c r="BK193" s="590" t="n">
        <v>0</v>
      </c>
      <c r="BL193" s="590" t="n">
        <v>0</v>
      </c>
      <c r="BM193" s="590" t="n">
        <v>0</v>
      </c>
      <c r="BN193" s="590" t="n">
        <v>0</v>
      </c>
      <c r="BO193" s="568" t="n">
        <v>1</v>
      </c>
      <c r="BP193" s="476" t="n"/>
      <c r="BQ193" s="712" t="n">
        <v>-0.02697317466543395</v>
      </c>
      <c r="BR193" s="668" t="n">
        <v>-0.0836236549793878</v>
      </c>
      <c r="BS193" s="668" t="n">
        <v>-0.02149233389022764</v>
      </c>
      <c r="BT193" s="668" t="n">
        <v>-0.01299809111770717</v>
      </c>
      <c r="BU193" s="668" t="n">
        <v>-0.100138414621612</v>
      </c>
      <c r="BV193" s="668" t="n">
        <v>0.02226412262880955</v>
      </c>
      <c r="BW193" s="668" t="n">
        <v>0.003982860413865268</v>
      </c>
      <c r="BX193" s="668" t="n">
        <v>-0.01299806507785045</v>
      </c>
      <c r="BY193" s="668" t="n">
        <v>-0.04113233734175618</v>
      </c>
      <c r="BZ193" s="668" t="n">
        <v>-0.002545076088209218</v>
      </c>
      <c r="CA193" s="668" t="n">
        <v>0.02990896071622522</v>
      </c>
      <c r="CB193" s="668" t="n">
        <v>-0.02697320011781205</v>
      </c>
      <c r="CC193" s="668" t="n">
        <v>-0.04016016146369496</v>
      </c>
      <c r="CD193" s="668" t="n">
        <v>-0.06770564858931327</v>
      </c>
      <c r="CE193" s="668" t="n">
        <v>0.1421084268527534</v>
      </c>
      <c r="CF193" s="668" t="n">
        <v>-0.09132340710983844</v>
      </c>
      <c r="CG193" s="668" t="n">
        <v>0.113794169610421</v>
      </c>
      <c r="CH193" s="668" t="n">
        <v>0.2512404034222373</v>
      </c>
      <c r="CI193" s="668" t="n">
        <v>-0.1078517158796182</v>
      </c>
      <c r="CJ193" s="668" t="n">
        <v>0.02933254648612104</v>
      </c>
      <c r="CK193" s="668" t="n">
        <v>0.004722223728076236</v>
      </c>
      <c r="CL193" s="668" t="n">
        <v>-0.05829359216140495</v>
      </c>
      <c r="CM193" s="668" t="n">
        <v>-0.08801600040436133</v>
      </c>
      <c r="CN193" s="668" t="n">
        <v>0.0760048434372457</v>
      </c>
      <c r="CO193" s="668" t="n">
        <v>0.05500259690994006</v>
      </c>
      <c r="CP193" s="668" t="n">
        <v>0.01057992849050428</v>
      </c>
      <c r="CQ193" s="668" t="n">
        <v>0.04490223860974928</v>
      </c>
      <c r="CR193" s="668" t="n">
        <v>-0.003504128432494535</v>
      </c>
      <c r="CS193" s="668" t="n">
        <v>-0.1307592722820073</v>
      </c>
      <c r="CT193" s="668" t="n">
        <v>0.006877775200118313</v>
      </c>
      <c r="CU193" s="668" t="n">
        <v>0.08402137738109587</v>
      </c>
      <c r="CV193" s="669" t="n">
        <v>0.7408537182973369</v>
      </c>
    </row>
    <row r="194">
      <c r="A194" s="476" t="n">
        <v>5</v>
      </c>
      <c r="B194" s="845" t="n">
        <v>-0.06952328063285008</v>
      </c>
      <c r="C194" s="845" t="n">
        <v>-0.03411503099053674</v>
      </c>
      <c r="D194" s="845" t="n">
        <v>0.03183981639194944</v>
      </c>
      <c r="E194" s="845" t="n">
        <v>-0.05697984711552387</v>
      </c>
      <c r="F194" s="845" t="n">
        <v>0.802359496529564</v>
      </c>
      <c r="G194" s="845" t="n">
        <v>0.01129084229096601</v>
      </c>
      <c r="H194" s="845" t="n">
        <v>-0.01517069797484978</v>
      </c>
      <c r="I194" s="845" t="n">
        <v>-0.05697973296437328</v>
      </c>
      <c r="J194" s="845" t="n">
        <v>-0.05175321368569884</v>
      </c>
      <c r="K194" s="845" t="n">
        <v>0.01374892591834673</v>
      </c>
      <c r="L194" s="845" t="n">
        <v>0.086706755338439</v>
      </c>
      <c r="M194" s="845" t="n">
        <v>-0.06952334623628195</v>
      </c>
      <c r="N194" s="845" t="n">
        <v>-0.02535121148557201</v>
      </c>
      <c r="O194" s="845" t="n">
        <v>0.0424734938882742</v>
      </c>
      <c r="P194" s="845" t="n">
        <v>-0.04229270036195854</v>
      </c>
      <c r="Q194" s="845" t="n">
        <v>-0.05234695305005969</v>
      </c>
      <c r="R194" s="845" t="n">
        <v>-0.08484614508981474</v>
      </c>
      <c r="S194" s="845" t="n">
        <v>-0.05426570177481109</v>
      </c>
      <c r="T194" s="845" t="n">
        <v>-0.1303474173559652</v>
      </c>
      <c r="U194" s="845" t="n">
        <v>-0.004448407965701104</v>
      </c>
      <c r="V194" s="845" t="n">
        <v>-0.09180776140412092</v>
      </c>
      <c r="W194" s="845" t="n">
        <v>-0.07844945446198598</v>
      </c>
      <c r="X194" s="845" t="n">
        <v>0.02862811631971891</v>
      </c>
      <c r="Y194" s="845" t="n">
        <v>0.105479312477367</v>
      </c>
      <c r="Z194" s="845" t="n">
        <v>0.07314023974529792</v>
      </c>
      <c r="AA194" s="845" t="n">
        <v>-0.03699045267627696</v>
      </c>
      <c r="AB194" s="845" t="n">
        <v>0.1089426732431557</v>
      </c>
      <c r="AC194" s="845" t="n">
        <v>-0.07428862373029876</v>
      </c>
      <c r="AD194" s="845" t="n">
        <v>-0.004591817569736756</v>
      </c>
      <c r="AE194" s="845" t="n">
        <v>0.09698943012648636</v>
      </c>
      <c r="AF194" s="845" t="n">
        <v>-0.1589934940157897</v>
      </c>
      <c r="AG194" s="845" t="n">
        <v>0.1001384146216119</v>
      </c>
      <c r="AH194" s="476" t="n"/>
      <c r="AI194" s="845">
        <f t="array" ref="AI194">SQRT(INDEX(_xlfn.ANCHORARRAY($B$190),A194,A194))</f>
        <v/>
      </c>
      <c r="AJ194" s="845" t="n"/>
      <c r="AK194" s="845">
        <f>$AP$191*AI194</f>
        <v/>
      </c>
      <c r="AL194" s="845">
        <f>ABS(Y123/AK194)</f>
        <v/>
      </c>
      <c r="AM194" s="845">
        <f>IF(AL194&lt;2.5,"Spełniony","Nie spełniony")</f>
        <v/>
      </c>
      <c r="AN194" s="845" t="n"/>
      <c r="AO194" s="845" t="n"/>
      <c r="AP194" s="845" t="n"/>
      <c r="AQ194" s="845" t="n"/>
      <c r="AR194" s="476" t="n"/>
      <c r="AS194" s="476" t="n"/>
      <c r="AT194" s="476" t="n"/>
      <c r="AU194" s="476" t="n"/>
      <c r="AV194" s="476" t="n"/>
      <c r="AW194" s="476" t="n"/>
      <c r="AX194" s="476" t="n"/>
      <c r="AY194" s="476" t="n"/>
      <c r="AZ194" s="476" t="n"/>
      <c r="BA194" s="476" t="n"/>
      <c r="BB194" s="476" t="n"/>
      <c r="BC194" s="476" t="n"/>
      <c r="BD194" s="476" t="n"/>
      <c r="BE194" s="476" t="n"/>
      <c r="BF194" s="476" t="n"/>
      <c r="BG194" s="476" t="n"/>
      <c r="BH194" s="476" t="n"/>
      <c r="BI194" s="476" t="n"/>
      <c r="BJ194" s="476" t="n"/>
      <c r="BK194" s="476" t="n"/>
      <c r="BL194" s="476" t="n"/>
      <c r="BM194" s="476" t="n"/>
      <c r="BN194" s="476" t="n"/>
      <c r="BO194" s="476" t="n"/>
      <c r="BP194" s="476" t="n"/>
      <c r="BQ194" s="476" t="n"/>
      <c r="BR194" s="476" t="n"/>
      <c r="BS194" s="476" t="n"/>
      <c r="BT194" s="476" t="n"/>
      <c r="BU194" s="476" t="n"/>
      <c r="BV194" s="476" t="n"/>
      <c r="BW194" s="476" t="n"/>
      <c r="BX194" s="476" t="n"/>
      <c r="BY194" s="476" t="n"/>
      <c r="BZ194" s="476" t="n"/>
      <c r="CA194" s="476" t="n"/>
      <c r="CB194" s="476" t="n"/>
      <c r="CC194" s="476" t="n"/>
      <c r="CD194" s="476" t="n"/>
      <c r="CE194" s="476" t="n"/>
      <c r="CF194" s="476" t="n"/>
      <c r="CG194" s="476" t="n"/>
      <c r="CH194" s="476" t="n"/>
      <c r="CI194" s="476" t="n"/>
      <c r="CJ194" s="476" t="n"/>
      <c r="CK194" s="476" t="n"/>
      <c r="CL194" s="476" t="n"/>
      <c r="CM194" s="476" t="n"/>
      <c r="CN194" s="476" t="n"/>
      <c r="CO194" s="476" t="n"/>
      <c r="CP194" s="476" t="n"/>
      <c r="CQ194" s="476" t="n"/>
      <c r="CR194" s="476" t="n"/>
      <c r="CS194" s="476" t="n"/>
      <c r="CT194" s="476" t="n"/>
      <c r="CU194" s="476" t="n"/>
      <c r="CV194" s="476" t="n"/>
    </row>
    <row r="195">
      <c r="A195" s="476" t="n">
        <v>6</v>
      </c>
      <c r="B195" s="845" t="n">
        <v>-0.1391854210289085</v>
      </c>
      <c r="C195" s="845" t="n">
        <v>-0.01246938966554768</v>
      </c>
      <c r="D195" s="845" t="n">
        <v>-0.01490793648287275</v>
      </c>
      <c r="E195" s="845" t="n">
        <v>0.01481990015170779</v>
      </c>
      <c r="F195" s="845" t="n">
        <v>0.01129084229096598</v>
      </c>
      <c r="G195" s="845" t="n">
        <v>0.7204375393810712</v>
      </c>
      <c r="H195" s="845" t="n">
        <v>-0.1542489182553471</v>
      </c>
      <c r="I195" s="845" t="n">
        <v>0.01481987046211149</v>
      </c>
      <c r="J195" s="845" t="n">
        <v>0.02758791408413159</v>
      </c>
      <c r="K195" s="845" t="n">
        <v>-0.005413090729433431</v>
      </c>
      <c r="L195" s="845" t="n">
        <v>-0.1341420791419223</v>
      </c>
      <c r="M195" s="845" t="n">
        <v>-0.1391855523668029</v>
      </c>
      <c r="N195" s="845" t="n">
        <v>-0.1269323521644199</v>
      </c>
      <c r="O195" s="845" t="n">
        <v>0.06131674947191285</v>
      </c>
      <c r="P195" s="845" t="n">
        <v>0.04586269462568149</v>
      </c>
      <c r="Q195" s="845" t="n">
        <v>0.01716376145306639</v>
      </c>
      <c r="R195" s="845" t="n">
        <v>0.003044616827058589</v>
      </c>
      <c r="S195" s="845" t="n">
        <v>-0.008453467679187809</v>
      </c>
      <c r="T195" s="845" t="n">
        <v>0.008949590647520036</v>
      </c>
      <c r="U195" s="845" t="n">
        <v>0.0213072858791067</v>
      </c>
      <c r="V195" s="845" t="n">
        <v>0.09408548944118129</v>
      </c>
      <c r="W195" s="845" t="n">
        <v>0.03226954826776365</v>
      </c>
      <c r="X195" s="845" t="n">
        <v>0.02437828252316308</v>
      </c>
      <c r="Y195" s="845" t="n">
        <v>-0.01952587491586952</v>
      </c>
      <c r="Z195" s="845" t="n">
        <v>0.1113386899200649</v>
      </c>
      <c r="AA195" s="845" t="n">
        <v>-0.2425461352363034</v>
      </c>
      <c r="AB195" s="845" t="n">
        <v>-0.1056013410370578</v>
      </c>
      <c r="AC195" s="845" t="n">
        <v>-0.02257235443881784</v>
      </c>
      <c r="AD195" s="845" t="n">
        <v>0.001915005311229312</v>
      </c>
      <c r="AE195" s="845" t="n">
        <v>-0.03952480560277691</v>
      </c>
      <c r="AF195" s="845" t="n">
        <v>0.02096200994161151</v>
      </c>
      <c r="AG195" s="845" t="n">
        <v>-0.02226412262880963</v>
      </c>
      <c r="AH195" s="476" t="n"/>
      <c r="AI195" s="845">
        <f t="array" ref="AI195">SQRT(INDEX(_xlfn.ANCHORARRAY($B$190),A195,A195))</f>
        <v/>
      </c>
      <c r="AJ195" s="845" t="n"/>
      <c r="AK195" s="845">
        <f>$AP$191*AI195</f>
        <v/>
      </c>
      <c r="AL195" s="845">
        <f>ABS(Y124/AK195)</f>
        <v/>
      </c>
      <c r="AM195" s="845">
        <f>IF(AL195&lt;2.5,"Spełniony","Nie spełniony")</f>
        <v/>
      </c>
      <c r="AN195" s="845" t="n"/>
      <c r="AO195" s="845" t="n"/>
      <c r="AP195" s="845" t="n"/>
      <c r="AQ195" s="845" t="n"/>
      <c r="AR195" s="476" t="n"/>
      <c r="AS195" s="476" t="n"/>
      <c r="AT195" s="476" t="n"/>
      <c r="AU195" s="476" t="n"/>
      <c r="AV195" s="476" t="n"/>
      <c r="AW195" s="476" t="n"/>
      <c r="AX195" s="476" t="n"/>
      <c r="AY195" s="476" t="n"/>
      <c r="AZ195" s="476" t="n"/>
      <c r="BA195" s="476" t="n"/>
      <c r="BB195" s="476" t="n"/>
      <c r="BC195" s="476" t="n"/>
      <c r="BD195" s="476" t="n"/>
      <c r="BE195" s="476" t="n"/>
      <c r="BF195" s="476" t="n"/>
      <c r="BG195" s="476" t="n"/>
      <c r="BH195" s="476" t="n"/>
      <c r="BI195" s="476" t="n"/>
      <c r="BJ195" s="476" t="n"/>
      <c r="BK195" s="476" t="n"/>
      <c r="BL195" s="476" t="n"/>
      <c r="BM195" s="476" t="n"/>
      <c r="BN195" s="476" t="n"/>
      <c r="BO195" s="476" t="n"/>
      <c r="BP195" s="476" t="n"/>
      <c r="BQ195" s="476" t="n"/>
      <c r="BR195" s="476" t="n"/>
      <c r="BS195" s="476" t="n"/>
      <c r="BT195" s="476" t="n"/>
      <c r="BU195" s="476" t="n"/>
      <c r="BV195" s="476" t="n"/>
      <c r="BW195" s="476" t="n"/>
      <c r="BX195" s="476" t="n"/>
      <c r="BY195" s="476" t="n"/>
      <c r="BZ195" s="476" t="n"/>
      <c r="CA195" s="476" t="n"/>
      <c r="CB195" s="476" t="n"/>
      <c r="CC195" s="476" t="n"/>
      <c r="CD195" s="476" t="n"/>
      <c r="CE195" s="476" t="n"/>
      <c r="CF195" s="476" t="n"/>
      <c r="CG195" s="476" t="n"/>
      <c r="CH195" s="476" t="n"/>
      <c r="CI195" s="476" t="n"/>
      <c r="CJ195" s="476" t="n"/>
      <c r="CK195" s="476" t="n"/>
      <c r="CL195" s="476" t="n"/>
      <c r="CM195" s="476" t="n"/>
      <c r="CN195" s="476" t="n"/>
      <c r="CO195" s="476" t="n"/>
      <c r="CP195" s="476" t="n"/>
      <c r="CQ195" s="476" t="n"/>
      <c r="CR195" s="476" t="n"/>
      <c r="CS195" s="476" t="n"/>
      <c r="CT195" s="476" t="n"/>
      <c r="CU195" s="476" t="n"/>
      <c r="CV195" s="476" t="n"/>
    </row>
    <row r="196">
      <c r="A196" s="476" t="n">
        <v>7</v>
      </c>
      <c r="B196" s="713" t="n">
        <v>0.04513482722653955</v>
      </c>
      <c r="C196" s="851" t="n"/>
      <c r="D196" s="660" t="n">
        <v>-0.01070362471181392</v>
      </c>
      <c r="E196" s="713" t="n">
        <v>-0.1305687827018137</v>
      </c>
      <c r="F196" s="852" t="n"/>
      <c r="G196" s="851" t="n"/>
      <c r="H196" s="845" t="n">
        <v>0.5488045118470295</v>
      </c>
      <c r="I196" s="845" t="n">
        <v>-0.1305685211255282</v>
      </c>
      <c r="J196" s="845" t="n">
        <v>-0.06389336761552863</v>
      </c>
      <c r="K196" s="845" t="n">
        <v>0.0345364513448911</v>
      </c>
      <c r="L196" s="845" t="n">
        <v>-0.01307748436890174</v>
      </c>
      <c r="M196" s="845" t="n">
        <v>0.04513486981658326</v>
      </c>
      <c r="N196" s="845" t="n">
        <v>-0.2369683737036326</v>
      </c>
      <c r="O196" s="845" t="n">
        <v>0.1187855786454277</v>
      </c>
      <c r="P196" s="845" t="n">
        <v>0.05729726388495118</v>
      </c>
      <c r="Q196" s="845" t="n">
        <v>-0.01161137309178633</v>
      </c>
      <c r="R196" s="845" t="n">
        <v>-0.05636606390860949</v>
      </c>
      <c r="S196" s="845" t="n">
        <v>0.002236830520097851</v>
      </c>
      <c r="T196" s="845" t="n">
        <v>0.02375312073380009</v>
      </c>
      <c r="U196" s="845" t="n">
        <v>0.04450607831694909</v>
      </c>
      <c r="V196" s="845" t="n">
        <v>0.00376730137924032</v>
      </c>
      <c r="W196" s="845" t="n">
        <v>-0.07689860150519917</v>
      </c>
      <c r="X196" s="845" t="n">
        <v>-0.02091187150566177</v>
      </c>
      <c r="Y196" s="845" t="n">
        <v>-0.0753436701728214</v>
      </c>
      <c r="Z196" s="845" t="n">
        <v>0.08661350374063956</v>
      </c>
      <c r="AA196" s="845" t="n">
        <v>0.08277333806380247</v>
      </c>
      <c r="AB196" s="845" t="n">
        <v>-0.2410178548476245</v>
      </c>
      <c r="AC196" s="845" t="n">
        <v>-0.1103917403286763</v>
      </c>
      <c r="AD196" s="845" t="n">
        <v>0.0134546043706768</v>
      </c>
      <c r="AE196" s="845" t="n">
        <v>-0.02262425904999591</v>
      </c>
      <c r="AF196" s="845" t="n">
        <v>-0.02633127146592364</v>
      </c>
      <c r="AG196" s="845" t="n">
        <v>-0.003982860413865221</v>
      </c>
      <c r="AH196" s="476" t="n"/>
      <c r="AI196" s="845">
        <f t="array" ref="AI196">SQRT(INDEX(_xlfn.ANCHORARRAY($B$190),A196,A196))</f>
        <v/>
      </c>
      <c r="AJ196" s="845" t="n"/>
      <c r="AK196" s="845">
        <f>$AP$191*AI196</f>
        <v/>
      </c>
      <c r="AL196" s="845">
        <f>ABS(Y125/AK196)</f>
        <v/>
      </c>
      <c r="AM196" s="845">
        <f>IF(AL196&lt;2.5,"Spełniony","Nie spełniony")</f>
        <v/>
      </c>
      <c r="AN196" s="845" t="n"/>
      <c r="AO196" s="845" t="n"/>
      <c r="AP196" s="845" t="n"/>
      <c r="AQ196" s="845" t="n"/>
      <c r="AR196" s="476" t="n"/>
      <c r="AS196" s="476" t="n"/>
      <c r="AT196" s="476" t="n"/>
      <c r="AU196" s="476" t="n"/>
      <c r="AV196" s="476" t="n"/>
      <c r="AW196" s="476" t="n"/>
      <c r="AX196" s="476" t="n"/>
      <c r="AY196" s="476" t="n"/>
      <c r="AZ196" s="476" t="n"/>
      <c r="BA196" s="476" t="n"/>
      <c r="BB196" s="476" t="n"/>
      <c r="BC196" s="476" t="n"/>
      <c r="BD196" s="476" t="n"/>
      <c r="BE196" s="476" t="n"/>
      <c r="BF196" s="476" t="n"/>
      <c r="BG196" s="476" t="n"/>
      <c r="BH196" s="476" t="n"/>
      <c r="BI196" s="476" t="n"/>
      <c r="BJ196" s="476" t="n"/>
      <c r="BK196" s="476" t="n"/>
      <c r="BL196" s="476" t="n"/>
      <c r="BM196" s="476" t="n"/>
      <c r="BN196" s="476" t="n"/>
      <c r="BO196" s="476" t="n"/>
      <c r="BP196" s="476" t="n"/>
      <c r="BQ196" s="476" t="n"/>
      <c r="BR196" s="476" t="n"/>
      <c r="BS196" s="476" t="n"/>
      <c r="BT196" s="476" t="n"/>
      <c r="BU196" s="476" t="n"/>
      <c r="BV196" s="476" t="n"/>
      <c r="BW196" s="476" t="n"/>
      <c r="BX196" s="476" t="n"/>
      <c r="BY196" s="476" t="n"/>
      <c r="BZ196" s="476" t="n"/>
      <c r="CA196" s="476" t="n"/>
      <c r="CB196" s="476" t="n"/>
      <c r="CC196" s="476" t="n"/>
      <c r="CD196" s="476" t="n"/>
      <c r="CE196" s="476" t="n"/>
      <c r="CF196" s="476" t="n"/>
      <c r="CG196" s="476" t="n"/>
      <c r="CH196" s="476" t="n"/>
      <c r="CI196" s="476" t="n"/>
      <c r="CJ196" s="476" t="n"/>
      <c r="CK196" s="476" t="n"/>
      <c r="CL196" s="476" t="n"/>
      <c r="CM196" s="476" t="n"/>
      <c r="CN196" s="476" t="n"/>
      <c r="CO196" s="476" t="n"/>
      <c r="CP196" s="476" t="n"/>
      <c r="CQ196" s="476" t="n"/>
      <c r="CR196" s="476" t="n"/>
      <c r="CS196" s="476" t="n"/>
      <c r="CT196" s="476" t="n"/>
      <c r="CU196" s="476" t="n"/>
      <c r="CV196" s="476" t="n"/>
    </row>
    <row r="197" ht="17.1" customHeight="1">
      <c r="A197" s="476" t="n">
        <v>8</v>
      </c>
      <c r="B197" s="716" t="n">
        <v>-0.05777398477951484</v>
      </c>
      <c r="C197" s="717" t="n">
        <v>0.006197972459069338</v>
      </c>
      <c r="D197" s="660" t="n">
        <v>0.04099588760127026</v>
      </c>
      <c r="E197" s="716" t="n">
        <v>-0.2124733909186504</v>
      </c>
      <c r="F197" s="716" t="n">
        <v>-0.05697973296437325</v>
      </c>
      <c r="G197" s="716" t="n">
        <v>0.01481987046211151</v>
      </c>
      <c r="H197" s="477" t="n">
        <v>-0.1305685211255282</v>
      </c>
      <c r="I197" s="845" t="n">
        <v>0.787527034742057</v>
      </c>
      <c r="J197" s="845" t="n">
        <v>-0.1419725360067575</v>
      </c>
      <c r="K197" s="845" t="n">
        <v>0.04624043725370192</v>
      </c>
      <c r="L197" s="845" t="n">
        <v>0.04894078222764076</v>
      </c>
      <c r="M197" s="845" t="n">
        <v>-0.05777403929609749</v>
      </c>
      <c r="N197" s="845" t="n">
        <v>-0.05352027740200357</v>
      </c>
      <c r="O197" s="845" t="n">
        <v>0.01998492943678067</v>
      </c>
      <c r="P197" s="845" t="n">
        <v>0.003968735222237001</v>
      </c>
      <c r="Q197" s="845" t="n">
        <v>0.001465629175530449</v>
      </c>
      <c r="R197" s="845" t="n">
        <v>-0.004197635915769974</v>
      </c>
      <c r="S197" s="845" t="n">
        <v>-0.0220002925483718</v>
      </c>
      <c r="T197" s="845" t="n">
        <v>-0.01220490574257832</v>
      </c>
      <c r="U197" s="845" t="n">
        <v>0.03422079416684985</v>
      </c>
      <c r="V197" s="845" t="n">
        <v>0.01874832077464308</v>
      </c>
      <c r="W197" s="845" t="n">
        <v>0.02524741069924043</v>
      </c>
      <c r="X197" s="845" t="n">
        <v>0.03221076262974183</v>
      </c>
      <c r="Y197" s="845" t="n">
        <v>0.05497291524463527</v>
      </c>
      <c r="Z197" s="845" t="n">
        <v>-0.2117970323065759</v>
      </c>
      <c r="AA197" s="845" t="n">
        <v>0.08061762295831532</v>
      </c>
      <c r="AB197" s="845" t="n">
        <v>-0.05037944864675749</v>
      </c>
      <c r="AC197" s="845" t="n">
        <v>-0.02622032862257328</v>
      </c>
      <c r="AD197" s="845" t="n">
        <v>-0.01973997587858165</v>
      </c>
      <c r="AE197" s="845" t="n">
        <v>0.03339378760296367</v>
      </c>
      <c r="AF197" s="845" t="n">
        <v>-0.04664844784804104</v>
      </c>
      <c r="AG197" s="845" t="n">
        <v>0.01299806507785049</v>
      </c>
      <c r="AH197" s="476" t="n"/>
      <c r="AI197" s="845">
        <f t="array" ref="AI197">SQRT(INDEX(_xlfn.ANCHORARRAY($B$190),A197,A197))</f>
        <v/>
      </c>
      <c r="AJ197" s="845" t="n"/>
      <c r="AK197" s="845">
        <f>$AP$191*AI197</f>
        <v/>
      </c>
      <c r="AL197" s="845">
        <f>ABS(Y126/AK197)</f>
        <v/>
      </c>
      <c r="AM197" s="845">
        <f>IF(AL197&lt;2.5,"Spełniony","Nie spełniony")</f>
        <v/>
      </c>
      <c r="AN197" s="845" t="n"/>
      <c r="AO197" s="845" t="n"/>
      <c r="AP197" s="845" t="n"/>
      <c r="AQ197" s="845" t="n"/>
      <c r="AR197" s="476" t="n"/>
      <c r="AS197" s="476" t="n"/>
      <c r="AT197" s="476" t="n"/>
      <c r="AU197" s="476" t="n"/>
      <c r="AV197" s="476" t="n"/>
      <c r="AW197" s="476" t="n"/>
      <c r="AX197" s="476" t="n"/>
      <c r="AY197" s="476" t="n"/>
      <c r="AZ197" s="476" t="n"/>
      <c r="BA197" s="476" t="n"/>
      <c r="BB197" s="476" t="n"/>
      <c r="BC197" s="476" t="n"/>
      <c r="BD197" s="476" t="n"/>
      <c r="BE197" s="476" t="n"/>
      <c r="BF197" s="476" t="n"/>
      <c r="BG197" s="476" t="n"/>
      <c r="BH197" s="476" t="n"/>
      <c r="BI197" s="476" t="n"/>
      <c r="BJ197" s="476" t="n"/>
      <c r="BK197" s="476" t="n"/>
      <c r="BL197" s="476" t="n"/>
      <c r="BM197" s="476" t="n"/>
      <c r="BN197" s="476" t="n"/>
      <c r="BO197" s="476" t="n"/>
      <c r="BP197" s="476" t="n"/>
      <c r="BQ197" s="476" t="n"/>
      <c r="BR197" s="476" t="n"/>
      <c r="BS197" s="476" t="n"/>
      <c r="BT197" s="476" t="n"/>
      <c r="BU197" s="476" t="n"/>
      <c r="BV197" s="476" t="n"/>
      <c r="BW197" s="476" t="n"/>
      <c r="BX197" s="476" t="n"/>
      <c r="BY197" s="476" t="n"/>
      <c r="BZ197" s="476" t="n"/>
      <c r="CA197" s="476" t="n"/>
      <c r="CB197" s="476" t="n"/>
      <c r="CC197" s="476" t="n"/>
      <c r="CD197" s="476" t="n"/>
      <c r="CE197" s="476" t="n"/>
      <c r="CF197" s="476" t="n"/>
      <c r="CG197" s="476" t="n"/>
      <c r="CH197" s="476" t="n"/>
      <c r="CI197" s="476" t="n"/>
      <c r="CJ197" s="476" t="n"/>
      <c r="CK197" s="476" t="n"/>
      <c r="CL197" s="476" t="n"/>
      <c r="CM197" s="476" t="n"/>
      <c r="CN197" s="476" t="n"/>
      <c r="CO197" s="476" t="n"/>
      <c r="CP197" s="476" t="n"/>
      <c r="CQ197" s="476" t="n"/>
      <c r="CR197" s="476" t="n"/>
      <c r="CS197" s="476" t="n"/>
      <c r="CT197" s="476" t="n"/>
      <c r="CU197" s="476" t="n"/>
      <c r="CV197" s="476" t="n"/>
    </row>
    <row r="198" ht="17.1" customHeight="1">
      <c r="A198" s="476" t="n">
        <v>9</v>
      </c>
      <c r="B198" s="718" t="n">
        <v>-0.0458575722388867</v>
      </c>
      <c r="C198" s="719" t="n">
        <v>-0.1013137728472479</v>
      </c>
      <c r="D198" s="660" t="n">
        <v>-0.1769381139544337</v>
      </c>
      <c r="E198" s="720" t="n">
        <v>-0.141972820429437</v>
      </c>
      <c r="F198" s="720" t="n">
        <v>-0.05175321368569884</v>
      </c>
      <c r="G198" s="721" t="n">
        <v>0.02758791408413161</v>
      </c>
      <c r="H198" s="722" t="n">
        <v>-0.06389336761552865</v>
      </c>
      <c r="I198" s="845" t="n">
        <v>-0.1419725360067575</v>
      </c>
      <c r="J198" s="845" t="n">
        <v>0.7026774564374628</v>
      </c>
      <c r="K198" s="845" t="n">
        <v>0.03574816053024776</v>
      </c>
      <c r="L198" s="845" t="n">
        <v>0.03199067605764664</v>
      </c>
      <c r="M198" s="845" t="n">
        <v>-0.04585761551092581</v>
      </c>
      <c r="N198" s="845" t="n">
        <v>-0.01498568396165492</v>
      </c>
      <c r="O198" s="845" t="n">
        <v>0.003769014410148375</v>
      </c>
      <c r="P198" s="845" t="n">
        <v>-0.007470073491341295</v>
      </c>
      <c r="Q198" s="845" t="n">
        <v>0.01355631196258182</v>
      </c>
      <c r="R198" s="845" t="n">
        <v>-0.04853455877054021</v>
      </c>
      <c r="S198" s="845" t="n">
        <v>-0.03051075086446346</v>
      </c>
      <c r="T198" s="845" t="n">
        <v>-0.1612015325117617</v>
      </c>
      <c r="U198" s="845" t="n">
        <v>-0.08273239658714872</v>
      </c>
      <c r="V198" s="845" t="n">
        <v>0.02760432529236539</v>
      </c>
      <c r="W198" s="845" t="n">
        <v>0.04518358820132175</v>
      </c>
      <c r="X198" s="845" t="n">
        <v>0.07129452284402882</v>
      </c>
      <c r="Y198" s="845" t="n">
        <v>-0.06509343308607424</v>
      </c>
      <c r="Z198" s="845" t="n">
        <v>-0.1454617617276776</v>
      </c>
      <c r="AA198" s="845" t="n">
        <v>0.0664727584760359</v>
      </c>
      <c r="AB198" s="845" t="n">
        <v>0.08555918799064387</v>
      </c>
      <c r="AC198" s="845" t="n">
        <v>-0.04137203083868075</v>
      </c>
      <c r="AD198" s="845" t="n">
        <v>0.07970723005880424</v>
      </c>
      <c r="AE198" s="845" t="n">
        <v>-0.1446979313528874</v>
      </c>
      <c r="AF198" s="845" t="n">
        <v>0.02640696951592133</v>
      </c>
      <c r="AG198" s="845" t="n">
        <v>0.04113233734175616</v>
      </c>
      <c r="AH198" s="476" t="n"/>
      <c r="AI198" s="845">
        <f t="array" ref="AI198">SQRT(INDEX(_xlfn.ANCHORARRAY($B$190),A198,A198))</f>
        <v/>
      </c>
      <c r="AJ198" s="845" t="n"/>
      <c r="AK198" s="845">
        <f>$AP$191*AI198</f>
        <v/>
      </c>
      <c r="AL198" s="845">
        <f>ABS(Y127/AK198)</f>
        <v/>
      </c>
      <c r="AM198" s="845">
        <f>IF(AL198&lt;2.5,"Spełniony","Nie spełniony")</f>
        <v/>
      </c>
      <c r="AN198" s="845" t="n"/>
      <c r="AO198" s="845" t="n"/>
      <c r="AP198" s="845" t="n"/>
      <c r="AQ198" s="845" t="n"/>
      <c r="AR198" s="476" t="n"/>
      <c r="AS198" s="476" t="n"/>
      <c r="AT198" s="476" t="n"/>
      <c r="AU198" s="476" t="n"/>
      <c r="AV198" s="476" t="n"/>
      <c r="AW198" s="476" t="n"/>
      <c r="AX198" s="476" t="n"/>
      <c r="AY198" s="476" t="n"/>
      <c r="AZ198" s="476" t="n"/>
      <c r="BA198" s="476" t="n"/>
      <c r="BB198" s="476" t="n"/>
      <c r="BC198" s="476" t="n"/>
      <c r="BD198" s="476" t="n"/>
      <c r="BE198" s="476" t="n"/>
      <c r="BF198" s="476" t="n"/>
      <c r="BG198" s="476" t="n"/>
      <c r="BH198" s="476" t="n"/>
      <c r="BI198" s="476" t="n"/>
      <c r="BJ198" s="476" t="n"/>
      <c r="BK198" s="476" t="n"/>
      <c r="BL198" s="476" t="n"/>
      <c r="BM198" s="476" t="n"/>
      <c r="BN198" s="476" t="n"/>
      <c r="BO198" s="476" t="n"/>
      <c r="BP198" s="476" t="n"/>
      <c r="BQ198" s="476" t="n"/>
      <c r="BR198" s="476" t="n"/>
      <c r="BS198" s="476" t="n"/>
      <c r="BT198" s="476" t="n"/>
      <c r="BU198" s="476" t="n"/>
      <c r="BV198" s="476" t="n"/>
      <c r="BW198" s="476" t="n"/>
      <c r="BX198" s="476" t="n"/>
      <c r="BY198" s="476" t="n"/>
      <c r="BZ198" s="476" t="n"/>
      <c r="CA198" s="476" t="n"/>
      <c r="CB198" s="476" t="n"/>
      <c r="CC198" s="476" t="n"/>
      <c r="CD198" s="476" t="n"/>
      <c r="CE198" s="476" t="n"/>
      <c r="CF198" s="476" t="n"/>
      <c r="CG198" s="476" t="n"/>
      <c r="CH198" s="476" t="n"/>
      <c r="CI198" s="476" t="n"/>
      <c r="CJ198" s="476" t="n"/>
      <c r="CK198" s="476" t="n"/>
      <c r="CL198" s="476" t="n"/>
      <c r="CM198" s="476" t="n"/>
      <c r="CN198" s="476" t="n"/>
      <c r="CO198" s="476" t="n"/>
      <c r="CP198" s="476" t="n"/>
      <c r="CQ198" s="476" t="n"/>
      <c r="CR198" s="476" t="n"/>
      <c r="CS198" s="476" t="n"/>
      <c r="CT198" s="476" t="n"/>
      <c r="CU198" s="476" t="n"/>
      <c r="CV198" s="476" t="n"/>
    </row>
    <row r="199">
      <c r="A199" s="476" t="n">
        <v>10</v>
      </c>
      <c r="B199" s="723" t="n">
        <v>-0.09247792043263479</v>
      </c>
      <c r="C199" s="851" t="n"/>
      <c r="D199" s="660" t="n">
        <v>-0.005026941784141649</v>
      </c>
      <c r="E199" s="720" t="n">
        <v>0.04624052989013311</v>
      </c>
      <c r="F199" s="720" t="n">
        <v>0.01374892591834671</v>
      </c>
      <c r="G199" s="721" t="n">
        <v>-0.005413090729433544</v>
      </c>
      <c r="H199" s="722" t="n">
        <v>0.03453645134489107</v>
      </c>
      <c r="I199" s="845" t="n">
        <v>0.0462404372537019</v>
      </c>
      <c r="J199" s="845" t="n">
        <v>0.0357481605302477</v>
      </c>
      <c r="K199" s="845" t="n">
        <v>0.6521530572688174</v>
      </c>
      <c r="L199" s="845" t="n">
        <v>-0.2494766455845848</v>
      </c>
      <c r="M199" s="845" t="n">
        <v>-0.09247800769648208</v>
      </c>
      <c r="N199" s="845" t="n">
        <v>-0.09985041514927476</v>
      </c>
      <c r="O199" s="845" t="n">
        <v>-0.1155999412317621</v>
      </c>
      <c r="P199" s="845" t="n">
        <v>-0.04853705201903781</v>
      </c>
      <c r="Q199" s="845" t="n">
        <v>0.02038746693808226</v>
      </c>
      <c r="R199" s="845" t="n">
        <v>0.02759419630632307</v>
      </c>
      <c r="S199" s="845" t="n">
        <v>0.01082470887694631</v>
      </c>
      <c r="T199" s="845" t="n">
        <v>0.002530279397702316</v>
      </c>
      <c r="U199" s="845" t="n">
        <v>-0.002023514851482143</v>
      </c>
      <c r="V199" s="845" t="n">
        <v>-0.2860384841038133</v>
      </c>
      <c r="W199" s="845" t="n">
        <v>0.06431001943977402</v>
      </c>
      <c r="X199" s="845" t="n">
        <v>0.01838902035279077</v>
      </c>
      <c r="Y199" s="845" t="n">
        <v>0.004984258019839597</v>
      </c>
      <c r="Z199" s="845" t="n">
        <v>0.04120835305477778</v>
      </c>
      <c r="AA199" s="845" t="n">
        <v>0.1571468332366311</v>
      </c>
      <c r="AB199" s="845" t="n">
        <v>0.004804267463149201</v>
      </c>
      <c r="AC199" s="845" t="n">
        <v>0.01594726958614687</v>
      </c>
      <c r="AD199" s="845" t="n">
        <v>0.003786064187979127</v>
      </c>
      <c r="AE199" s="845" t="n">
        <v>-0.01562322510346389</v>
      </c>
      <c r="AF199" s="845" t="n">
        <v>0.01381372646361686</v>
      </c>
      <c r="AG199" s="845" t="n">
        <v>0.002545076088209254</v>
      </c>
      <c r="AH199" s="476" t="n"/>
      <c r="AI199" s="845">
        <f t="array" ref="AI199">SQRT(INDEX(_xlfn.ANCHORARRAY($B$190),A199,A199))</f>
        <v/>
      </c>
      <c r="AJ199" s="845" t="n"/>
      <c r="AK199" s="845">
        <f>$AP$191*AI199</f>
        <v/>
      </c>
      <c r="AL199" s="845">
        <f>ABS(Y128/AK199)</f>
        <v/>
      </c>
      <c r="AM199" s="845">
        <f>IF(AL199&lt;2.5,"Spełniony","Nie spełniony")</f>
        <v/>
      </c>
      <c r="AN199" s="845" t="n"/>
      <c r="AO199" s="845" t="n"/>
      <c r="AP199" s="845" t="n"/>
      <c r="AQ199" s="845" t="n"/>
      <c r="AR199" s="476" t="n"/>
      <c r="AS199" s="476" t="n"/>
      <c r="AT199" s="476" t="n"/>
      <c r="AU199" s="476" t="n"/>
      <c r="AV199" s="476" t="n"/>
      <c r="AW199" s="476" t="n"/>
      <c r="AX199" s="476" t="n"/>
      <c r="AY199" s="476" t="n"/>
      <c r="AZ199" s="476" t="n"/>
      <c r="BA199" s="476" t="n"/>
      <c r="BB199" s="476" t="n"/>
      <c r="BC199" s="476" t="n"/>
      <c r="BD199" s="476" t="n"/>
      <c r="BE199" s="476" t="n"/>
      <c r="BF199" s="476" t="n"/>
      <c r="BG199" s="476" t="n"/>
      <c r="BH199" s="476" t="n"/>
      <c r="BI199" s="476" t="n"/>
      <c r="BJ199" s="476" t="n"/>
      <c r="BK199" s="476" t="n"/>
      <c r="BL199" s="476" t="n"/>
      <c r="BM199" s="476" t="n"/>
      <c r="BN199" s="476" t="n"/>
      <c r="BO199" s="476" t="n"/>
      <c r="BP199" s="476" t="n"/>
      <c r="BQ199" s="476" t="n"/>
      <c r="BR199" s="476" t="n"/>
      <c r="BS199" s="476" t="n"/>
      <c r="BT199" s="476" t="n"/>
      <c r="BU199" s="476" t="n"/>
      <c r="BV199" s="476" t="n"/>
      <c r="BW199" s="476" t="n"/>
      <c r="BX199" s="476" t="n"/>
      <c r="BY199" s="476" t="n"/>
      <c r="BZ199" s="476" t="n"/>
      <c r="CA199" s="476" t="n"/>
      <c r="CB199" s="476" t="n"/>
      <c r="CC199" s="476" t="n"/>
      <c r="CD199" s="476" t="n"/>
      <c r="CE199" s="476" t="n"/>
      <c r="CF199" s="476" t="n"/>
      <c r="CG199" s="476" t="n"/>
      <c r="CH199" s="476" t="n"/>
      <c r="CI199" s="476" t="n"/>
      <c r="CJ199" s="476" t="n"/>
      <c r="CK199" s="476" t="n"/>
      <c r="CL199" s="476" t="n"/>
      <c r="CM199" s="476" t="n"/>
      <c r="CN199" s="476" t="n"/>
      <c r="CO199" s="476" t="n"/>
      <c r="CP199" s="476" t="n"/>
      <c r="CQ199" s="476" t="n"/>
      <c r="CR199" s="476" t="n"/>
      <c r="CS199" s="476" t="n"/>
      <c r="CT199" s="476" t="n"/>
      <c r="CU199" s="476" t="n"/>
      <c r="CV199" s="476" t="n"/>
    </row>
    <row r="200">
      <c r="A200" s="476" t="n">
        <v>11</v>
      </c>
      <c r="B200" s="845" t="n">
        <v>-0.2139351986037583</v>
      </c>
      <c r="C200" s="845" t="n">
        <v>-0.005487470994036667</v>
      </c>
      <c r="D200" s="845" t="n">
        <v>-0.02543287522426305</v>
      </c>
      <c r="E200" s="720" t="n">
        <v>0.0489408802738461</v>
      </c>
      <c r="F200" s="720" t="n">
        <v>0.08670675533843897</v>
      </c>
      <c r="G200" s="721" t="n">
        <v>-0.1341420791419224</v>
      </c>
      <c r="H200" s="722" t="n">
        <v>-0.01307748436890176</v>
      </c>
      <c r="I200" s="845" t="n">
        <v>0.04894078222764073</v>
      </c>
      <c r="J200" s="845" t="n">
        <v>0.03199067605764662</v>
      </c>
      <c r="K200" s="845" t="n">
        <v>-0.2494766455845849</v>
      </c>
      <c r="L200" s="845" t="n">
        <v>0.5183370854035749</v>
      </c>
      <c r="M200" s="845" t="n">
        <v>-0.2139354004769019</v>
      </c>
      <c r="N200" s="845" t="n">
        <v>0.07429023601880488</v>
      </c>
      <c r="O200" s="845" t="n">
        <v>0.01771801170747705</v>
      </c>
      <c r="P200" s="845" t="n">
        <v>0.01952728897007351</v>
      </c>
      <c r="Q200" s="845" t="n">
        <v>-0.008039847935152784</v>
      </c>
      <c r="R200" s="845" t="n">
        <v>-0.003684414313008047</v>
      </c>
      <c r="S200" s="845" t="n">
        <v>0.03763639649263957</v>
      </c>
      <c r="T200" s="845" t="n">
        <v>0.0600446410205616</v>
      </c>
      <c r="U200" s="845" t="n">
        <v>-0.01392196184807662</v>
      </c>
      <c r="V200" s="845" t="n">
        <v>0.05143716502752284</v>
      </c>
      <c r="W200" s="845" t="n">
        <v>-0.07059451571424262</v>
      </c>
      <c r="X200" s="845" t="n">
        <v>-0.06639698162977049</v>
      </c>
      <c r="Y200" s="845" t="n">
        <v>-0.0917764052421618</v>
      </c>
      <c r="Z200" s="845" t="n">
        <v>0.0183595312186532</v>
      </c>
      <c r="AA200" s="845" t="n">
        <v>0.1589712063399989</v>
      </c>
      <c r="AB200" s="845" t="n">
        <v>-0.03839510492470238</v>
      </c>
      <c r="AC200" s="845" t="n">
        <v>0.005381716429700759</v>
      </c>
      <c r="AD200" s="845" t="n">
        <v>0.01595335976699706</v>
      </c>
      <c r="AE200" s="845" t="n">
        <v>-0.02718600500765839</v>
      </c>
      <c r="AF200" s="845" t="n">
        <v>0.0523964272787533</v>
      </c>
      <c r="AG200" s="845" t="n">
        <v>-0.02990896071622517</v>
      </c>
      <c r="AH200" s="476" t="n"/>
      <c r="AI200" s="845">
        <f t="array" ref="AI200">SQRT(INDEX(_xlfn.ANCHORARRAY($B$190),A200,A200))</f>
        <v/>
      </c>
      <c r="AJ200" s="845" t="n"/>
      <c r="AK200" s="845">
        <f>$AP$191*AI200</f>
        <v/>
      </c>
      <c r="AL200" s="845">
        <f>ABS(Y129/AK200)</f>
        <v/>
      </c>
      <c r="AM200" s="845">
        <f>IF(AL200&lt;2.5,"Spełniony","Nie spełniony")</f>
        <v/>
      </c>
      <c r="AN200" s="845" t="n"/>
      <c r="AO200" s="845" t="n"/>
      <c r="AP200" s="845" t="n"/>
      <c r="AQ200" s="845" t="n"/>
      <c r="AR200" s="476" t="n"/>
      <c r="AS200" s="476" t="n"/>
      <c r="AT200" s="476" t="n"/>
      <c r="AU200" s="476" t="n"/>
      <c r="AV200" s="476" t="n"/>
      <c r="AW200" s="476" t="n"/>
      <c r="AX200" s="476" t="n"/>
      <c r="AY200" s="476" t="n"/>
      <c r="AZ200" s="476" t="n"/>
      <c r="BA200" s="476" t="n"/>
      <c r="BB200" s="476" t="n"/>
      <c r="BC200" s="476" t="n"/>
      <c r="BD200" s="476" t="n"/>
      <c r="BE200" s="476" t="n"/>
      <c r="BF200" s="476" t="n"/>
      <c r="BG200" s="476" t="n"/>
      <c r="BH200" s="476" t="n"/>
      <c r="BI200" s="476" t="n"/>
      <c r="BJ200" s="476" t="n"/>
      <c r="BK200" s="476" t="n"/>
      <c r="BL200" s="476" t="n"/>
      <c r="BM200" s="476" t="n"/>
      <c r="BN200" s="476" t="n"/>
      <c r="BO200" s="476" t="n"/>
      <c r="BP200" s="476" t="n"/>
      <c r="BQ200" s="476" t="n"/>
      <c r="BR200" s="476" t="n"/>
      <c r="BS200" s="476" t="n"/>
      <c r="BT200" s="476" t="n"/>
      <c r="BU200" s="476" t="n"/>
      <c r="BV200" s="476" t="n"/>
      <c r="BW200" s="476" t="n"/>
      <c r="BX200" s="476" t="n"/>
      <c r="BY200" s="476" t="n"/>
      <c r="BZ200" s="476" t="n"/>
      <c r="CA200" s="476" t="n"/>
      <c r="CB200" s="476" t="n"/>
      <c r="CC200" s="476" t="n"/>
      <c r="CD200" s="476" t="n"/>
      <c r="CE200" s="476" t="n"/>
      <c r="CF200" s="476" t="n"/>
      <c r="CG200" s="476" t="n"/>
      <c r="CH200" s="476" t="n"/>
      <c r="CI200" s="476" t="n"/>
      <c r="CJ200" s="476" t="n"/>
      <c r="CK200" s="476" t="n"/>
      <c r="CL200" s="476" t="n"/>
      <c r="CM200" s="476" t="n"/>
      <c r="CN200" s="476" t="n"/>
      <c r="CO200" s="476" t="n"/>
      <c r="CP200" s="476" t="n"/>
      <c r="CQ200" s="476" t="n"/>
      <c r="CR200" s="476" t="n"/>
      <c r="CS200" s="476" t="n"/>
      <c r="CT200" s="476" t="n"/>
      <c r="CU200" s="476" t="n"/>
      <c r="CV200" s="476" t="n"/>
    </row>
    <row r="201">
      <c r="A201" s="476" t="n">
        <v>12</v>
      </c>
      <c r="B201" s="845" t="n">
        <v>-0.2682017639604348</v>
      </c>
      <c r="C201" s="845" t="n">
        <v>0.00423348818406085</v>
      </c>
      <c r="D201" s="660" t="n">
        <v>0.02457568899329074</v>
      </c>
      <c r="E201" s="720" t="n">
        <v>-0.05777415503853287</v>
      </c>
      <c r="F201" s="720" t="n">
        <v>-0.06952334623628198</v>
      </c>
      <c r="G201" s="721" t="n">
        <v>-0.1391855523668029</v>
      </c>
      <c r="H201" s="722" t="n">
        <v>0.04513486981658326</v>
      </c>
      <c r="I201" s="845" t="n">
        <v>-0.05777403929609751</v>
      </c>
      <c r="J201" s="845" t="n">
        <v>-0.04585761551092579</v>
      </c>
      <c r="K201" s="845" t="n">
        <v>-0.09247800769648205</v>
      </c>
      <c r="L201" s="845" t="n">
        <v>-0.2139354004769018</v>
      </c>
      <c r="M201" s="845" t="n">
        <v>0.7317979829595036</v>
      </c>
      <c r="N201" s="845" t="n">
        <v>0.03069162001420452</v>
      </c>
      <c r="O201" s="845" t="n">
        <v>0.01514615923760856</v>
      </c>
      <c r="P201" s="845" t="n">
        <v>-0.008584050581693252</v>
      </c>
      <c r="Q201" s="845" t="n">
        <v>-0.008366940408020121</v>
      </c>
      <c r="R201" s="845" t="n">
        <v>-0.009750321593719032</v>
      </c>
      <c r="S201" s="845" t="n">
        <v>-0.02782183750643375</v>
      </c>
      <c r="T201" s="845" t="n">
        <v>-0.04564594650574687</v>
      </c>
      <c r="U201" s="845" t="n">
        <v>0.003560201693754306</v>
      </c>
      <c r="V201" s="845" t="n">
        <v>0.05096719767876992</v>
      </c>
      <c r="W201" s="845" t="n">
        <v>0.01213803132965428</v>
      </c>
      <c r="X201" s="845" t="n">
        <v>0.03062654248306169</v>
      </c>
      <c r="Y201" s="845" t="n">
        <v>0.06804149762647067</v>
      </c>
      <c r="Z201" s="845" t="n">
        <v>-0.06589844662273041</v>
      </c>
      <c r="AA201" s="845" t="n">
        <v>-0.09587482249522614</v>
      </c>
      <c r="AB201" s="845" t="n">
        <v>0.05907140034574349</v>
      </c>
      <c r="AC201" s="845" t="n">
        <v>-0.002928766162003663</v>
      </c>
      <c r="AD201" s="845" t="n">
        <v>-0.01325415747711923</v>
      </c>
      <c r="AE201" s="845" t="n">
        <v>0.0381535265899287</v>
      </c>
      <c r="AF201" s="845" t="n">
        <v>-0.04887378102106633</v>
      </c>
      <c r="AG201" s="845" t="n">
        <v>0.02697320011781201</v>
      </c>
      <c r="AH201" s="476" t="n"/>
      <c r="AI201" s="845">
        <f t="array" ref="AI201">SQRT(INDEX(_xlfn.ANCHORARRAY($B$190),A201,A201))</f>
        <v/>
      </c>
      <c r="AJ201" s="845" t="n"/>
      <c r="AK201" s="845">
        <f>$AP$191*AI201</f>
        <v/>
      </c>
      <c r="AL201" s="845">
        <f>ABS(Y130/AK201)</f>
        <v/>
      </c>
      <c r="AM201" s="845">
        <f>IF(AL201&lt;2.5,"Spełniony","Nie spełniony")</f>
        <v/>
      </c>
      <c r="AN201" s="845" t="n"/>
      <c r="AO201" s="845" t="n"/>
      <c r="AP201" s="845" t="n"/>
      <c r="AQ201" s="845" t="n"/>
      <c r="AR201" s="476" t="n"/>
      <c r="AS201" s="476" t="n"/>
      <c r="AT201" s="476" t="n"/>
      <c r="AU201" s="476" t="n"/>
      <c r="AV201" s="476" t="n"/>
      <c r="AW201" s="476" t="n"/>
      <c r="AX201" s="476" t="n"/>
      <c r="AY201" s="476" t="n"/>
      <c r="AZ201" s="476" t="n"/>
      <c r="BA201" s="476" t="n"/>
      <c r="BB201" s="476" t="n"/>
      <c r="BC201" s="476" t="n"/>
      <c r="BD201" s="476" t="n"/>
      <c r="BE201" s="476" t="n"/>
      <c r="BF201" s="476" t="n"/>
      <c r="BG201" s="476" t="n"/>
      <c r="BH201" s="476" t="n"/>
      <c r="BI201" s="476" t="n"/>
      <c r="BJ201" s="476" t="n"/>
      <c r="BK201" s="476" t="n"/>
      <c r="BL201" s="476" t="n"/>
      <c r="BM201" s="476" t="n"/>
      <c r="BN201" s="476" t="n"/>
      <c r="BO201" s="476" t="n"/>
      <c r="BP201" s="476" t="n"/>
      <c r="BQ201" s="476" t="n"/>
      <c r="BR201" s="476" t="n"/>
      <c r="BS201" s="476" t="n"/>
      <c r="BT201" s="476" t="n"/>
      <c r="BU201" s="476" t="n"/>
      <c r="BV201" s="476" t="n"/>
      <c r="BW201" s="476" t="n"/>
      <c r="BX201" s="476" t="n"/>
      <c r="BY201" s="476" t="n"/>
      <c r="BZ201" s="476" t="n"/>
      <c r="CA201" s="476" t="n"/>
      <c r="CB201" s="476" t="n"/>
      <c r="CC201" s="476" t="n"/>
      <c r="CD201" s="476" t="n"/>
      <c r="CE201" s="476" t="n"/>
      <c r="CF201" s="476" t="n"/>
      <c r="CG201" s="476" t="n"/>
      <c r="CH201" s="476" t="n"/>
      <c r="CI201" s="476" t="n"/>
      <c r="CJ201" s="476" t="n"/>
      <c r="CK201" s="476" t="n"/>
      <c r="CL201" s="476" t="n"/>
      <c r="CM201" s="476" t="n"/>
      <c r="CN201" s="476" t="n"/>
      <c r="CO201" s="476" t="n"/>
      <c r="CP201" s="476" t="n"/>
      <c r="CQ201" s="476" t="n"/>
      <c r="CR201" s="476" t="n"/>
      <c r="CS201" s="476" t="n"/>
      <c r="CT201" s="476" t="n"/>
      <c r="CU201" s="476" t="n"/>
      <c r="CV201" s="476" t="n"/>
    </row>
    <row r="202">
      <c r="A202" s="476" t="n">
        <v>13</v>
      </c>
      <c r="B202" s="845" t="n">
        <v>0.03069159105306112</v>
      </c>
      <c r="C202" s="845" t="n">
        <v>-0.01409598140508837</v>
      </c>
      <c r="D202" s="660" t="n">
        <v>0.0004645280769878931</v>
      </c>
      <c r="E202" s="720" t="n">
        <v>-0.05352038462260494</v>
      </c>
      <c r="F202" s="720" t="n">
        <v>-0.02535121148557204</v>
      </c>
      <c r="G202" s="721" t="n">
        <v>-0.1269323521644199</v>
      </c>
      <c r="H202" s="722" t="n">
        <v>-0.2369683737036325</v>
      </c>
      <c r="I202" s="845" t="n">
        <v>-0.05352027740200355</v>
      </c>
      <c r="J202" s="845" t="n">
        <v>-0.01498568396165487</v>
      </c>
      <c r="K202" s="845" t="n">
        <v>-0.09985041514927465</v>
      </c>
      <c r="L202" s="845" t="n">
        <v>0.07429023601880491</v>
      </c>
      <c r="M202" s="845" t="n">
        <v>0.03069162001420451</v>
      </c>
      <c r="N202" s="845" t="n">
        <v>0.5567465810811407</v>
      </c>
      <c r="O202" s="845" t="n">
        <v>-0.2731597589923362</v>
      </c>
      <c r="P202" s="845" t="n">
        <v>-0.1340340518869921</v>
      </c>
      <c r="Q202" s="845" t="n">
        <v>0.02879010220767073</v>
      </c>
      <c r="R202" s="845" t="n">
        <v>0.0125495510552067</v>
      </c>
      <c r="S202" s="845" t="n">
        <v>0.02839407679219616</v>
      </c>
      <c r="T202" s="845" t="n">
        <v>0.0004032975762045019</v>
      </c>
      <c r="U202" s="845" t="n">
        <v>0.02642131153181677</v>
      </c>
      <c r="V202" s="845" t="n">
        <v>-0.09113728435970811</v>
      </c>
      <c r="W202" s="845" t="n">
        <v>0.08762828794873652</v>
      </c>
      <c r="X202" s="845" t="n">
        <v>0.02731756299982889</v>
      </c>
      <c r="Y202" s="845" t="n">
        <v>-0.01331065505034182</v>
      </c>
      <c r="Z202" s="845" t="n">
        <v>0.08301089044977669</v>
      </c>
      <c r="AA202" s="845" t="n">
        <v>-0.09350880198829219</v>
      </c>
      <c r="AB202" s="845" t="n">
        <v>-0.1267049305793843</v>
      </c>
      <c r="AC202" s="845" t="n">
        <v>-0.05722642702837624</v>
      </c>
      <c r="AD202" s="845" t="n">
        <v>0.01779239553503903</v>
      </c>
      <c r="AE202" s="845" t="n">
        <v>-0.01477194774928115</v>
      </c>
      <c r="AF202" s="845" t="n">
        <v>-0.03541463818785463</v>
      </c>
      <c r="AG202" s="845" t="n">
        <v>0.04016016146369498</v>
      </c>
      <c r="AH202" s="476" t="n"/>
      <c r="AI202" s="845">
        <f t="array" ref="AI202">SQRT(INDEX(_xlfn.ANCHORARRAY($B$190),A202,A202))</f>
        <v/>
      </c>
      <c r="AJ202" s="845" t="n"/>
      <c r="AK202" s="845">
        <f>$AP$191*AI202</f>
        <v/>
      </c>
      <c r="AL202" s="845">
        <f>ABS(Y131/AK202)</f>
        <v/>
      </c>
      <c r="AM202" s="845">
        <f>IF(AL202&lt;2.5,"Spełniony","Nie spełniony")</f>
        <v/>
      </c>
      <c r="AN202" s="845" t="n"/>
      <c r="AO202" s="845" t="n"/>
      <c r="AP202" s="845" t="n"/>
      <c r="AQ202" s="845" t="n"/>
      <c r="AR202" s="476" t="n"/>
      <c r="AS202" s="476" t="n"/>
      <c r="AT202" s="476" t="n"/>
      <c r="AU202" s="476" t="n"/>
      <c r="AV202" s="476" t="n"/>
      <c r="AW202" s="476" t="n"/>
      <c r="AX202" s="476" t="n"/>
      <c r="AY202" s="476" t="n"/>
      <c r="AZ202" s="476" t="n"/>
      <c r="BA202" s="476" t="n"/>
      <c r="BB202" s="476" t="n"/>
      <c r="BC202" s="476" t="n"/>
      <c r="BD202" s="476" t="n"/>
      <c r="BE202" s="476" t="n"/>
      <c r="BF202" s="476" t="n"/>
      <c r="BG202" s="476" t="n"/>
      <c r="BH202" s="476" t="n"/>
      <c r="BI202" s="476" t="n"/>
      <c r="BJ202" s="476" t="n"/>
      <c r="BK202" s="476" t="n"/>
      <c r="BL202" s="476" t="n"/>
      <c r="BM202" s="476" t="n"/>
      <c r="BN202" s="476" t="n"/>
      <c r="BO202" s="476" t="n"/>
      <c r="BP202" s="476" t="n"/>
      <c r="BQ202" s="476" t="n"/>
      <c r="BR202" s="476" t="n"/>
      <c r="BS202" s="476" t="n"/>
      <c r="BT202" s="476" t="n"/>
      <c r="BU202" s="476" t="n"/>
      <c r="BV202" s="476" t="n"/>
      <c r="BW202" s="476" t="n"/>
      <c r="BX202" s="476" t="n"/>
      <c r="BY202" s="476" t="n"/>
      <c r="BZ202" s="476" t="n"/>
      <c r="CA202" s="476" t="n"/>
      <c r="CB202" s="476" t="n"/>
      <c r="CC202" s="476" t="n"/>
      <c r="CD202" s="476" t="n"/>
      <c r="CE202" s="476" t="n"/>
      <c r="CF202" s="476" t="n"/>
      <c r="CG202" s="476" t="n"/>
      <c r="CH202" s="476" t="n"/>
      <c r="CI202" s="476" t="n"/>
      <c r="CJ202" s="476" t="n"/>
      <c r="CK202" s="476" t="n"/>
      <c r="CL202" s="476" t="n"/>
      <c r="CM202" s="476" t="n"/>
      <c r="CN202" s="476" t="n"/>
      <c r="CO202" s="476" t="n"/>
      <c r="CP202" s="476" t="n"/>
      <c r="CQ202" s="476" t="n"/>
      <c r="CR202" s="476" t="n"/>
      <c r="CS202" s="476" t="n"/>
      <c r="CT202" s="476" t="n"/>
      <c r="CU202" s="476" t="n"/>
      <c r="CV202" s="476" t="n"/>
    </row>
    <row r="203">
      <c r="A203" s="476" t="n">
        <v>14</v>
      </c>
      <c r="B203" s="845" t="n">
        <v>0.01514614494543075</v>
      </c>
      <c r="C203" s="845" t="n">
        <v>0.01982617550785673</v>
      </c>
      <c r="D203" s="660" t="n">
        <v>0.003510649140802912</v>
      </c>
      <c r="E203" s="720" t="n">
        <v>0.01998496947387045</v>
      </c>
      <c r="F203" s="720" t="n">
        <v>0.04247349388827415</v>
      </c>
      <c r="G203" s="721" t="n">
        <v>0.06131674947191276</v>
      </c>
      <c r="H203" s="722" t="n">
        <v>0.1187855786454276</v>
      </c>
      <c r="I203" s="845" t="n">
        <v>0.01998492943678064</v>
      </c>
      <c r="J203" s="845" t="n">
        <v>0.003769014410148399</v>
      </c>
      <c r="K203" s="845" t="n">
        <v>-0.1155999412317619</v>
      </c>
      <c r="L203" s="845" t="n">
        <v>0.01771801170747706</v>
      </c>
      <c r="M203" s="845" t="n">
        <v>0.01514615923760853</v>
      </c>
      <c r="N203" s="845" t="n">
        <v>-0.2731597589923362</v>
      </c>
      <c r="O203" s="845" t="n">
        <v>0.4336847153106745</v>
      </c>
      <c r="P203" s="845" t="n">
        <v>-0.2905906719442367</v>
      </c>
      <c r="Q203" s="845" t="n">
        <v>0.01590599732379967</v>
      </c>
      <c r="R203" s="845" t="n">
        <v>0.0429568323141523</v>
      </c>
      <c r="S203" s="845" t="n">
        <v>0.0949930163063203</v>
      </c>
      <c r="T203" s="845" t="n">
        <v>0.03579506128178224</v>
      </c>
      <c r="U203" s="845" t="n">
        <v>-0.03239119616868816</v>
      </c>
      <c r="V203" s="845" t="n">
        <v>0.1156614215500512</v>
      </c>
      <c r="W203" s="845" t="n">
        <v>0.05511647202608971</v>
      </c>
      <c r="X203" s="845" t="n">
        <v>-0.05322007639087666</v>
      </c>
      <c r="Y203" s="845" t="n">
        <v>-0.04289283619760276</v>
      </c>
      <c r="Z203" s="845" t="n">
        <v>-0.07573538474841021</v>
      </c>
      <c r="AA203" s="845" t="n">
        <v>0.001070403760748684</v>
      </c>
      <c r="AB203" s="845" t="n">
        <v>0.06663729985252034</v>
      </c>
      <c r="AC203" s="845" t="n">
        <v>0.01554422473829416</v>
      </c>
      <c r="AD203" s="845" t="n">
        <v>0.03343696626775949</v>
      </c>
      <c r="AE203" s="845" t="n">
        <v>0.02334396590259041</v>
      </c>
      <c r="AF203" s="845" t="n">
        <v>-0.01756903318158461</v>
      </c>
      <c r="AG203" s="845" t="n">
        <v>0.06770564858931344</v>
      </c>
      <c r="AH203" s="476" t="n"/>
      <c r="AI203" s="845">
        <f t="array" ref="AI203">SQRT(INDEX(_xlfn.ANCHORARRAY($B$190),A203,A203))</f>
        <v/>
      </c>
      <c r="AJ203" s="845" t="n"/>
      <c r="AK203" s="845">
        <f>$AP$191*AI203</f>
        <v/>
      </c>
      <c r="AL203" s="845">
        <f>ABS(Y132/AK203)</f>
        <v/>
      </c>
      <c r="AM203" s="845">
        <f>IF(AL203&lt;2.5,"Spełniony","Nie spełniony")</f>
        <v/>
      </c>
      <c r="AN203" s="845" t="n"/>
      <c r="AO203" s="845" t="n"/>
      <c r="AP203" s="845" t="n"/>
      <c r="AQ203" s="845" t="n"/>
      <c r="AR203" s="476" t="n"/>
      <c r="AS203" s="476" t="n"/>
      <c r="AT203" s="476" t="n"/>
      <c r="AU203" s="476" t="n"/>
      <c r="AV203" s="476" t="n"/>
      <c r="AW203" s="476" t="n"/>
      <c r="AX203" s="476" t="n"/>
      <c r="AY203" s="476" t="n"/>
      <c r="AZ203" s="476" t="n"/>
      <c r="BA203" s="476" t="n"/>
      <c r="BB203" s="476" t="n"/>
      <c r="BC203" s="476" t="n"/>
      <c r="BD203" s="476" t="n"/>
      <c r="BE203" s="476" t="n"/>
      <c r="BF203" s="476" t="n"/>
      <c r="BG203" s="476" t="n"/>
      <c r="BH203" s="476" t="n"/>
      <c r="BI203" s="476" t="n"/>
      <c r="BJ203" s="476" t="n"/>
      <c r="BK203" s="476" t="n"/>
      <c r="BL203" s="476" t="n"/>
      <c r="BM203" s="476" t="n"/>
      <c r="BN203" s="476" t="n"/>
      <c r="BO203" s="476" t="n"/>
      <c r="BP203" s="476" t="n"/>
      <c r="BQ203" s="476" t="n"/>
      <c r="BR203" s="476" t="n"/>
      <c r="BS203" s="476" t="n"/>
      <c r="BT203" s="476" t="n"/>
      <c r="BU203" s="476" t="n"/>
      <c r="BV203" s="476" t="n"/>
      <c r="BW203" s="476" t="n"/>
      <c r="BX203" s="476" t="n"/>
      <c r="BY203" s="476" t="n"/>
      <c r="BZ203" s="476" t="n"/>
      <c r="CA203" s="476" t="n"/>
      <c r="CB203" s="476" t="n"/>
      <c r="CC203" s="476" t="n"/>
      <c r="CD203" s="476" t="n"/>
      <c r="CE203" s="476" t="n"/>
      <c r="CF203" s="476" t="n"/>
      <c r="CG203" s="476" t="n"/>
      <c r="CH203" s="476" t="n"/>
      <c r="CI203" s="476" t="n"/>
      <c r="CJ203" s="476" t="n"/>
      <c r="CK203" s="476" t="n"/>
      <c r="CL203" s="476" t="n"/>
      <c r="CM203" s="476" t="n"/>
      <c r="CN203" s="476" t="n"/>
      <c r="CO203" s="476" t="n"/>
      <c r="CP203" s="476" t="n"/>
      <c r="CQ203" s="476" t="n"/>
      <c r="CR203" s="476" t="n"/>
      <c r="CS203" s="476" t="n"/>
      <c r="CT203" s="476" t="n"/>
      <c r="CU203" s="476" t="n"/>
      <c r="CV203" s="476" t="n"/>
    </row>
    <row r="204">
      <c r="A204" s="476" t="n">
        <v>15</v>
      </c>
      <c r="B204" s="845" t="n">
        <v>-0.008584042481634704</v>
      </c>
      <c r="C204" s="845" t="n">
        <v>-0.0185844114865473</v>
      </c>
      <c r="D204" s="660" t="n">
        <v>-0.003131776947444334</v>
      </c>
      <c r="E204" s="720" t="n">
        <v>0.003968743173058516</v>
      </c>
      <c r="F204" s="720" t="n">
        <v>-0.04229270036195859</v>
      </c>
      <c r="G204" s="721" t="n">
        <v>0.0458626946256815</v>
      </c>
      <c r="H204" s="722" t="n">
        <v>0.05729726388495111</v>
      </c>
      <c r="I204" s="845" t="n">
        <v>0.003968735222236945</v>
      </c>
      <c r="J204" s="845" t="n">
        <v>-0.007470073491341288</v>
      </c>
      <c r="K204" s="845" t="n">
        <v>-0.04853705201903779</v>
      </c>
      <c r="L204" s="845" t="n">
        <v>0.01952728897007348</v>
      </c>
      <c r="M204" s="845" t="n">
        <v>-0.00858405058169328</v>
      </c>
      <c r="N204" s="845" t="n">
        <v>-0.134034051886992</v>
      </c>
      <c r="O204" s="845" t="n">
        <v>-0.2905906719442366</v>
      </c>
      <c r="P204" s="845" t="n">
        <v>0.5884006026819264</v>
      </c>
      <c r="Q204" s="845" t="n">
        <v>-0.0633868508631289</v>
      </c>
      <c r="R204" s="845" t="n">
        <v>-0.08945895751375976</v>
      </c>
      <c r="S204" s="845" t="n">
        <v>-0.1737338358272418</v>
      </c>
      <c r="T204" s="845" t="n">
        <v>-0.05393611486041243</v>
      </c>
      <c r="U204" s="845" t="n">
        <v>0.02066744994302152</v>
      </c>
      <c r="V204" s="845" t="n">
        <v>0.06752822741202757</v>
      </c>
      <c r="W204" s="845" t="n">
        <v>-0.2038316737004919</v>
      </c>
      <c r="X204" s="845" t="n">
        <v>0.04007315193529282</v>
      </c>
      <c r="Y204" s="845" t="n">
        <v>0.07408893127021715</v>
      </c>
      <c r="Z204" s="845" t="n">
        <v>0.003456667753064635</v>
      </c>
      <c r="AA204" s="845" t="n">
        <v>0.01868469532988976</v>
      </c>
      <c r="AB204" s="845" t="n">
        <v>0.03281542044394278</v>
      </c>
      <c r="AC204" s="845" t="n">
        <v>0.02927304893432862</v>
      </c>
      <c r="AD204" s="845" t="n">
        <v>-0.06929497112414762</v>
      </c>
      <c r="AE204" s="845" t="n">
        <v>-0.01093209559136134</v>
      </c>
      <c r="AF204" s="845" t="n">
        <v>0.05586893460949134</v>
      </c>
      <c r="AG204" s="845" t="n">
        <v>-0.1421084268527533</v>
      </c>
      <c r="AH204" s="476" t="n"/>
      <c r="AI204" s="845">
        <f t="array" ref="AI204">SQRT(INDEX(_xlfn.ANCHORARRAY($B$190),A204,A204))</f>
        <v/>
      </c>
      <c r="AJ204" s="845" t="n"/>
      <c r="AK204" s="845">
        <f>$AP$191*AI204</f>
        <v/>
      </c>
      <c r="AL204" s="845">
        <f>ABS(Y133/AK204)</f>
        <v/>
      </c>
      <c r="AM204" s="845">
        <f>IF(AL204&lt;2.5,"Spełniony","Nie spełniony")</f>
        <v/>
      </c>
      <c r="AN204" s="845" t="n"/>
      <c r="AO204" s="845" t="n"/>
      <c r="AP204" s="845" t="n"/>
      <c r="AQ204" s="845" t="n"/>
      <c r="AR204" s="476" t="n"/>
      <c r="AS204" s="476" t="n"/>
      <c r="AT204" s="476" t="n"/>
      <c r="AU204" s="476" t="n"/>
      <c r="AV204" s="476" t="n"/>
      <c r="AW204" s="476" t="n"/>
      <c r="AX204" s="476" t="n"/>
      <c r="AY204" s="476" t="n"/>
      <c r="AZ204" s="476" t="n"/>
      <c r="BA204" s="476" t="n"/>
      <c r="BB204" s="476" t="n"/>
      <c r="BC204" s="476" t="n"/>
      <c r="BD204" s="476" t="n"/>
      <c r="BE204" s="476" t="n"/>
      <c r="BF204" s="476" t="n"/>
      <c r="BG204" s="476" t="n"/>
      <c r="BH204" s="476" t="n"/>
      <c r="BI204" s="476" t="n"/>
      <c r="BJ204" s="476" t="n"/>
      <c r="BK204" s="476" t="n"/>
      <c r="BL204" s="476" t="n"/>
      <c r="BM204" s="476" t="n"/>
      <c r="BN204" s="476" t="n"/>
      <c r="BO204" s="476" t="n"/>
      <c r="BP204" s="476" t="n"/>
      <c r="BQ204" s="476" t="n"/>
      <c r="BR204" s="476" t="n"/>
      <c r="BS204" s="476" t="n"/>
      <c r="BT204" s="476" t="n"/>
      <c r="BU204" s="476" t="n"/>
      <c r="BV204" s="476" t="n"/>
      <c r="BW204" s="476" t="n"/>
      <c r="BX204" s="476" t="n"/>
      <c r="BY204" s="476" t="n"/>
      <c r="BZ204" s="476" t="n"/>
      <c r="CA204" s="476" t="n"/>
      <c r="CB204" s="476" t="n"/>
      <c r="CC204" s="476" t="n"/>
      <c r="CD204" s="476" t="n"/>
      <c r="CE204" s="476" t="n"/>
      <c r="CF204" s="476" t="n"/>
      <c r="CG204" s="476" t="n"/>
      <c r="CH204" s="476" t="n"/>
      <c r="CI204" s="476" t="n"/>
      <c r="CJ204" s="476" t="n"/>
      <c r="CK204" s="476" t="n"/>
      <c r="CL204" s="476" t="n"/>
      <c r="CM204" s="476" t="n"/>
      <c r="CN204" s="476" t="n"/>
      <c r="CO204" s="476" t="n"/>
      <c r="CP204" s="476" t="n"/>
      <c r="CQ204" s="476" t="n"/>
      <c r="CR204" s="476" t="n"/>
      <c r="CS204" s="476" t="n"/>
      <c r="CT204" s="476" t="n"/>
      <c r="CU204" s="476" t="n"/>
      <c r="CV204" s="476" t="n"/>
    </row>
    <row r="205">
      <c r="A205" s="476" t="n">
        <v>16</v>
      </c>
      <c r="B205" s="845" t="n">
        <v>-0.008366932512830473</v>
      </c>
      <c r="C205" s="845" t="n">
        <v>0.003837056241899346</v>
      </c>
      <c r="D205" s="660" t="n">
        <v>0.005925683265346871</v>
      </c>
      <c r="E205" s="720" t="n">
        <v>0.001465632111719309</v>
      </c>
      <c r="F205" s="720" t="n">
        <v>-0.05234695305005975</v>
      </c>
      <c r="G205" s="721" t="n">
        <v>0.01716376145306642</v>
      </c>
      <c r="H205" s="722" t="n">
        <v>-0.01161137309178632</v>
      </c>
      <c r="I205" s="845" t="n">
        <v>0.001465629175530461</v>
      </c>
      <c r="J205" s="845" t="n">
        <v>0.01355631196258181</v>
      </c>
      <c r="K205" s="845" t="n">
        <v>0.02038746693808223</v>
      </c>
      <c r="L205" s="845" t="n">
        <v>-0.008039847935152764</v>
      </c>
      <c r="M205" s="845" t="n">
        <v>-0.008366940408020114</v>
      </c>
      <c r="N205" s="845" t="n">
        <v>0.02879010220767079</v>
      </c>
      <c r="O205" s="845" t="n">
        <v>0.01590599732379978</v>
      </c>
      <c r="P205" s="845" t="n">
        <v>-0.06338685086312891</v>
      </c>
      <c r="Q205" s="845" t="n">
        <v>0.6535965526220093</v>
      </c>
      <c r="R205" s="845" t="n">
        <v>-0.221384468774407</v>
      </c>
      <c r="S205" s="845" t="n">
        <v>-0.1212732773161305</v>
      </c>
      <c r="T205" s="845" t="n">
        <v>-0.05885822557545146</v>
      </c>
      <c r="U205" s="845" t="n">
        <v>0.04390850887548935</v>
      </c>
      <c r="V205" s="845" t="n">
        <v>0.03501507130638257</v>
      </c>
      <c r="W205" s="845" t="n">
        <v>0.07769988718173036</v>
      </c>
      <c r="X205" s="845" t="n">
        <v>-0.3234943389455387</v>
      </c>
      <c r="Y205" s="845" t="n">
        <v>0.1178159900777392</v>
      </c>
      <c r="Z205" s="845" t="n">
        <v>0.05046742861932432</v>
      </c>
      <c r="AA205" s="845" t="n">
        <v>0.04249596176036219</v>
      </c>
      <c r="AB205" s="845" t="n">
        <v>-0.02846735973433352</v>
      </c>
      <c r="AC205" s="845" t="n">
        <v>0.03455265326717116</v>
      </c>
      <c r="AD205" s="845" t="n">
        <v>-0.06069251331754116</v>
      </c>
      <c r="AE205" s="845" t="n">
        <v>-0.04077265814975146</v>
      </c>
      <c r="AF205" s="845" t="n">
        <v>0.04831507326156799</v>
      </c>
      <c r="AG205" s="845" t="n">
        <v>0.09132340710983848</v>
      </c>
      <c r="AH205" s="476" t="n"/>
      <c r="AI205" s="845">
        <f t="array" ref="AI205">SQRT(INDEX(_xlfn.ANCHORARRAY($B$190),A205,A205))</f>
        <v/>
      </c>
      <c r="AJ205" s="845" t="n"/>
      <c r="AK205" s="845">
        <f>$AP$191*AI205</f>
        <v/>
      </c>
      <c r="AL205" s="845">
        <f>ABS(Y134/AK205)</f>
        <v/>
      </c>
      <c r="AM205" s="845">
        <f>IF(AL205&lt;2.5,"Spełniony","Nie spełniony")</f>
        <v/>
      </c>
      <c r="AN205" s="845" t="n"/>
      <c r="AO205" s="845" t="n"/>
      <c r="AP205" s="845" t="n"/>
      <c r="AQ205" s="845" t="n"/>
      <c r="AR205" s="476" t="n"/>
      <c r="AS205" s="476" t="n"/>
      <c r="AT205" s="476" t="n"/>
      <c r="AU205" s="476" t="n"/>
      <c r="AV205" s="476" t="n"/>
      <c r="AW205" s="476" t="n"/>
      <c r="AX205" s="476" t="n"/>
      <c r="AY205" s="476" t="n"/>
      <c r="AZ205" s="476" t="n"/>
      <c r="BA205" s="476" t="n"/>
      <c r="BB205" s="476" t="n"/>
      <c r="BC205" s="476" t="n"/>
      <c r="BD205" s="476" t="n"/>
      <c r="BE205" s="476" t="n"/>
      <c r="BF205" s="476" t="n"/>
      <c r="BG205" s="476" t="n"/>
      <c r="BH205" s="476" t="n"/>
      <c r="BI205" s="476" t="n"/>
      <c r="BJ205" s="476" t="n"/>
      <c r="BK205" s="476" t="n"/>
      <c r="BL205" s="476" t="n"/>
      <c r="BM205" s="476" t="n"/>
      <c r="BN205" s="476" t="n"/>
      <c r="BO205" s="476" t="n"/>
      <c r="BP205" s="476" t="n"/>
      <c r="BQ205" s="476" t="n"/>
      <c r="BR205" s="476" t="n"/>
      <c r="BS205" s="476" t="n"/>
      <c r="BT205" s="476" t="n"/>
      <c r="BU205" s="476" t="n"/>
      <c r="BV205" s="476" t="n"/>
      <c r="BW205" s="476" t="n"/>
      <c r="BX205" s="476" t="n"/>
      <c r="BY205" s="476" t="n"/>
      <c r="BZ205" s="476" t="n"/>
      <c r="CA205" s="476" t="n"/>
      <c r="CB205" s="476" t="n"/>
      <c r="CC205" s="476" t="n"/>
      <c r="CD205" s="476" t="n"/>
      <c r="CE205" s="476" t="n"/>
      <c r="CF205" s="476" t="n"/>
      <c r="CG205" s="476" t="n"/>
      <c r="CH205" s="476" t="n"/>
      <c r="CI205" s="476" t="n"/>
      <c r="CJ205" s="476" t="n"/>
      <c r="CK205" s="476" t="n"/>
      <c r="CL205" s="476" t="n"/>
      <c r="CM205" s="476" t="n"/>
      <c r="CN205" s="476" t="n"/>
      <c r="CO205" s="476" t="n"/>
      <c r="CP205" s="476" t="n"/>
      <c r="CQ205" s="476" t="n"/>
      <c r="CR205" s="476" t="n"/>
      <c r="CS205" s="476" t="n"/>
      <c r="CT205" s="476" t="n"/>
      <c r="CU205" s="476" t="n"/>
      <c r="CV205" s="476" t="n"/>
    </row>
    <row r="206">
      <c r="A206" s="476" t="n">
        <v>17</v>
      </c>
      <c r="B206" s="845" t="n">
        <v>-0.009750312393146936</v>
      </c>
      <c r="C206" s="845" t="n">
        <v>-0.108952673352034</v>
      </c>
      <c r="D206" s="660" t="n">
        <v>-0.03084690565711995</v>
      </c>
      <c r="E206" s="720" t="n">
        <v>-0.004197644325163036</v>
      </c>
      <c r="F206" s="720" t="n">
        <v>-0.08484614508981475</v>
      </c>
      <c r="G206" s="721" t="n">
        <v>0.003044616827058622</v>
      </c>
      <c r="H206" s="722" t="n">
        <v>-0.05636606390860952</v>
      </c>
      <c r="I206" s="845" t="n">
        <v>-0.004197635915769989</v>
      </c>
      <c r="J206" s="845" t="n">
        <v>-0.04853455877054019</v>
      </c>
      <c r="K206" s="845" t="n">
        <v>0.02759419630632301</v>
      </c>
      <c r="L206" s="845" t="n">
        <v>-0.003684414313008068</v>
      </c>
      <c r="M206" s="845" t="n">
        <v>-0.009750321593719025</v>
      </c>
      <c r="N206" s="845" t="n">
        <v>0.01254955105520673</v>
      </c>
      <c r="O206" s="845" t="n">
        <v>0.04295683231415238</v>
      </c>
      <c r="P206" s="845" t="n">
        <v>-0.08945895751375976</v>
      </c>
      <c r="Q206" s="845" t="n">
        <v>-0.2213844687744069</v>
      </c>
      <c r="R206" s="845" t="n">
        <v>0.700553226760009</v>
      </c>
      <c r="S206" s="845" t="n">
        <v>-0.174838787766542</v>
      </c>
      <c r="T206" s="845" t="n">
        <v>-0.06391366553025071</v>
      </c>
      <c r="U206" s="845" t="n">
        <v>-0.02859452078033477</v>
      </c>
      <c r="V206" s="845" t="n">
        <v>0.02703196302635869</v>
      </c>
      <c r="W206" s="845" t="n">
        <v>0.07702658986002528</v>
      </c>
      <c r="X206" s="845" t="n">
        <v>-0.1735173684681962</v>
      </c>
      <c r="Y206" s="845" t="n">
        <v>-0.07370067709204416</v>
      </c>
      <c r="Z206" s="845" t="n">
        <v>0.09484986918598891</v>
      </c>
      <c r="AA206" s="845" t="n">
        <v>0.04830962348786746</v>
      </c>
      <c r="AB206" s="845" t="n">
        <v>0.07378965825232706</v>
      </c>
      <c r="AC206" s="845" t="n">
        <v>-0.09158621463849903</v>
      </c>
      <c r="AD206" s="845" t="n">
        <v>-0.0394154064633036</v>
      </c>
      <c r="AE206" s="845" t="n">
        <v>0.07703071253622142</v>
      </c>
      <c r="AF206" s="845" t="n">
        <v>-0.03038704814879142</v>
      </c>
      <c r="AG206" s="845" t="n">
        <v>-0.1137941696104211</v>
      </c>
      <c r="AH206" s="476" t="n"/>
      <c r="AI206" s="845">
        <f t="array" ref="AI206">SQRT(INDEX(_xlfn.ANCHORARRAY($B$190),A206,A206))</f>
        <v/>
      </c>
      <c r="AJ206" s="845" t="n"/>
      <c r="AK206" s="845">
        <f>$AP$191*AI206</f>
        <v/>
      </c>
      <c r="AL206" s="845">
        <f>ABS(Y135/AK206)</f>
        <v/>
      </c>
      <c r="AM206" s="845">
        <f>IF(AL206&lt;2.5,"Spełniony","Nie spełniony")</f>
        <v/>
      </c>
      <c r="AN206" s="845" t="n"/>
      <c r="AO206" s="845" t="n"/>
      <c r="AP206" s="845" t="n"/>
      <c r="AQ206" s="845" t="n"/>
      <c r="AR206" s="476" t="n"/>
      <c r="AS206" s="476" t="n"/>
      <c r="AT206" s="476" t="n"/>
      <c r="AU206" s="476" t="n"/>
      <c r="AV206" s="476" t="n"/>
      <c r="AW206" s="476" t="n"/>
      <c r="AX206" s="476" t="n"/>
      <c r="AY206" s="476" t="n"/>
      <c r="AZ206" s="476" t="n"/>
      <c r="BA206" s="476" t="n"/>
      <c r="BB206" s="476" t="n"/>
      <c r="BC206" s="476" t="n"/>
      <c r="BD206" s="476" t="n"/>
      <c r="BE206" s="476" t="n"/>
      <c r="BF206" s="476" t="n"/>
      <c r="BG206" s="476" t="n"/>
      <c r="BH206" s="476" t="n"/>
      <c r="BI206" s="476" t="n"/>
      <c r="BJ206" s="476" t="n"/>
      <c r="BK206" s="476" t="n"/>
      <c r="BL206" s="476" t="n"/>
      <c r="BM206" s="476" t="n"/>
      <c r="BN206" s="476" t="n"/>
      <c r="BO206" s="476" t="n"/>
      <c r="BP206" s="476" t="n"/>
      <c r="BQ206" s="476" t="n"/>
      <c r="BR206" s="476" t="n"/>
      <c r="BS206" s="476" t="n"/>
      <c r="BT206" s="476" t="n"/>
      <c r="BU206" s="476" t="n"/>
      <c r="BV206" s="476" t="n"/>
      <c r="BW206" s="476" t="n"/>
      <c r="BX206" s="476" t="n"/>
      <c r="BY206" s="476" t="n"/>
      <c r="BZ206" s="476" t="n"/>
      <c r="CA206" s="476" t="n"/>
      <c r="CB206" s="476" t="n"/>
      <c r="CC206" s="476" t="n"/>
      <c r="CD206" s="476" t="n"/>
      <c r="CE206" s="476" t="n"/>
      <c r="CF206" s="476" t="n"/>
      <c r="CG206" s="476" t="n"/>
      <c r="CH206" s="476" t="n"/>
      <c r="CI206" s="476" t="n"/>
      <c r="CJ206" s="476" t="n"/>
      <c r="CK206" s="476" t="n"/>
      <c r="CL206" s="476" t="n"/>
      <c r="CM206" s="476" t="n"/>
      <c r="CN206" s="476" t="n"/>
      <c r="CO206" s="476" t="n"/>
      <c r="CP206" s="476" t="n"/>
      <c r="CQ206" s="476" t="n"/>
      <c r="CR206" s="476" t="n"/>
      <c r="CS206" s="476" t="n"/>
      <c r="CT206" s="476" t="n"/>
      <c r="CU206" s="476" t="n"/>
      <c r="CV206" s="476" t="n"/>
    </row>
    <row r="207">
      <c r="A207" s="476" t="n">
        <v>18</v>
      </c>
      <c r="B207" s="845" t="n">
        <v>-0.02782181125326672</v>
      </c>
      <c r="C207" s="845" t="n">
        <v>-0.0453506618282585</v>
      </c>
      <c r="D207" s="845" t="n">
        <v>-0.01237076956309818</v>
      </c>
      <c r="E207" s="720" t="n">
        <v>-0.02200033662296776</v>
      </c>
      <c r="F207" s="720" t="n">
        <v>-0.05426570177481112</v>
      </c>
      <c r="G207" s="721" t="n">
        <v>-0.008453467679187775</v>
      </c>
      <c r="H207" s="722" t="n">
        <v>0.002236830520097833</v>
      </c>
      <c r="I207" s="845" t="n">
        <v>-0.02200029254837183</v>
      </c>
      <c r="J207" s="845" t="n">
        <v>-0.03051075086446348</v>
      </c>
      <c r="K207" s="845" t="n">
        <v>0.01082470887694623</v>
      </c>
      <c r="L207" s="845" t="n">
        <v>0.03763639649263956</v>
      </c>
      <c r="M207" s="845" t="n">
        <v>-0.02782183750643375</v>
      </c>
      <c r="N207" s="845" t="n">
        <v>0.02839407679219613</v>
      </c>
      <c r="O207" s="845" t="n">
        <v>0.09499301630632026</v>
      </c>
      <c r="P207" s="845" t="n">
        <v>-0.1737338358272418</v>
      </c>
      <c r="Q207" s="845" t="n">
        <v>-0.1212732773161304</v>
      </c>
      <c r="R207" s="845" t="n">
        <v>-0.174838787766542</v>
      </c>
      <c r="S207" s="845" t="n">
        <v>0.7128468505601673</v>
      </c>
      <c r="T207" s="845" t="n">
        <v>-0.07028444038794993</v>
      </c>
      <c r="U207" s="845" t="n">
        <v>0.03900577746272665</v>
      </c>
      <c r="V207" s="845" t="n">
        <v>-0.07707635473533533</v>
      </c>
      <c r="W207" s="845" t="n">
        <v>-0.002747577682160718</v>
      </c>
      <c r="X207" s="845" t="n">
        <v>0.03538571695619294</v>
      </c>
      <c r="Y207" s="845" t="n">
        <v>0.08265939564735438</v>
      </c>
      <c r="Z207" s="845" t="n">
        <v>0.005962368012945952</v>
      </c>
      <c r="AA207" s="845" t="n">
        <v>-0.04418354819899718</v>
      </c>
      <c r="AB207" s="845" t="n">
        <v>0.001918295736561934</v>
      </c>
      <c r="AC207" s="845" t="n">
        <v>0.02536236551905533</v>
      </c>
      <c r="AD207" s="845" t="n">
        <v>-0.1119280733352027</v>
      </c>
      <c r="AE207" s="845" t="n">
        <v>-0.02298833829254911</v>
      </c>
      <c r="AF207" s="845" t="n">
        <v>0.09943967232344979</v>
      </c>
      <c r="AG207" s="845" t="n">
        <v>-0.2512404034222374</v>
      </c>
      <c r="AH207" s="476" t="n"/>
      <c r="AI207" s="845">
        <f t="array" ref="AI207">SQRT(INDEX(_xlfn.ANCHORARRAY($B$190),A207,A207))</f>
        <v/>
      </c>
      <c r="AJ207" s="845" t="n"/>
      <c r="AK207" s="845">
        <f>$AP$191*AI207</f>
        <v/>
      </c>
      <c r="AL207" s="845">
        <f>ABS(Y136/AK207)</f>
        <v/>
      </c>
      <c r="AM207" s="845">
        <f>IF(AL207&lt;2.5,"Spełniony","Nie spełniony")</f>
        <v/>
      </c>
      <c r="AN207" s="845" t="n"/>
      <c r="AO207" s="845" t="n"/>
      <c r="AP207" s="845" t="n"/>
      <c r="AQ207" s="845" t="n"/>
      <c r="AR207" s="476" t="n"/>
      <c r="AS207" s="476" t="n"/>
      <c r="AT207" s="476" t="n"/>
      <c r="AU207" s="476" t="n"/>
      <c r="AV207" s="476" t="n"/>
      <c r="AW207" s="476" t="n"/>
      <c r="AX207" s="476" t="n"/>
      <c r="AY207" s="476" t="n"/>
      <c r="AZ207" s="476" t="n"/>
      <c r="BA207" s="476" t="n"/>
      <c r="BB207" s="476" t="n"/>
      <c r="BC207" s="476" t="n"/>
      <c r="BD207" s="476" t="n"/>
      <c r="BE207" s="476" t="n"/>
      <c r="BF207" s="476" t="n"/>
      <c r="BG207" s="476" t="n"/>
      <c r="BH207" s="476" t="n"/>
      <c r="BI207" s="476" t="n"/>
      <c r="BJ207" s="476" t="n"/>
      <c r="BK207" s="476" t="n"/>
      <c r="BL207" s="476" t="n"/>
      <c r="BM207" s="476" t="n"/>
      <c r="BN207" s="476" t="n"/>
      <c r="BO207" s="476" t="n"/>
      <c r="BP207" s="476" t="n"/>
      <c r="BQ207" s="476" t="n"/>
      <c r="BR207" s="476" t="n"/>
      <c r="BS207" s="476" t="n"/>
      <c r="BT207" s="476" t="n"/>
      <c r="BU207" s="476" t="n"/>
      <c r="BV207" s="476" t="n"/>
      <c r="BW207" s="476" t="n"/>
      <c r="BX207" s="476" t="n"/>
      <c r="BY207" s="476" t="n"/>
      <c r="BZ207" s="476" t="n"/>
      <c r="CA207" s="476" t="n"/>
      <c r="CB207" s="476" t="n"/>
      <c r="CC207" s="476" t="n"/>
      <c r="CD207" s="476" t="n"/>
      <c r="CE207" s="476" t="n"/>
      <c r="CF207" s="476" t="n"/>
      <c r="CG207" s="476" t="n"/>
      <c r="CH207" s="476" t="n"/>
      <c r="CI207" s="476" t="n"/>
      <c r="CJ207" s="476" t="n"/>
      <c r="CK207" s="476" t="n"/>
      <c r="CL207" s="476" t="n"/>
      <c r="CM207" s="476" t="n"/>
      <c r="CN207" s="476" t="n"/>
      <c r="CO207" s="476" t="n"/>
      <c r="CP207" s="476" t="n"/>
      <c r="CQ207" s="476" t="n"/>
      <c r="CR207" s="476" t="n"/>
      <c r="CS207" s="476" t="n"/>
      <c r="CT207" s="476" t="n"/>
      <c r="CU207" s="476" t="n"/>
      <c r="CV207" s="476" t="n"/>
    </row>
    <row r="208">
      <c r="A208" s="476" t="n">
        <v>19</v>
      </c>
      <c r="B208" s="845" t="n">
        <v>-0.04564590343344235</v>
      </c>
      <c r="C208" s="845" t="n">
        <v>-0.05917312953627969</v>
      </c>
      <c r="D208" s="845" t="n">
        <v>-0.1758077461635874</v>
      </c>
      <c r="E208" s="720" t="n">
        <v>-0.01220493019344815</v>
      </c>
      <c r="F208" s="720" t="n">
        <v>-0.1303474173559651</v>
      </c>
      <c r="G208" s="721" t="n">
        <v>0.008949590647520073</v>
      </c>
      <c r="H208" s="722" t="n">
        <v>0.02375312073380008</v>
      </c>
      <c r="I208" s="845" t="n">
        <v>-0.01220490574257833</v>
      </c>
      <c r="J208" s="845" t="n">
        <v>-0.1612015325117617</v>
      </c>
      <c r="K208" s="845" t="n">
        <v>0.002530279397702324</v>
      </c>
      <c r="L208" s="845" t="n">
        <v>0.06004464102056162</v>
      </c>
      <c r="M208" s="845" t="n">
        <v>-0.04564594650574687</v>
      </c>
      <c r="N208" s="845" t="n">
        <v>0.0004032975762045046</v>
      </c>
      <c r="O208" s="845" t="n">
        <v>0.03579506128178225</v>
      </c>
      <c r="P208" s="845" t="n">
        <v>-0.0539361148604124</v>
      </c>
      <c r="Q208" s="845" t="n">
        <v>-0.05885822557545142</v>
      </c>
      <c r="R208" s="845" t="n">
        <v>-0.06391366553025074</v>
      </c>
      <c r="S208" s="845" t="n">
        <v>-0.07028444038794993</v>
      </c>
      <c r="T208" s="845" t="n">
        <v>0.697557643086103</v>
      </c>
      <c r="U208" s="845" t="n">
        <v>-0.2244159399163691</v>
      </c>
      <c r="V208" s="845" t="n">
        <v>-0.07978449557363075</v>
      </c>
      <c r="W208" s="845" t="n">
        <v>-0.0600476310533337</v>
      </c>
      <c r="X208" s="845" t="n">
        <v>0.04042429329945477</v>
      </c>
      <c r="Y208" s="845" t="n">
        <v>0.08034070555508663</v>
      </c>
      <c r="Z208" s="845" t="n">
        <v>0.06746954468359619</v>
      </c>
      <c r="AA208" s="845" t="n">
        <v>-0.04840241691117317</v>
      </c>
      <c r="AB208" s="845" t="n">
        <v>0.008990078758796399</v>
      </c>
      <c r="AC208" s="845" t="n">
        <v>0.1242174493960981</v>
      </c>
      <c r="AD208" s="845" t="n">
        <v>0.06884697809149948</v>
      </c>
      <c r="AE208" s="845" t="n">
        <v>-0.02693051580850864</v>
      </c>
      <c r="AF208" s="845" t="n">
        <v>-0.01607943593204877</v>
      </c>
      <c r="AG208" s="845" t="n">
        <v>0.1078517158796181</v>
      </c>
      <c r="AH208" s="476" t="n"/>
      <c r="AI208" s="845">
        <f t="array" ref="AI208">SQRT(INDEX(_xlfn.ANCHORARRAY($B$190),A208,A208))</f>
        <v/>
      </c>
      <c r="AJ208" s="845" t="n"/>
      <c r="AK208" s="845">
        <f>$AP$191*AI208</f>
        <v/>
      </c>
      <c r="AL208" s="845">
        <f>ABS(Y137/AK208)</f>
        <v/>
      </c>
      <c r="AM208" s="845">
        <f>IF(AL208&lt;2.5,"Spełniony","Nie spełniony")</f>
        <v/>
      </c>
      <c r="AN208" s="845" t="n"/>
      <c r="AO208" s="845" t="n"/>
      <c r="AP208" s="845" t="n"/>
      <c r="AQ208" s="845" t="n"/>
      <c r="AR208" s="476" t="n"/>
      <c r="AS208" s="476" t="n"/>
      <c r="AT208" s="476" t="n"/>
      <c r="AU208" s="476" t="n"/>
      <c r="AV208" s="476" t="n"/>
      <c r="AW208" s="476" t="n"/>
      <c r="AX208" s="476" t="n"/>
      <c r="AY208" s="476" t="n"/>
      <c r="AZ208" s="476" t="n"/>
      <c r="BA208" s="476" t="n"/>
      <c r="BB208" s="476" t="n"/>
      <c r="BC208" s="476" t="n"/>
      <c r="BD208" s="476" t="n"/>
      <c r="BE208" s="476" t="n"/>
      <c r="BF208" s="476" t="n"/>
      <c r="BG208" s="476" t="n"/>
      <c r="BH208" s="476" t="n"/>
      <c r="BI208" s="476" t="n"/>
      <c r="BJ208" s="476" t="n"/>
      <c r="BK208" s="476" t="n"/>
      <c r="BL208" s="476" t="n"/>
      <c r="BM208" s="476" t="n"/>
      <c r="BN208" s="476" t="n"/>
      <c r="BO208" s="476" t="n"/>
      <c r="BP208" s="476" t="n"/>
      <c r="BQ208" s="476" t="n"/>
      <c r="BR208" s="476" t="n"/>
      <c r="BS208" s="476" t="n"/>
      <c r="BT208" s="476" t="n"/>
      <c r="BU208" s="476" t="n"/>
      <c r="BV208" s="476" t="n"/>
      <c r="BW208" s="476" t="n"/>
      <c r="BX208" s="476" t="n"/>
      <c r="BY208" s="476" t="n"/>
      <c r="BZ208" s="476" t="n"/>
      <c r="CA208" s="476" t="n"/>
      <c r="CB208" s="476" t="n"/>
      <c r="CC208" s="476" t="n"/>
      <c r="CD208" s="476" t="n"/>
      <c r="CE208" s="476" t="n"/>
      <c r="CF208" s="476" t="n"/>
      <c r="CG208" s="476" t="n"/>
      <c r="CH208" s="476" t="n"/>
      <c r="CI208" s="476" t="n"/>
      <c r="CJ208" s="476" t="n"/>
      <c r="CK208" s="476" t="n"/>
      <c r="CL208" s="476" t="n"/>
      <c r="CM208" s="476" t="n"/>
      <c r="CN208" s="476" t="n"/>
      <c r="CO208" s="476" t="n"/>
      <c r="CP208" s="476" t="n"/>
      <c r="CQ208" s="476" t="n"/>
      <c r="CR208" s="476" t="n"/>
      <c r="CS208" s="476" t="n"/>
      <c r="CT208" s="476" t="n"/>
      <c r="CU208" s="476" t="n"/>
      <c r="CV208" s="476" t="n"/>
    </row>
    <row r="209">
      <c r="A209" s="476" t="n">
        <v>20</v>
      </c>
      <c r="B209" s="845" t="n">
        <v>0.003560198334286391</v>
      </c>
      <c r="C209" s="845" t="n">
        <v>-0.04185154404291304</v>
      </c>
      <c r="D209" s="845" t="n">
        <v>-0.1696859131928914</v>
      </c>
      <c r="E209" s="720" t="n">
        <v>0.03422086272355986</v>
      </c>
      <c r="F209" s="720" t="n">
        <v>-0.00444840796570109</v>
      </c>
      <c r="G209" s="721" t="n">
        <v>0.0213072858791067</v>
      </c>
      <c r="H209" s="722" t="n">
        <v>0.04450607831694904</v>
      </c>
      <c r="I209" s="845" t="n">
        <v>0.03422079416684988</v>
      </c>
      <c r="J209" s="845" t="n">
        <v>-0.08273239658714866</v>
      </c>
      <c r="K209" s="845" t="n">
        <v>-0.00202351485148217</v>
      </c>
      <c r="L209" s="845" t="n">
        <v>-0.01392196184807668</v>
      </c>
      <c r="M209" s="845" t="n">
        <v>0.003560201693754317</v>
      </c>
      <c r="N209" s="845" t="n">
        <v>0.02642131153181677</v>
      </c>
      <c r="O209" s="845" t="n">
        <v>-0.03239119616868814</v>
      </c>
      <c r="P209" s="845" t="n">
        <v>0.02066744994302161</v>
      </c>
      <c r="Q209" s="845" t="n">
        <v>0.04390850887548936</v>
      </c>
      <c r="R209" s="845" t="n">
        <v>-0.02859452078033482</v>
      </c>
      <c r="S209" s="845" t="n">
        <v>0.03900577746272672</v>
      </c>
      <c r="T209" s="845" t="n">
        <v>-0.224415939916369</v>
      </c>
      <c r="U209" s="845" t="n">
        <v>0.5535380212213842</v>
      </c>
      <c r="V209" s="845" t="n">
        <v>0.03037567997088189</v>
      </c>
      <c r="W209" s="845" t="n">
        <v>0.03128573950947952</v>
      </c>
      <c r="X209" s="845" t="n">
        <v>0.007014669068348361</v>
      </c>
      <c r="Y209" s="845" t="n">
        <v>-0.1121338410077918</v>
      </c>
      <c r="Z209" s="845" t="n">
        <v>0.03005010928007706</v>
      </c>
      <c r="AA209" s="845" t="n">
        <v>0.01340764317900489</v>
      </c>
      <c r="AB209" s="845" t="n">
        <v>-0.1162500247010715</v>
      </c>
      <c r="AC209" s="845" t="n">
        <v>0.2303956436212685</v>
      </c>
      <c r="AD209" s="845" t="n">
        <v>0.1233017854295552</v>
      </c>
      <c r="AE209" s="845" t="n">
        <v>0.2120568970980384</v>
      </c>
      <c r="AF209" s="845" t="n">
        <v>-0.06844466888352838</v>
      </c>
      <c r="AG209" s="845" t="n">
        <v>-0.02933254648612103</v>
      </c>
      <c r="AH209" s="476" t="n"/>
      <c r="AI209" s="845">
        <f t="array" ref="AI209">SQRT(INDEX(_xlfn.ANCHORARRAY($B$190),A209,A209))</f>
        <v/>
      </c>
      <c r="AJ209" s="845" t="n"/>
      <c r="AK209" s="845">
        <f>$AP$191*AI209</f>
        <v/>
      </c>
      <c r="AL209" s="845">
        <f>ABS(Y138/AK209)</f>
        <v/>
      </c>
      <c r="AM209" s="845">
        <f>IF(AL209&lt;2.5,"Spełniony","Nie spełniony")</f>
        <v/>
      </c>
      <c r="AN209" s="845" t="n"/>
      <c r="AO209" s="845" t="n"/>
      <c r="AP209" s="845" t="n"/>
      <c r="AQ209" s="845" t="n"/>
      <c r="AR209" s="476" t="n"/>
      <c r="AS209" s="476" t="n"/>
      <c r="AT209" s="476" t="n"/>
      <c r="AU209" s="476" t="n"/>
      <c r="AV209" s="476" t="n"/>
      <c r="AW209" s="476" t="n"/>
      <c r="AX209" s="476" t="n"/>
      <c r="AY209" s="476" t="n"/>
      <c r="AZ209" s="476" t="n"/>
      <c r="BA209" s="476" t="n"/>
      <c r="BB209" s="476" t="n"/>
      <c r="BC209" s="476" t="n"/>
      <c r="BD209" s="476" t="n"/>
      <c r="BE209" s="476" t="n"/>
      <c r="BF209" s="476" t="n"/>
      <c r="BG209" s="476" t="n"/>
      <c r="BH209" s="476" t="n"/>
      <c r="BI209" s="476" t="n"/>
      <c r="BJ209" s="476" t="n"/>
      <c r="BK209" s="476" t="n"/>
      <c r="BL209" s="476" t="n"/>
      <c r="BM209" s="476" t="n"/>
      <c r="BN209" s="476" t="n"/>
      <c r="BO209" s="476" t="n"/>
      <c r="BP209" s="476" t="n"/>
      <c r="BQ209" s="476" t="n"/>
      <c r="BR209" s="476" t="n"/>
      <c r="BS209" s="476" t="n"/>
      <c r="BT209" s="476" t="n"/>
      <c r="BU209" s="476" t="n"/>
      <c r="BV209" s="476" t="n"/>
      <c r="BW209" s="476" t="n"/>
      <c r="BX209" s="476" t="n"/>
      <c r="BY209" s="476" t="n"/>
      <c r="BZ209" s="476" t="n"/>
      <c r="CA209" s="476" t="n"/>
      <c r="CB209" s="476" t="n"/>
      <c r="CC209" s="476" t="n"/>
      <c r="CD209" s="476" t="n"/>
      <c r="CE209" s="476" t="n"/>
      <c r="CF209" s="476" t="n"/>
      <c r="CG209" s="476" t="n"/>
      <c r="CH209" s="476" t="n"/>
      <c r="CI209" s="476" t="n"/>
      <c r="CJ209" s="476" t="n"/>
      <c r="CK209" s="476" t="n"/>
      <c r="CL209" s="476" t="n"/>
      <c r="CM209" s="476" t="n"/>
      <c r="CN209" s="476" t="n"/>
      <c r="CO209" s="476" t="n"/>
      <c r="CP209" s="476" t="n"/>
      <c r="CQ209" s="476" t="n"/>
      <c r="CR209" s="476" t="n"/>
      <c r="CS209" s="476" t="n"/>
      <c r="CT209" s="476" t="n"/>
      <c r="CU209" s="476" t="n"/>
      <c r="CV209" s="476" t="n"/>
    </row>
    <row r="210">
      <c r="A210" s="476" t="n">
        <v>21</v>
      </c>
      <c r="B210" s="845" t="n">
        <v>0.05096714958524073</v>
      </c>
      <c r="C210" s="845" t="n">
        <v>0.009584222510082445</v>
      </c>
      <c r="D210" s="845" t="n">
        <v>0.01560777072367273</v>
      </c>
      <c r="E210" s="720" t="n">
        <v>0.01874835833435556</v>
      </c>
      <c r="F210" s="720" t="n">
        <v>-0.09180776140412089</v>
      </c>
      <c r="G210" s="721" t="n">
        <v>0.09408548944118124</v>
      </c>
      <c r="H210" s="722" t="n">
        <v>0.003767301379240331</v>
      </c>
      <c r="I210" s="845" t="n">
        <v>0.0187483207746431</v>
      </c>
      <c r="J210" s="845" t="n">
        <v>0.0276043252923653</v>
      </c>
      <c r="K210" s="845" t="n">
        <v>-0.2860384841038134</v>
      </c>
      <c r="L210" s="845" t="n">
        <v>0.05143716502752295</v>
      </c>
      <c r="M210" s="845" t="n">
        <v>0.05096719767876989</v>
      </c>
      <c r="N210" s="845" t="n">
        <v>-0.09113728435970833</v>
      </c>
      <c r="O210" s="845" t="n">
        <v>0.1156614215500509</v>
      </c>
      <c r="P210" s="845" t="n">
        <v>0.0675282274120276</v>
      </c>
      <c r="Q210" s="845" t="n">
        <v>0.03501507130638268</v>
      </c>
      <c r="R210" s="845" t="n">
        <v>0.02703196302635879</v>
      </c>
      <c r="S210" s="845" t="n">
        <v>-0.07707635473533526</v>
      </c>
      <c r="T210" s="845" t="n">
        <v>-0.07978449557363076</v>
      </c>
      <c r="U210" s="845" t="n">
        <v>0.0303756799708819</v>
      </c>
      <c r="V210" s="845" t="n">
        <v>0.3701133332610689</v>
      </c>
      <c r="W210" s="845" t="n">
        <v>0.1548308000819413</v>
      </c>
      <c r="X210" s="845" t="n">
        <v>0.133929693513181</v>
      </c>
      <c r="Y210" s="845" t="n">
        <v>0.130556569700859</v>
      </c>
      <c r="Z210" s="845" t="n">
        <v>0.09914022786515338</v>
      </c>
      <c r="AA210" s="845" t="n">
        <v>0.1114293755777964</v>
      </c>
      <c r="AB210" s="845" t="n">
        <v>0.008801318492881649</v>
      </c>
      <c r="AC210" s="845" t="n">
        <v>0.01331820021987737</v>
      </c>
      <c r="AD210" s="845" t="n">
        <v>-0.0300047101252217</v>
      </c>
      <c r="AE210" s="845" t="n">
        <v>-0.01320578684425952</v>
      </c>
      <c r="AF210" s="845" t="n">
        <v>-0.01984113421164774</v>
      </c>
      <c r="AG210" s="845" t="n">
        <v>-0.004722223728076375</v>
      </c>
      <c r="AH210" s="476" t="n"/>
      <c r="AI210" s="845">
        <f t="array" ref="AI210">SQRT(INDEX(_xlfn.ANCHORARRAY($B$190),A210,A210))</f>
        <v/>
      </c>
      <c r="AJ210" s="845" t="n"/>
      <c r="AK210" s="845">
        <f>$AP$191*AI210</f>
        <v/>
      </c>
      <c r="AL210" s="845">
        <f>ABS(Y139/AK210)</f>
        <v/>
      </c>
      <c r="AM210" s="845">
        <f>IF(AL210&lt;2.5,"Spełniony","Nie spełniony")</f>
        <v/>
      </c>
      <c r="AN210" s="845" t="n"/>
      <c r="AO210" s="845" t="n"/>
      <c r="AP210" s="845" t="n"/>
      <c r="AQ210" s="845" t="n"/>
      <c r="AR210" s="476" t="n"/>
      <c r="AS210" s="476" t="n"/>
      <c r="AT210" s="476" t="n"/>
      <c r="AU210" s="476" t="n"/>
      <c r="AV210" s="476" t="n"/>
      <c r="AW210" s="476" t="n"/>
      <c r="AX210" s="476" t="n"/>
      <c r="AY210" s="476" t="n"/>
      <c r="AZ210" s="476" t="n"/>
      <c r="BA210" s="476" t="n"/>
      <c r="BB210" s="476" t="n"/>
      <c r="BC210" s="476" t="n"/>
      <c r="BD210" s="476" t="n"/>
      <c r="BE210" s="476" t="n"/>
      <c r="BF210" s="476" t="n"/>
      <c r="BG210" s="476" t="n"/>
      <c r="BH210" s="476" t="n"/>
      <c r="BI210" s="476" t="n"/>
      <c r="BJ210" s="476" t="n"/>
      <c r="BK210" s="476" t="n"/>
      <c r="BL210" s="476" t="n"/>
      <c r="BM210" s="476" t="n"/>
      <c r="BN210" s="476" t="n"/>
      <c r="BO210" s="476" t="n"/>
      <c r="BP210" s="476" t="n"/>
      <c r="BQ210" s="476" t="n"/>
      <c r="BR210" s="476" t="n"/>
      <c r="BS210" s="476" t="n"/>
      <c r="BT210" s="476" t="n"/>
      <c r="BU210" s="476" t="n"/>
      <c r="BV210" s="476" t="n"/>
      <c r="BW210" s="476" t="n"/>
      <c r="BX210" s="476" t="n"/>
      <c r="BY210" s="476" t="n"/>
      <c r="BZ210" s="476" t="n"/>
      <c r="CA210" s="476" t="n"/>
      <c r="CB210" s="476" t="n"/>
      <c r="CC210" s="476" t="n"/>
      <c r="CD210" s="476" t="n"/>
      <c r="CE210" s="476" t="n"/>
      <c r="CF210" s="476" t="n"/>
      <c r="CG210" s="476" t="n"/>
      <c r="CH210" s="476" t="n"/>
      <c r="CI210" s="476" t="n"/>
      <c r="CJ210" s="476" t="n"/>
      <c r="CK210" s="476" t="n"/>
      <c r="CL210" s="476" t="n"/>
      <c r="CM210" s="476" t="n"/>
      <c r="CN210" s="476" t="n"/>
      <c r="CO210" s="476" t="n"/>
      <c r="CP210" s="476" t="n"/>
      <c r="CQ210" s="476" t="n"/>
      <c r="CR210" s="476" t="n"/>
      <c r="CS210" s="476" t="n"/>
      <c r="CT210" s="476" t="n"/>
      <c r="CU210" s="476" t="n"/>
      <c r="CV210" s="476" t="n"/>
    </row>
    <row r="211">
      <c r="A211" s="476" t="n">
        <v>22</v>
      </c>
      <c r="B211" s="845" t="n">
        <v>0.01213801987599794</v>
      </c>
      <c r="C211" s="845" t="n">
        <v>0.01604003709737198</v>
      </c>
      <c r="D211" s="845" t="n">
        <v>0.01398424104635088</v>
      </c>
      <c r="E211" s="720" t="n">
        <v>0.02524746127899627</v>
      </c>
      <c r="F211" s="720" t="n">
        <v>-0.07844945446198598</v>
      </c>
      <c r="G211" s="721" t="n">
        <v>0.0322695482677637</v>
      </c>
      <c r="H211" s="722" t="n">
        <v>-0.07689860150519917</v>
      </c>
      <c r="I211" s="845" t="n">
        <v>0.02524741069924043</v>
      </c>
      <c r="J211" s="845" t="n">
        <v>0.04518358820132178</v>
      </c>
      <c r="K211" s="845" t="n">
        <v>0.06431001943977394</v>
      </c>
      <c r="L211" s="845" t="n">
        <v>-0.07059451571424269</v>
      </c>
      <c r="M211" s="845" t="n">
        <v>0.01213803132965428</v>
      </c>
      <c r="N211" s="845" t="n">
        <v>0.08762828794873653</v>
      </c>
      <c r="O211" s="845" t="n">
        <v>0.05511647202608984</v>
      </c>
      <c r="P211" s="845" t="n">
        <v>-0.2038316737004919</v>
      </c>
      <c r="Q211" s="845" t="n">
        <v>0.07769988718173045</v>
      </c>
      <c r="R211" s="845" t="n">
        <v>0.07702658986002535</v>
      </c>
      <c r="S211" s="845" t="n">
        <v>-0.002747577682160759</v>
      </c>
      <c r="T211" s="845" t="n">
        <v>-0.06004763105333374</v>
      </c>
      <c r="U211" s="845" t="n">
        <v>0.03128573950947944</v>
      </c>
      <c r="V211" s="845" t="n">
        <v>0.154830800081941</v>
      </c>
      <c r="W211" s="845" t="n">
        <v>0.2896967764244828</v>
      </c>
      <c r="X211" s="845" t="n">
        <v>0.1401282589207331</v>
      </c>
      <c r="Y211" s="845" t="n">
        <v>0.103867244580791</v>
      </c>
      <c r="Z211" s="845" t="n">
        <v>0.1495565618439652</v>
      </c>
      <c r="AA211" s="845" t="n">
        <v>0.161920358148087</v>
      </c>
      <c r="AB211" s="845" t="n">
        <v>-0.04277484341563578</v>
      </c>
      <c r="AC211" s="845" t="n">
        <v>-0.007069352763494349</v>
      </c>
      <c r="AD211" s="845" t="n">
        <v>0.001548537864884791</v>
      </c>
      <c r="AE211" s="845" t="n">
        <v>-0.02338047658937377</v>
      </c>
      <c r="AF211" s="845" t="n">
        <v>-0.04295081034172513</v>
      </c>
      <c r="AG211" s="845" t="n">
        <v>0.05829359216140489</v>
      </c>
      <c r="AH211" s="476" t="n"/>
      <c r="AI211" s="845">
        <f t="array" ref="AI211">SQRT(INDEX(_xlfn.ANCHORARRAY($B$190),A211,A211))</f>
        <v/>
      </c>
      <c r="AJ211" s="845" t="n"/>
      <c r="AK211" s="845">
        <f>$AP$191*AI211</f>
        <v/>
      </c>
      <c r="AL211" s="845">
        <f>ABS(Y140/AK211)</f>
        <v/>
      </c>
      <c r="AM211" s="845">
        <f>IF(AL211&lt;2.5,"Spełniony","Nie spełniony")</f>
        <v/>
      </c>
      <c r="AN211" s="845" t="n"/>
      <c r="AO211" s="845" t="n"/>
      <c r="AP211" s="845" t="n"/>
      <c r="AQ211" s="845" t="n"/>
      <c r="AR211" s="476" t="n"/>
      <c r="AS211" s="476" t="n"/>
      <c r="AT211" s="476" t="n"/>
      <c r="AU211" s="476" t="n"/>
      <c r="AV211" s="476" t="n"/>
      <c r="AW211" s="476" t="n"/>
      <c r="AX211" s="476" t="n"/>
      <c r="AY211" s="476" t="n"/>
      <c r="AZ211" s="476" t="n"/>
      <c r="BA211" s="476" t="n"/>
      <c r="BB211" s="476" t="n"/>
      <c r="BC211" s="476" t="n"/>
      <c r="BD211" s="476" t="n"/>
      <c r="BE211" s="476" t="n"/>
      <c r="BF211" s="476" t="n"/>
      <c r="BG211" s="476" t="n"/>
      <c r="BH211" s="476" t="n"/>
      <c r="BI211" s="476" t="n"/>
      <c r="BJ211" s="476" t="n"/>
      <c r="BK211" s="476" t="n"/>
      <c r="BL211" s="476" t="n"/>
      <c r="BM211" s="476" t="n"/>
      <c r="BN211" s="476" t="n"/>
      <c r="BO211" s="476" t="n"/>
      <c r="BP211" s="476" t="n"/>
      <c r="BQ211" s="476" t="n"/>
      <c r="BR211" s="476" t="n"/>
      <c r="BS211" s="476" t="n"/>
      <c r="BT211" s="476" t="n"/>
      <c r="BU211" s="476" t="n"/>
      <c r="BV211" s="476" t="n"/>
      <c r="BW211" s="476" t="n"/>
      <c r="BX211" s="476" t="n"/>
      <c r="BY211" s="476" t="n"/>
      <c r="BZ211" s="476" t="n"/>
      <c r="CA211" s="476" t="n"/>
      <c r="CB211" s="476" t="n"/>
      <c r="CC211" s="476" t="n"/>
      <c r="CD211" s="476" t="n"/>
      <c r="CE211" s="476" t="n"/>
      <c r="CF211" s="476" t="n"/>
      <c r="CG211" s="476" t="n"/>
      <c r="CH211" s="476" t="n"/>
      <c r="CI211" s="476" t="n"/>
      <c r="CJ211" s="476" t="n"/>
      <c r="CK211" s="476" t="n"/>
      <c r="CL211" s="476" t="n"/>
      <c r="CM211" s="476" t="n"/>
      <c r="CN211" s="476" t="n"/>
      <c r="CO211" s="476" t="n"/>
      <c r="CP211" s="476" t="n"/>
      <c r="CQ211" s="476" t="n"/>
      <c r="CR211" s="476" t="n"/>
      <c r="CS211" s="476" t="n"/>
      <c r="CT211" s="476" t="n"/>
      <c r="CU211" s="476" t="n"/>
      <c r="CV211" s="476" t="n"/>
    </row>
    <row r="212">
      <c r="A212" s="476" t="n">
        <v>23</v>
      </c>
      <c r="B212" s="845" t="n">
        <v>0.03062651358332651</v>
      </c>
      <c r="C212" s="845" t="n">
        <v>0.09230566523806141</v>
      </c>
      <c r="D212" s="845" t="n">
        <v>0.03161948580277268</v>
      </c>
      <c r="E212" s="720" t="n">
        <v>0.03221082715962685</v>
      </c>
      <c r="F212" s="720" t="n">
        <v>0.02862811631971887</v>
      </c>
      <c r="G212" s="721" t="n">
        <v>0.02437828252316306</v>
      </c>
      <c r="H212" s="722" t="n">
        <v>-0.02091187150566177</v>
      </c>
      <c r="I212" s="845" t="n">
        <v>0.03221076262974185</v>
      </c>
      <c r="J212" s="845" t="n">
        <v>0.07129452284402882</v>
      </c>
      <c r="K212" s="845" t="n">
        <v>0.01838902035279083</v>
      </c>
      <c r="L212" s="845" t="n">
        <v>-0.06639698162977048</v>
      </c>
      <c r="M212" s="845" t="n">
        <v>0.0306265424830617</v>
      </c>
      <c r="N212" s="845" t="n">
        <v>0.02731756299982899</v>
      </c>
      <c r="O212" s="845" t="n">
        <v>-0.05322007639087652</v>
      </c>
      <c r="P212" s="845" t="n">
        <v>0.04007315193529282</v>
      </c>
      <c r="Q212" s="845" t="n">
        <v>-0.3234943389455388</v>
      </c>
      <c r="R212" s="845" t="n">
        <v>-0.1735173684681963</v>
      </c>
      <c r="S212" s="845" t="n">
        <v>0.03538571695619289</v>
      </c>
      <c r="T212" s="845" t="n">
        <v>0.04042429329945475</v>
      </c>
      <c r="U212" s="845" t="n">
        <v>0.007014669068348477</v>
      </c>
      <c r="V212" s="845" t="n">
        <v>0.133929693513181</v>
      </c>
      <c r="W212" s="845" t="n">
        <v>0.1401282589207329</v>
      </c>
      <c r="X212" s="845" t="n">
        <v>0.5339232851000411</v>
      </c>
      <c r="Y212" s="845" t="n">
        <v>0.04444513803965398</v>
      </c>
      <c r="Z212" s="845" t="n">
        <v>0.04198879652398076</v>
      </c>
      <c r="AA212" s="845" t="n">
        <v>0.1055848279024103</v>
      </c>
      <c r="AB212" s="845" t="n">
        <v>-0.06260026987996427</v>
      </c>
      <c r="AC212" s="845" t="n">
        <v>0.02301663226271674</v>
      </c>
      <c r="AD212" s="845" t="n">
        <v>0.09403145043873043</v>
      </c>
      <c r="AE212" s="845" t="n">
        <v>-0.03606501961550034</v>
      </c>
      <c r="AF212" s="845" t="n">
        <v>-0.07760648228824066</v>
      </c>
      <c r="AG212" s="845" t="n">
        <v>0.08801600040436153</v>
      </c>
      <c r="AH212" s="476" t="n"/>
      <c r="AI212" s="845">
        <f t="array" ref="AI212">SQRT(INDEX(_xlfn.ANCHORARRAY($B$190),A212,A212))</f>
        <v/>
      </c>
      <c r="AJ212" s="845" t="n"/>
      <c r="AK212" s="845">
        <f>$AP$191*AI212</f>
        <v/>
      </c>
      <c r="AL212" s="845">
        <f>ABS(Y141/AK212)</f>
        <v/>
      </c>
      <c r="AM212" s="845">
        <f>IF(AL212&lt;2.5,"Spełniony","Nie spełniony")</f>
        <v/>
      </c>
      <c r="AN212" s="845" t="n"/>
      <c r="AO212" s="845" t="n"/>
      <c r="AP212" s="845" t="n"/>
      <c r="AQ212" s="845" t="n"/>
      <c r="AR212" s="476" t="n"/>
      <c r="AS212" s="476" t="n"/>
      <c r="AT212" s="476" t="n"/>
      <c r="AU212" s="476" t="n"/>
      <c r="AV212" s="476" t="n"/>
      <c r="AW212" s="476" t="n"/>
      <c r="AX212" s="476" t="n"/>
      <c r="AY212" s="476" t="n"/>
      <c r="AZ212" s="476" t="n"/>
      <c r="BA212" s="476" t="n"/>
      <c r="BB212" s="476" t="n"/>
      <c r="BC212" s="476" t="n"/>
      <c r="BD212" s="476" t="n"/>
      <c r="BE212" s="476" t="n"/>
      <c r="BF212" s="476" t="n"/>
      <c r="BG212" s="476" t="n"/>
      <c r="BH212" s="476" t="n"/>
      <c r="BI212" s="476" t="n"/>
      <c r="BJ212" s="476" t="n"/>
      <c r="BK212" s="476" t="n"/>
      <c r="BL212" s="476" t="n"/>
      <c r="BM212" s="476" t="n"/>
      <c r="BN212" s="476" t="n"/>
      <c r="BO212" s="476" t="n"/>
      <c r="BP212" s="476" t="n"/>
      <c r="BQ212" s="476" t="n"/>
      <c r="BR212" s="476" t="n"/>
      <c r="BS212" s="476" t="n"/>
      <c r="BT212" s="476" t="n"/>
      <c r="BU212" s="476" t="n"/>
      <c r="BV212" s="476" t="n"/>
      <c r="BW212" s="476" t="n"/>
      <c r="BX212" s="476" t="n"/>
      <c r="BY212" s="476" t="n"/>
      <c r="BZ212" s="476" t="n"/>
      <c r="CA212" s="476" t="n"/>
      <c r="CB212" s="476" t="n"/>
      <c r="CC212" s="476" t="n"/>
      <c r="CD212" s="476" t="n"/>
      <c r="CE212" s="476" t="n"/>
      <c r="CF212" s="476" t="n"/>
      <c r="CG212" s="476" t="n"/>
      <c r="CH212" s="476" t="n"/>
      <c r="CI212" s="476" t="n"/>
      <c r="CJ212" s="476" t="n"/>
      <c r="CK212" s="476" t="n"/>
      <c r="CL212" s="476" t="n"/>
      <c r="CM212" s="476" t="n"/>
      <c r="CN212" s="476" t="n"/>
      <c r="CO212" s="476" t="n"/>
      <c r="CP212" s="476" t="n"/>
      <c r="CQ212" s="476" t="n"/>
      <c r="CR212" s="476" t="n"/>
      <c r="CS212" s="476" t="n"/>
      <c r="CT212" s="476" t="n"/>
      <c r="CU212" s="476" t="n"/>
      <c r="CV212" s="476" t="n"/>
    </row>
    <row r="213">
      <c r="A213" s="476" t="n">
        <v>24</v>
      </c>
      <c r="B213" s="845" t="n">
        <v>0.0680414334213368</v>
      </c>
      <c r="C213" s="845" t="n">
        <v>-0.2039260216335971</v>
      </c>
      <c r="D213" s="845" t="n">
        <v>-0.1111065924245315</v>
      </c>
      <c r="E213" s="720" t="n">
        <v>0.05497302537539922</v>
      </c>
      <c r="F213" s="720" t="n">
        <v>0.105479312477367</v>
      </c>
      <c r="G213" s="721" t="n">
        <v>-0.01952587491586949</v>
      </c>
      <c r="H213" s="722" t="n">
        <v>-0.07534367017282143</v>
      </c>
      <c r="I213" s="845" t="n">
        <v>0.05497291524463524</v>
      </c>
      <c r="J213" s="845" t="n">
        <v>-0.06509343308607415</v>
      </c>
      <c r="K213" s="845" t="n">
        <v>0.004984258019839593</v>
      </c>
      <c r="L213" s="845" t="n">
        <v>-0.09177640524216187</v>
      </c>
      <c r="M213" s="845" t="n">
        <v>0.06804149762647066</v>
      </c>
      <c r="N213" s="845" t="n">
        <v>-0.0133106550503418</v>
      </c>
      <c r="O213" s="845" t="n">
        <v>-0.04289283619760276</v>
      </c>
      <c r="P213" s="845" t="n">
        <v>0.07408893127021715</v>
      </c>
      <c r="Q213" s="845" t="n">
        <v>0.1178159900777393</v>
      </c>
      <c r="R213" s="845" t="n">
        <v>-0.07370067709204417</v>
      </c>
      <c r="S213" s="845" t="n">
        <v>0.08265939564735438</v>
      </c>
      <c r="T213" s="845" t="n">
        <v>0.08034070555508677</v>
      </c>
      <c r="U213" s="845" t="n">
        <v>-0.1121338410077917</v>
      </c>
      <c r="V213" s="845" t="n">
        <v>0.130556569700859</v>
      </c>
      <c r="W213" s="845" t="n">
        <v>0.103867244580791</v>
      </c>
      <c r="X213" s="845" t="n">
        <v>0.0444451380396539</v>
      </c>
      <c r="Y213" s="845" t="n">
        <v>0.5763341959244589</v>
      </c>
      <c r="Z213" s="845" t="n">
        <v>0.05228608845012431</v>
      </c>
      <c r="AA213" s="845" t="n">
        <v>0.09251076330411295</v>
      </c>
      <c r="AB213" s="845" t="n">
        <v>0.08048569688481551</v>
      </c>
      <c r="AC213" s="845" t="n">
        <v>-0.1530924186927765</v>
      </c>
      <c r="AD213" s="845" t="n">
        <v>-0.01058005767059496</v>
      </c>
      <c r="AE213" s="845" t="n">
        <v>0.1084928726511722</v>
      </c>
      <c r="AF213" s="845" t="n">
        <v>0.06095338237805351</v>
      </c>
      <c r="AG213" s="845" t="n">
        <v>-0.07600484343724566</v>
      </c>
      <c r="AH213" s="476" t="n"/>
      <c r="AI213" s="845">
        <f t="array" ref="AI213">SQRT(INDEX(_xlfn.ANCHORARRAY($B$190),A213,A213))</f>
        <v/>
      </c>
      <c r="AJ213" s="845" t="n"/>
      <c r="AK213" s="845">
        <f>$AP$191*AI213</f>
        <v/>
      </c>
      <c r="AL213" s="845">
        <f>ABS(Y142/AK213)</f>
        <v/>
      </c>
      <c r="AM213" s="845">
        <f>IF(AL213&lt;2.5,"Spełniony","Nie spełniony")</f>
        <v/>
      </c>
      <c r="AN213" s="845" t="n"/>
      <c r="AO213" s="845" t="n"/>
      <c r="AP213" s="845" t="n"/>
      <c r="AQ213" s="845" t="n"/>
      <c r="AR213" s="476" t="n"/>
      <c r="AS213" s="476" t="n"/>
      <c r="AT213" s="476" t="n"/>
      <c r="AU213" s="476" t="n"/>
      <c r="AV213" s="476" t="n"/>
      <c r="AW213" s="476" t="n"/>
      <c r="AX213" s="476" t="n"/>
      <c r="AY213" s="476" t="n"/>
      <c r="AZ213" s="476" t="n"/>
      <c r="BA213" s="476" t="n"/>
      <c r="BB213" s="476" t="n"/>
      <c r="BC213" s="476" t="n"/>
      <c r="BD213" s="476" t="n"/>
      <c r="BE213" s="476" t="n"/>
      <c r="BF213" s="476" t="n"/>
      <c r="BG213" s="476" t="n"/>
      <c r="BH213" s="476" t="n"/>
      <c r="BI213" s="476" t="n"/>
      <c r="BJ213" s="476" t="n"/>
      <c r="BK213" s="476" t="n"/>
      <c r="BL213" s="476" t="n"/>
      <c r="BM213" s="476" t="n"/>
      <c r="BN213" s="476" t="n"/>
      <c r="BO213" s="476" t="n"/>
      <c r="BP213" s="476" t="n"/>
      <c r="BQ213" s="476" t="n"/>
      <c r="BR213" s="476" t="n"/>
      <c r="BS213" s="476" t="n"/>
      <c r="BT213" s="476" t="n"/>
      <c r="BU213" s="476" t="n"/>
      <c r="BV213" s="476" t="n"/>
      <c r="BW213" s="476" t="n"/>
      <c r="BX213" s="476" t="n"/>
      <c r="BY213" s="476" t="n"/>
      <c r="BZ213" s="476" t="n"/>
      <c r="CA213" s="476" t="n"/>
      <c r="CB213" s="476" t="n"/>
      <c r="CC213" s="476" t="n"/>
      <c r="CD213" s="476" t="n"/>
      <c r="CE213" s="476" t="n"/>
      <c r="CF213" s="476" t="n"/>
      <c r="CG213" s="476" t="n"/>
      <c r="CH213" s="476" t="n"/>
      <c r="CI213" s="476" t="n"/>
      <c r="CJ213" s="476" t="n"/>
      <c r="CK213" s="476" t="n"/>
      <c r="CL213" s="476" t="n"/>
      <c r="CM213" s="476" t="n"/>
      <c r="CN213" s="476" t="n"/>
      <c r="CO213" s="476" t="n"/>
      <c r="CP213" s="476" t="n"/>
      <c r="CQ213" s="476" t="n"/>
      <c r="CR213" s="476" t="n"/>
      <c r="CS213" s="476" t="n"/>
      <c r="CT213" s="476" t="n"/>
      <c r="CU213" s="476" t="n"/>
      <c r="CV213" s="476" t="n"/>
    </row>
    <row r="214">
      <c r="A214" s="476" t="n">
        <v>25</v>
      </c>
      <c r="B214" s="845" t="n">
        <v>-0.06589838443981649</v>
      </c>
      <c r="C214" s="845" t="n">
        <v>0.06705057816630232</v>
      </c>
      <c r="D214" s="845" t="n">
        <v>0.04706658293239324</v>
      </c>
      <c r="E214" s="720" t="n">
        <v>-0.2117974566131434</v>
      </c>
      <c r="F214" s="720" t="n">
        <v>0.07314023974529794</v>
      </c>
      <c r="G214" s="721" t="n">
        <v>0.1113386899200649</v>
      </c>
      <c r="H214" s="722" t="n">
        <v>0.08661350374063953</v>
      </c>
      <c r="I214" s="845" t="n">
        <v>-0.2117970323065758</v>
      </c>
      <c r="J214" s="845" t="n">
        <v>-0.1454617617276776</v>
      </c>
      <c r="K214" s="845" t="n">
        <v>0.04120835305477781</v>
      </c>
      <c r="L214" s="845" t="n">
        <v>0.01835953121865321</v>
      </c>
      <c r="M214" s="845" t="n">
        <v>-0.06589844662273039</v>
      </c>
      <c r="N214" s="845" t="n">
        <v>0.08301089044977661</v>
      </c>
      <c r="O214" s="845" t="n">
        <v>-0.07573538474841024</v>
      </c>
      <c r="P214" s="845" t="n">
        <v>0.003456667753064645</v>
      </c>
      <c r="Q214" s="845" t="n">
        <v>0.05046742861932424</v>
      </c>
      <c r="R214" s="845" t="n">
        <v>0.09484986918598891</v>
      </c>
      <c r="S214" s="845" t="n">
        <v>0.005962368012945983</v>
      </c>
      <c r="T214" s="845" t="n">
        <v>0.06746954468359617</v>
      </c>
      <c r="U214" s="845" t="n">
        <v>0.030050109280077</v>
      </c>
      <c r="V214" s="845" t="n">
        <v>0.09914022786515352</v>
      </c>
      <c r="W214" s="845" t="n">
        <v>0.1495565618439652</v>
      </c>
      <c r="X214" s="845" t="n">
        <v>0.04198879652398067</v>
      </c>
      <c r="Y214" s="845" t="n">
        <v>0.05228608845012438</v>
      </c>
      <c r="Z214" s="845" t="n">
        <v>0.5517188663600551</v>
      </c>
      <c r="AA214" s="845" t="n">
        <v>0.1053094589567214</v>
      </c>
      <c r="AB214" s="845" t="n">
        <v>-0.01429635339418561</v>
      </c>
      <c r="AC214" s="845" t="n">
        <v>0.08539708770344477</v>
      </c>
      <c r="AD214" s="845" t="n">
        <v>-0.03624412978792357</v>
      </c>
      <c r="AE214" s="845" t="n">
        <v>-0.008424724646658955</v>
      </c>
      <c r="AF214" s="845" t="n">
        <v>0.06639359764715337</v>
      </c>
      <c r="AG214" s="845" t="n">
        <v>-0.05500259690993997</v>
      </c>
      <c r="AH214" s="476" t="n"/>
      <c r="AI214" s="845">
        <f t="array" ref="AI214">SQRT(INDEX(_xlfn.ANCHORARRAY($B$190),A214,A214))</f>
        <v/>
      </c>
      <c r="AJ214" s="845" t="n"/>
      <c r="AK214" s="845">
        <f>$AP$191*AI214</f>
        <v/>
      </c>
      <c r="AL214" s="845">
        <f>ABS(Y143/AK214)</f>
        <v/>
      </c>
      <c r="AM214" s="845">
        <f>IF(AL214&lt;2.5,"Spełniony","Nie spełniony")</f>
        <v/>
      </c>
      <c r="AN214" s="845" t="n"/>
      <c r="AO214" s="845" t="n"/>
      <c r="AP214" s="845" t="n"/>
      <c r="AQ214" s="845" t="n"/>
      <c r="AR214" s="476" t="n"/>
      <c r="AS214" s="476" t="n"/>
      <c r="AT214" s="476" t="n"/>
      <c r="AU214" s="476" t="n"/>
      <c r="AV214" s="476" t="n"/>
      <c r="AW214" s="476" t="n"/>
      <c r="AX214" s="476" t="n"/>
      <c r="AY214" s="476" t="n"/>
      <c r="AZ214" s="476" t="n"/>
      <c r="BA214" s="476" t="n"/>
      <c r="BB214" s="476" t="n"/>
      <c r="BC214" s="476" t="n"/>
      <c r="BD214" s="476" t="n"/>
      <c r="BE214" s="476" t="n"/>
      <c r="BF214" s="476" t="n"/>
      <c r="BG214" s="476" t="n"/>
      <c r="BH214" s="476" t="n"/>
      <c r="BI214" s="476" t="n"/>
      <c r="BJ214" s="476" t="n"/>
      <c r="BK214" s="476" t="n"/>
      <c r="BL214" s="476" t="n"/>
      <c r="BM214" s="476" t="n"/>
      <c r="BN214" s="476" t="n"/>
      <c r="BO214" s="476" t="n"/>
      <c r="BP214" s="476" t="n"/>
      <c r="BQ214" s="476" t="n"/>
      <c r="BR214" s="476" t="n"/>
      <c r="BS214" s="476" t="n"/>
      <c r="BT214" s="476" t="n"/>
      <c r="BU214" s="476" t="n"/>
      <c r="BV214" s="476" t="n"/>
      <c r="BW214" s="476" t="n"/>
      <c r="BX214" s="476" t="n"/>
      <c r="BY214" s="476" t="n"/>
      <c r="BZ214" s="476" t="n"/>
      <c r="CA214" s="476" t="n"/>
      <c r="CB214" s="476" t="n"/>
      <c r="CC214" s="476" t="n"/>
      <c r="CD214" s="476" t="n"/>
      <c r="CE214" s="476" t="n"/>
      <c r="CF214" s="476" t="n"/>
      <c r="CG214" s="476" t="n"/>
      <c r="CH214" s="476" t="n"/>
      <c r="CI214" s="476" t="n"/>
      <c r="CJ214" s="476" t="n"/>
      <c r="CK214" s="476" t="n"/>
      <c r="CL214" s="476" t="n"/>
      <c r="CM214" s="476" t="n"/>
      <c r="CN214" s="476" t="n"/>
      <c r="CO214" s="476" t="n"/>
      <c r="CP214" s="476" t="n"/>
      <c r="CQ214" s="476" t="n"/>
      <c r="CR214" s="476" t="n"/>
      <c r="CS214" s="476" t="n"/>
      <c r="CT214" s="476" t="n"/>
      <c r="CU214" s="476" t="n"/>
      <c r="CV214" s="476" t="n"/>
    </row>
    <row r="215">
      <c r="A215" s="476" t="n">
        <v>26</v>
      </c>
      <c r="B215" s="845" t="n">
        <v>-0.09587473202608546</v>
      </c>
      <c r="C215" s="845" t="n">
        <v>0.01894551862177903</v>
      </c>
      <c r="D215" s="845" t="n">
        <v>0.002828511919342039</v>
      </c>
      <c r="E215" s="720" t="n">
        <v>0.08061778446476559</v>
      </c>
      <c r="F215" s="720" t="n">
        <v>-0.03699045267627699</v>
      </c>
      <c r="G215" s="721" t="n">
        <v>-0.2425461352363034</v>
      </c>
      <c r="H215" s="722" t="n">
        <v>0.08277333806380252</v>
      </c>
      <c r="I215" s="845" t="n">
        <v>0.08061762295831526</v>
      </c>
      <c r="J215" s="845" t="n">
        <v>0.06647275847603587</v>
      </c>
      <c r="K215" s="845" t="n">
        <v>0.1571468332366314</v>
      </c>
      <c r="L215" s="845" t="n">
        <v>0.1589712063399989</v>
      </c>
      <c r="M215" s="845" t="n">
        <v>-0.09587482249522612</v>
      </c>
      <c r="N215" s="845" t="n">
        <v>-0.09350880198829203</v>
      </c>
      <c r="O215" s="845" t="n">
        <v>0.001070403760748712</v>
      </c>
      <c r="P215" s="845" t="n">
        <v>0.01868469532988964</v>
      </c>
      <c r="Q215" s="845" t="n">
        <v>0.04249596176036212</v>
      </c>
      <c r="R215" s="845" t="n">
        <v>0.04830962348786735</v>
      </c>
      <c r="S215" s="845" t="n">
        <v>-0.04418354819899727</v>
      </c>
      <c r="T215" s="845" t="n">
        <v>-0.0484024169111732</v>
      </c>
      <c r="U215" s="845" t="n">
        <v>0.01340764317900484</v>
      </c>
      <c r="V215" s="845" t="n">
        <v>0.1114293755777966</v>
      </c>
      <c r="W215" s="845" t="n">
        <v>0.1619203581480869</v>
      </c>
      <c r="X215" s="845" t="n">
        <v>0.1055848279024103</v>
      </c>
      <c r="Y215" s="845" t="n">
        <v>0.09251076330411284</v>
      </c>
      <c r="Z215" s="845" t="n">
        <v>0.1053094589567214</v>
      </c>
      <c r="AA215" s="845" t="n">
        <v>0.423245216110872</v>
      </c>
      <c r="AB215" s="845" t="n">
        <v>0.03038445131208846</v>
      </c>
      <c r="AC215" s="845" t="n">
        <v>0.03842985127023204</v>
      </c>
      <c r="AD215" s="845" t="n">
        <v>-0.01875109071987495</v>
      </c>
      <c r="AE215" s="845" t="n">
        <v>-0.02741686495537951</v>
      </c>
      <c r="AF215" s="845" t="n">
        <v>0.0130514468164066</v>
      </c>
      <c r="AG215" s="845" t="n">
        <v>-0.01057992849050447</v>
      </c>
      <c r="AH215" s="476" t="n"/>
      <c r="AI215" s="845">
        <f t="array" ref="AI215">SQRT(INDEX(_xlfn.ANCHORARRAY($B$190),A215,A215))</f>
        <v/>
      </c>
      <c r="AJ215" s="845" t="n"/>
      <c r="AK215" s="845">
        <f>$AP$191*AI215</f>
        <v/>
      </c>
      <c r="AL215" s="845">
        <f>ABS(Y144/AK215)</f>
        <v/>
      </c>
      <c r="AM215" s="845">
        <f>IF(AL215&lt;2.5,"Spełniony","Nie spełniony")</f>
        <v/>
      </c>
      <c r="AN215" s="845" t="n"/>
      <c r="AO215" s="845" t="n"/>
      <c r="AP215" s="845" t="n"/>
      <c r="AQ215" s="845" t="n"/>
      <c r="AR215" s="476" t="n"/>
      <c r="AS215" s="476" t="n"/>
      <c r="AT215" s="476" t="n"/>
      <c r="AU215" s="476" t="n"/>
      <c r="AV215" s="476" t="n"/>
      <c r="AW215" s="476" t="n"/>
      <c r="AX215" s="476" t="n"/>
      <c r="AY215" s="476" t="n"/>
      <c r="AZ215" s="476" t="n"/>
      <c r="BA215" s="476" t="n"/>
      <c r="BB215" s="476" t="n"/>
      <c r="BC215" s="476" t="n"/>
      <c r="BD215" s="476" t="n"/>
      <c r="BE215" s="476" t="n"/>
      <c r="BF215" s="476" t="n"/>
      <c r="BG215" s="476" t="n"/>
      <c r="BH215" s="476" t="n"/>
      <c r="BI215" s="476" t="n"/>
      <c r="BJ215" s="476" t="n"/>
      <c r="BK215" s="476" t="n"/>
      <c r="BL215" s="476" t="n"/>
      <c r="BM215" s="476" t="n"/>
      <c r="BN215" s="476" t="n"/>
      <c r="BO215" s="476" t="n"/>
      <c r="BP215" s="476" t="n"/>
      <c r="BQ215" s="476" t="n"/>
      <c r="BR215" s="476" t="n"/>
      <c r="BS215" s="476" t="n"/>
      <c r="BT215" s="476" t="n"/>
      <c r="BU215" s="476" t="n"/>
      <c r="BV215" s="476" t="n"/>
      <c r="BW215" s="476" t="n"/>
      <c r="BX215" s="476" t="n"/>
      <c r="BY215" s="476" t="n"/>
      <c r="BZ215" s="476" t="n"/>
      <c r="CA215" s="476" t="n"/>
      <c r="CB215" s="476" t="n"/>
      <c r="CC215" s="476" t="n"/>
      <c r="CD215" s="476" t="n"/>
      <c r="CE215" s="476" t="n"/>
      <c r="CF215" s="476" t="n"/>
      <c r="CG215" s="476" t="n"/>
      <c r="CH215" s="476" t="n"/>
      <c r="CI215" s="476" t="n"/>
      <c r="CJ215" s="476" t="n"/>
      <c r="CK215" s="476" t="n"/>
      <c r="CL215" s="476" t="n"/>
      <c r="CM215" s="476" t="n"/>
      <c r="CN215" s="476" t="n"/>
      <c r="CO215" s="476" t="n"/>
      <c r="CP215" s="476" t="n"/>
      <c r="CQ215" s="476" t="n"/>
      <c r="CR215" s="476" t="n"/>
      <c r="CS215" s="476" t="n"/>
      <c r="CT215" s="476" t="n"/>
      <c r="CU215" s="476" t="n"/>
      <c r="CV215" s="476" t="n"/>
    </row>
    <row r="216">
      <c r="A216" s="476" t="n">
        <v>27</v>
      </c>
      <c r="B216" s="845" t="n">
        <v>0.05907134460494845</v>
      </c>
      <c r="C216" s="845" t="n">
        <v>0.1002330471913581</v>
      </c>
      <c r="D216" s="845" t="n">
        <v>0.01623681928972539</v>
      </c>
      <c r="E216" s="720" t="n">
        <v>-0.05037954957513517</v>
      </c>
      <c r="F216" s="720" t="n">
        <v>0.1089426732431557</v>
      </c>
      <c r="G216" s="721" t="n">
        <v>-0.1056013410370578</v>
      </c>
      <c r="H216" s="722" t="n">
        <v>-0.2410178548476245</v>
      </c>
      <c r="I216" s="845" t="n">
        <v>-0.05037944864675745</v>
      </c>
      <c r="J216" s="845" t="n">
        <v>0.0855591879906439</v>
      </c>
      <c r="K216" s="845" t="n">
        <v>0.004804267463149216</v>
      </c>
      <c r="L216" s="845" t="n">
        <v>-0.03839510492470238</v>
      </c>
      <c r="M216" s="845" t="n">
        <v>0.0590714003457435</v>
      </c>
      <c r="N216" s="845" t="n">
        <v>-0.1267049305793842</v>
      </c>
      <c r="O216" s="845" t="n">
        <v>0.06663729985252043</v>
      </c>
      <c r="P216" s="845" t="n">
        <v>0.03281542044394287</v>
      </c>
      <c r="Q216" s="845" t="n">
        <v>-0.02846735973433363</v>
      </c>
      <c r="R216" s="845" t="n">
        <v>0.07378965825232701</v>
      </c>
      <c r="S216" s="845" t="n">
        <v>0.001918295736561951</v>
      </c>
      <c r="T216" s="845" t="n">
        <v>0.008990078758796365</v>
      </c>
      <c r="U216" s="845" t="n">
        <v>-0.1162500247010715</v>
      </c>
      <c r="V216" s="845" t="n">
        <v>0.008801318492881611</v>
      </c>
      <c r="W216" s="845" t="n">
        <v>-0.04277484341563573</v>
      </c>
      <c r="X216" s="845" t="n">
        <v>-0.06260026987996434</v>
      </c>
      <c r="Y216" s="845" t="n">
        <v>0.08048569688481551</v>
      </c>
      <c r="Z216" s="845" t="n">
        <v>-0.01429635339418549</v>
      </c>
      <c r="AA216" s="845" t="n">
        <v>0.03038445131208842</v>
      </c>
      <c r="AB216" s="845" t="n">
        <v>0.5421292252218033</v>
      </c>
      <c r="AC216" s="845" t="n">
        <v>0.2523741924370262</v>
      </c>
      <c r="AD216" s="845" t="n">
        <v>-0.03299519866695398</v>
      </c>
      <c r="AE216" s="845" t="n">
        <v>0.06298874756783945</v>
      </c>
      <c r="AF216" s="845" t="n">
        <v>0.1015396300018001</v>
      </c>
      <c r="AG216" s="845" t="n">
        <v>-0.04490223860974915</v>
      </c>
      <c r="AH216" s="476" t="n"/>
      <c r="AI216" s="845">
        <f t="array" ref="AI216">SQRT(INDEX(_xlfn.ANCHORARRAY($B$190),A216,A216))</f>
        <v/>
      </c>
      <c r="AJ216" s="845" t="n"/>
      <c r="AK216" s="845">
        <f>$AP$191*AI216</f>
        <v/>
      </c>
      <c r="AL216" s="845">
        <f>ABS(Y145/AK216)</f>
        <v/>
      </c>
      <c r="AM216" s="845">
        <f>IF(AL216&lt;2.5,"Spełniony","Nie spełniony")</f>
        <v/>
      </c>
      <c r="AN216" s="845" t="n"/>
      <c r="AO216" s="845" t="n"/>
      <c r="AP216" s="845" t="n"/>
      <c r="AQ216" s="845" t="n"/>
      <c r="AR216" s="476" t="n"/>
      <c r="AS216" s="476" t="n"/>
      <c r="AT216" s="476" t="n"/>
      <c r="AU216" s="476" t="n"/>
      <c r="AV216" s="476" t="n"/>
      <c r="AW216" s="476" t="n"/>
      <c r="AX216" s="476" t="n"/>
      <c r="AY216" s="476" t="n"/>
      <c r="AZ216" s="476" t="n"/>
      <c r="BA216" s="476" t="n"/>
      <c r="BB216" s="476" t="n"/>
      <c r="BC216" s="476" t="n"/>
      <c r="BD216" s="476" t="n"/>
      <c r="BE216" s="476" t="n"/>
      <c r="BF216" s="476" t="n"/>
      <c r="BG216" s="476" t="n"/>
      <c r="BH216" s="476" t="n"/>
      <c r="BI216" s="476" t="n"/>
      <c r="BJ216" s="476" t="n"/>
      <c r="BK216" s="476" t="n"/>
      <c r="BL216" s="476" t="n"/>
      <c r="BM216" s="476" t="n"/>
      <c r="BN216" s="476" t="n"/>
      <c r="BO216" s="476" t="n"/>
      <c r="BP216" s="476" t="n"/>
      <c r="BQ216" s="476" t="n"/>
      <c r="BR216" s="476" t="n"/>
      <c r="BS216" s="476" t="n"/>
      <c r="BT216" s="476" t="n"/>
      <c r="BU216" s="476" t="n"/>
      <c r="BV216" s="476" t="n"/>
      <c r="BW216" s="476" t="n"/>
      <c r="BX216" s="476" t="n"/>
      <c r="BY216" s="476" t="n"/>
      <c r="BZ216" s="476" t="n"/>
      <c r="CA216" s="476" t="n"/>
      <c r="CB216" s="476" t="n"/>
      <c r="CC216" s="476" t="n"/>
      <c r="CD216" s="476" t="n"/>
      <c r="CE216" s="476" t="n"/>
      <c r="CF216" s="476" t="n"/>
      <c r="CG216" s="476" t="n"/>
      <c r="CH216" s="476" t="n"/>
      <c r="CI216" s="476" t="n"/>
      <c r="CJ216" s="476" t="n"/>
      <c r="CK216" s="476" t="n"/>
      <c r="CL216" s="476" t="n"/>
      <c r="CM216" s="476" t="n"/>
      <c r="CN216" s="476" t="n"/>
      <c r="CO216" s="476" t="n"/>
      <c r="CP216" s="476" t="n"/>
      <c r="CQ216" s="476" t="n"/>
      <c r="CR216" s="476" t="n"/>
      <c r="CS216" s="476" t="n"/>
      <c r="CT216" s="476" t="n"/>
      <c r="CU216" s="476" t="n"/>
      <c r="CV216" s="476" t="n"/>
    </row>
    <row r="217">
      <c r="A217" s="476" t="n">
        <v>28</v>
      </c>
      <c r="B217" s="845" t="n">
        <v>-0.002928763398369186</v>
      </c>
      <c r="C217" s="845" t="n">
        <v>-0.1051648951685151</v>
      </c>
      <c r="D217" s="845" t="n">
        <v>0.0550621049556366</v>
      </c>
      <c r="E217" s="720" t="n">
        <v>-0.02622038115143802</v>
      </c>
      <c r="F217" s="720" t="n">
        <v>-0.07428862373029878</v>
      </c>
      <c r="G217" s="721" t="n">
        <v>-0.0225723544388178</v>
      </c>
      <c r="H217" s="722" t="n">
        <v>-0.1103917403286763</v>
      </c>
      <c r="I217" s="845" t="n">
        <v>-0.02622032862257331</v>
      </c>
      <c r="J217" s="845" t="n">
        <v>-0.04137203083868075</v>
      </c>
      <c r="K217" s="845" t="n">
        <v>0.01594726958614689</v>
      </c>
      <c r="L217" s="845" t="n">
        <v>0.00538171642970077</v>
      </c>
      <c r="M217" s="845" t="n">
        <v>-0.002928766162003674</v>
      </c>
      <c r="N217" s="845" t="n">
        <v>-0.05722642702837624</v>
      </c>
      <c r="O217" s="845" t="n">
        <v>0.01554422473829416</v>
      </c>
      <c r="P217" s="845" t="n">
        <v>0.02927304893432858</v>
      </c>
      <c r="Q217" s="845" t="n">
        <v>0.03455265326717116</v>
      </c>
      <c r="R217" s="845" t="n">
        <v>-0.09158621463849898</v>
      </c>
      <c r="S217" s="845" t="n">
        <v>0.02536236551905533</v>
      </c>
      <c r="T217" s="845" t="n">
        <v>0.1242174493960981</v>
      </c>
      <c r="U217" s="845" t="n">
        <v>0.2303956436212686</v>
      </c>
      <c r="V217" s="845" t="n">
        <v>0.01331820021987739</v>
      </c>
      <c r="W217" s="845" t="n">
        <v>-0.007069352763494414</v>
      </c>
      <c r="X217" s="845" t="n">
        <v>0.02301663226271682</v>
      </c>
      <c r="Y217" s="845" t="n">
        <v>-0.1530924186927765</v>
      </c>
      <c r="Z217" s="845" t="n">
        <v>0.08539708770344467</v>
      </c>
      <c r="AA217" s="845" t="n">
        <v>0.03842985127023205</v>
      </c>
      <c r="AB217" s="845" t="n">
        <v>0.2523741924370262</v>
      </c>
      <c r="AC217" s="845" t="n">
        <v>0.6308128609052133</v>
      </c>
      <c r="AD217" s="845" t="n">
        <v>0.01070923396280932</v>
      </c>
      <c r="AE217" s="845" t="n">
        <v>-0.05001229041121416</v>
      </c>
      <c r="AF217" s="845" t="n">
        <v>-0.1216520460581781</v>
      </c>
      <c r="AG217" s="845" t="n">
        <v>0.003504128432494494</v>
      </c>
      <c r="AH217" s="476" t="n"/>
      <c r="AI217" s="845">
        <f t="array" ref="AI217">SQRT(INDEX(_xlfn.ANCHORARRAY($B$190),A217,A217))</f>
        <v/>
      </c>
      <c r="AJ217" s="845" t="n"/>
      <c r="AK217" s="845">
        <f>$AP$191*AI217</f>
        <v/>
      </c>
      <c r="AL217" s="845">
        <f>ABS(Y146/AK217)</f>
        <v/>
      </c>
      <c r="AM217" s="845">
        <f>IF(AL217&lt;2.5,"Spełniony","Nie spełniony")</f>
        <v/>
      </c>
      <c r="AN217" s="845" t="n"/>
      <c r="AO217" s="845" t="n"/>
      <c r="AP217" s="845" t="n"/>
      <c r="AQ217" s="845" t="n"/>
      <c r="AR217" s="476" t="n"/>
      <c r="AS217" s="476" t="n"/>
      <c r="AT217" s="476" t="n"/>
      <c r="AU217" s="476" t="n"/>
      <c r="AV217" s="476" t="n"/>
      <c r="AW217" s="476" t="n"/>
      <c r="AX217" s="476" t="n"/>
      <c r="AY217" s="476" t="n"/>
      <c r="AZ217" s="476" t="n"/>
      <c r="BA217" s="476" t="n"/>
      <c r="BB217" s="476" t="n"/>
      <c r="BC217" s="476" t="n"/>
      <c r="BD217" s="476" t="n"/>
      <c r="BE217" s="476" t="n"/>
      <c r="BF217" s="476" t="n"/>
      <c r="BG217" s="476" t="n"/>
      <c r="BH217" s="476" t="n"/>
      <c r="BI217" s="476" t="n"/>
      <c r="BJ217" s="476" t="n"/>
      <c r="BK217" s="476" t="n"/>
      <c r="BL217" s="476" t="n"/>
      <c r="BM217" s="476" t="n"/>
      <c r="BN217" s="476" t="n"/>
      <c r="BO217" s="476" t="n"/>
      <c r="BP217" s="476" t="n"/>
      <c r="BQ217" s="476" t="n"/>
      <c r="BR217" s="476" t="n"/>
      <c r="BS217" s="476" t="n"/>
      <c r="BT217" s="476" t="n"/>
      <c r="BU217" s="476" t="n"/>
      <c r="BV217" s="476" t="n"/>
      <c r="BW217" s="476" t="n"/>
      <c r="BX217" s="476" t="n"/>
      <c r="BY217" s="476" t="n"/>
      <c r="BZ217" s="476" t="n"/>
      <c r="CA217" s="476" t="n"/>
      <c r="CB217" s="476" t="n"/>
      <c r="CC217" s="476" t="n"/>
      <c r="CD217" s="476" t="n"/>
      <c r="CE217" s="476" t="n"/>
      <c r="CF217" s="476" t="n"/>
      <c r="CG217" s="476" t="n"/>
      <c r="CH217" s="476" t="n"/>
      <c r="CI217" s="476" t="n"/>
      <c r="CJ217" s="476" t="n"/>
      <c r="CK217" s="476" t="n"/>
      <c r="CL217" s="476" t="n"/>
      <c r="CM217" s="476" t="n"/>
      <c r="CN217" s="476" t="n"/>
      <c r="CO217" s="476" t="n"/>
      <c r="CP217" s="476" t="n"/>
      <c r="CQ217" s="476" t="n"/>
      <c r="CR217" s="476" t="n"/>
      <c r="CS217" s="476" t="n"/>
      <c r="CT217" s="476" t="n"/>
      <c r="CU217" s="476" t="n"/>
      <c r="CV217" s="476" t="n"/>
    </row>
    <row r="218">
      <c r="A218" s="476" t="n">
        <v>29</v>
      </c>
      <c r="B218" s="845" t="n">
        <v>-0.01325414497026703</v>
      </c>
      <c r="C218" s="845" t="n">
        <v>-0.1533030621153924</v>
      </c>
      <c r="D218" s="845" t="n">
        <v>0.1055595762979112</v>
      </c>
      <c r="E218" s="720" t="n">
        <v>-0.01974001542494032</v>
      </c>
      <c r="F218" s="720" t="n">
        <v>-0.004591817569736738</v>
      </c>
      <c r="G218" s="721" t="n">
        <v>0.001915005311229311</v>
      </c>
      <c r="H218" s="722" t="n">
        <v>0.01345460437067682</v>
      </c>
      <c r="I218" s="845" t="n">
        <v>-0.01973997587858164</v>
      </c>
      <c r="J218" s="845" t="n">
        <v>0.07970723005880433</v>
      </c>
      <c r="K218" s="845" t="n">
        <v>0.003786064187979108</v>
      </c>
      <c r="L218" s="845" t="n">
        <v>0.01595335976699707</v>
      </c>
      <c r="M218" s="845" t="n">
        <v>-0.01325415747711923</v>
      </c>
      <c r="N218" s="845" t="n">
        <v>0.01779239553503906</v>
      </c>
      <c r="O218" s="845" t="n">
        <v>0.03343696626775954</v>
      </c>
      <c r="P218" s="845" t="n">
        <v>-0.06929497112414768</v>
      </c>
      <c r="Q218" s="845" t="n">
        <v>-0.06069251331754112</v>
      </c>
      <c r="R218" s="845" t="n">
        <v>-0.03941540646330357</v>
      </c>
      <c r="S218" s="845" t="n">
        <v>-0.1119280733352028</v>
      </c>
      <c r="T218" s="845" t="n">
        <v>0.06884697809149953</v>
      </c>
      <c r="U218" s="845" t="n">
        <v>0.1233017854295553</v>
      </c>
      <c r="V218" s="845" t="n">
        <v>-0.0300047101252218</v>
      </c>
      <c r="W218" s="845" t="n">
        <v>0.001548537864884708</v>
      </c>
      <c r="X218" s="845" t="n">
        <v>0.09403145043873051</v>
      </c>
      <c r="Y218" s="845" t="n">
        <v>-0.01058005767059491</v>
      </c>
      <c r="Z218" s="845" t="n">
        <v>-0.03624412978792359</v>
      </c>
      <c r="AA218" s="845" t="n">
        <v>-0.01875109071987493</v>
      </c>
      <c r="AB218" s="845" t="n">
        <v>-0.03299519866695402</v>
      </c>
      <c r="AC218" s="845" t="n">
        <v>0.01070923396280934</v>
      </c>
      <c r="AD218" s="845" t="n">
        <v>0.5774636751022552</v>
      </c>
      <c r="AE218" s="845" t="n">
        <v>0.2080544209168175</v>
      </c>
      <c r="AF218" s="845" t="n">
        <v>0.2904164768248492</v>
      </c>
      <c r="AG218" s="845" t="n">
        <v>0.1307592722820074</v>
      </c>
      <c r="AH218" s="476" t="n"/>
      <c r="AI218" s="845">
        <f t="array" ref="AI218">SQRT(INDEX(_xlfn.ANCHORARRAY($B$190),A218,A218))</f>
        <v/>
      </c>
      <c r="AJ218" s="845" t="n"/>
      <c r="AK218" s="845">
        <f>$AP$191*AI218</f>
        <v/>
      </c>
      <c r="AL218" s="845">
        <f>ABS(Y147/AK218)</f>
        <v/>
      </c>
      <c r="AM218" s="845">
        <f>IF(AL218&lt;2.5,"Spełniony","Nie spełniony")</f>
        <v/>
      </c>
      <c r="AN218" s="845" t="n"/>
      <c r="AO218" s="845" t="n"/>
      <c r="AP218" s="845" t="n"/>
      <c r="AQ218" s="845" t="n"/>
      <c r="AR218" s="476" t="n"/>
      <c r="AS218" s="476" t="n"/>
      <c r="AT218" s="476" t="n"/>
      <c r="AU218" s="476" t="n"/>
      <c r="AV218" s="476" t="n"/>
      <c r="AW218" s="476" t="n"/>
      <c r="AX218" s="476" t="n"/>
      <c r="AY218" s="476" t="n"/>
      <c r="AZ218" s="476" t="n"/>
      <c r="BA218" s="476" t="n"/>
      <c r="BB218" s="476" t="n"/>
      <c r="BC218" s="476" t="n"/>
      <c r="BD218" s="476" t="n"/>
      <c r="BE218" s="476" t="n"/>
      <c r="BF218" s="476" t="n"/>
      <c r="BG218" s="476" t="n"/>
      <c r="BH218" s="476" t="n"/>
      <c r="BI218" s="476" t="n"/>
      <c r="BJ218" s="476" t="n"/>
      <c r="BK218" s="476" t="n"/>
      <c r="BL218" s="476" t="n"/>
      <c r="BM218" s="476" t="n"/>
      <c r="BN218" s="476" t="n"/>
      <c r="BO218" s="476" t="n"/>
      <c r="BP218" s="476" t="n"/>
      <c r="BQ218" s="476" t="n"/>
      <c r="BR218" s="476" t="n"/>
      <c r="BS218" s="476" t="n"/>
      <c r="BT218" s="476" t="n"/>
      <c r="BU218" s="476" t="n"/>
      <c r="BV218" s="476" t="n"/>
      <c r="BW218" s="476" t="n"/>
      <c r="BX218" s="476" t="n"/>
      <c r="BY218" s="476" t="n"/>
      <c r="BZ218" s="476" t="n"/>
      <c r="CA218" s="476" t="n"/>
      <c r="CB218" s="476" t="n"/>
      <c r="CC218" s="476" t="n"/>
      <c r="CD218" s="476" t="n"/>
      <c r="CE218" s="476" t="n"/>
      <c r="CF218" s="476" t="n"/>
      <c r="CG218" s="476" t="n"/>
      <c r="CH218" s="476" t="n"/>
      <c r="CI218" s="476" t="n"/>
      <c r="CJ218" s="476" t="n"/>
      <c r="CK218" s="476" t="n"/>
      <c r="CL218" s="476" t="n"/>
      <c r="CM218" s="476" t="n"/>
      <c r="CN218" s="476" t="n"/>
      <c r="CO218" s="476" t="n"/>
      <c r="CP218" s="476" t="n"/>
      <c r="CQ218" s="476" t="n"/>
      <c r="CR218" s="476" t="n"/>
      <c r="CS218" s="476" t="n"/>
      <c r="CT218" s="476" t="n"/>
      <c r="CU218" s="476" t="n"/>
      <c r="CV218" s="476" t="n"/>
    </row>
    <row r="219">
      <c r="A219" s="476" t="n">
        <v>30</v>
      </c>
      <c r="B219" s="845" t="n">
        <v>0.03815349058760117</v>
      </c>
      <c r="C219" s="845" t="n">
        <v>0.08158059336890547</v>
      </c>
      <c r="D219" s="845" t="n">
        <v>-0.1881094011907278</v>
      </c>
      <c r="E219" s="720" t="n">
        <v>0.03339385450287838</v>
      </c>
      <c r="F219" s="720" t="n">
        <v>0.09698943012648632</v>
      </c>
      <c r="G219" s="721" t="n">
        <v>-0.03952480560277694</v>
      </c>
      <c r="H219" s="722" t="n">
        <v>-0.02262425904999589</v>
      </c>
      <c r="I219" s="845" t="n">
        <v>0.03339378760296369</v>
      </c>
      <c r="J219" s="845" t="n">
        <v>-0.1446979313528875</v>
      </c>
      <c r="K219" s="845" t="n">
        <v>-0.01562322510346387</v>
      </c>
      <c r="L219" s="845" t="n">
        <v>-0.02718600500765833</v>
      </c>
      <c r="M219" s="845" t="n">
        <v>0.03815352658992863</v>
      </c>
      <c r="N219" s="845" t="n">
        <v>-0.0147719477492812</v>
      </c>
      <c r="O219" s="845" t="n">
        <v>0.02334396590259027</v>
      </c>
      <c r="P219" s="845" t="n">
        <v>-0.01093209559136146</v>
      </c>
      <c r="Q219" s="845" t="n">
        <v>-0.04077265814975149</v>
      </c>
      <c r="R219" s="845" t="n">
        <v>0.07703071253622135</v>
      </c>
      <c r="S219" s="845" t="n">
        <v>-0.02298833829254916</v>
      </c>
      <c r="T219" s="845" t="n">
        <v>-0.02693051580850872</v>
      </c>
      <c r="U219" s="845" t="n">
        <v>0.2120568970980383</v>
      </c>
      <c r="V219" s="845" t="n">
        <v>-0.01320578684425942</v>
      </c>
      <c r="W219" s="845" t="n">
        <v>-0.02338047658937373</v>
      </c>
      <c r="X219" s="845" t="n">
        <v>-0.03606501961550022</v>
      </c>
      <c r="Y219" s="845" t="n">
        <v>0.1084928726511721</v>
      </c>
      <c r="Z219" s="845" t="n">
        <v>-0.008424724646658943</v>
      </c>
      <c r="AA219" s="845" t="n">
        <v>-0.02741686495537962</v>
      </c>
      <c r="AB219" s="845" t="n">
        <v>0.06298874756783954</v>
      </c>
      <c r="AC219" s="845" t="n">
        <v>-0.05001229041121415</v>
      </c>
      <c r="AD219" s="845" t="n">
        <v>0.2080544209168174</v>
      </c>
      <c r="AE219" s="845" t="n">
        <v>0.3368028239802572</v>
      </c>
      <c r="AF219" s="845" t="n">
        <v>0.1538320572205135</v>
      </c>
      <c r="AG219" s="845" t="n">
        <v>-0.006877775200118379</v>
      </c>
      <c r="AH219" s="476" t="n"/>
      <c r="AI219" s="845">
        <f t="array" ref="AI219">SQRT(INDEX(_xlfn.ANCHORARRAY($B$190),A219,A219))</f>
        <v/>
      </c>
      <c r="AJ219" s="845" t="n"/>
      <c r="AK219" s="845">
        <f>$AP$191*AI219</f>
        <v/>
      </c>
      <c r="AL219" s="845">
        <f>ABS(Y148/AK219)</f>
        <v/>
      </c>
      <c r="AM219" s="845">
        <f>IF(AL219&lt;2.5,"Spełniony","Nie spełniony")</f>
        <v/>
      </c>
      <c r="AN219" s="845" t="n"/>
      <c r="AO219" s="845" t="n"/>
      <c r="AP219" s="845" t="n"/>
      <c r="AQ219" s="845" t="n"/>
      <c r="AR219" s="476" t="n"/>
      <c r="AS219" s="476" t="n"/>
      <c r="AT219" s="476" t="n"/>
      <c r="AU219" s="476" t="n"/>
      <c r="AV219" s="476" t="n"/>
      <c r="AW219" s="476" t="n"/>
      <c r="AX219" s="476" t="n"/>
      <c r="AY219" s="476" t="n"/>
      <c r="AZ219" s="476" t="n"/>
      <c r="BA219" s="476" t="n"/>
      <c r="BB219" s="476" t="n"/>
      <c r="BC219" s="476" t="n"/>
      <c r="BD219" s="476" t="n"/>
      <c r="BE219" s="476" t="n"/>
      <c r="BF219" s="476" t="n"/>
      <c r="BG219" s="476" t="n"/>
      <c r="BH219" s="476" t="n"/>
      <c r="BI219" s="476" t="n"/>
      <c r="BJ219" s="476" t="n"/>
      <c r="BK219" s="476" t="n"/>
      <c r="BL219" s="476" t="n"/>
      <c r="BM219" s="476" t="n"/>
      <c r="BN219" s="476" t="n"/>
      <c r="BO219" s="476" t="n"/>
      <c r="BP219" s="476" t="n"/>
      <c r="BQ219" s="476" t="n"/>
      <c r="BR219" s="476" t="n"/>
      <c r="BS219" s="476" t="n"/>
      <c r="BT219" s="476" t="n"/>
      <c r="BU219" s="476" t="n"/>
      <c r="BV219" s="476" t="n"/>
      <c r="BW219" s="476" t="n"/>
      <c r="BX219" s="476" t="n"/>
      <c r="BY219" s="476" t="n"/>
      <c r="BZ219" s="476" t="n"/>
      <c r="CA219" s="476" t="n"/>
      <c r="CB219" s="476" t="n"/>
      <c r="CC219" s="476" t="n"/>
      <c r="CD219" s="476" t="n"/>
      <c r="CE219" s="476" t="n"/>
      <c r="CF219" s="476" t="n"/>
      <c r="CG219" s="476" t="n"/>
      <c r="CH219" s="476" t="n"/>
      <c r="CI219" s="476" t="n"/>
      <c r="CJ219" s="476" t="n"/>
      <c r="CK219" s="476" t="n"/>
      <c r="CL219" s="476" t="n"/>
      <c r="CM219" s="476" t="n"/>
      <c r="CN219" s="476" t="n"/>
      <c r="CO219" s="476" t="n"/>
      <c r="CP219" s="476" t="n"/>
      <c r="CQ219" s="476" t="n"/>
      <c r="CR219" s="476" t="n"/>
      <c r="CS219" s="476" t="n"/>
      <c r="CT219" s="476" t="n"/>
      <c r="CU219" s="476" t="n"/>
      <c r="CV219" s="476" t="n"/>
    </row>
    <row r="220">
      <c r="A220" s="476" t="n">
        <v>31</v>
      </c>
      <c r="B220" s="845" t="n">
        <v>-0.04887373490292128</v>
      </c>
      <c r="C220" s="845" t="n">
        <v>0.1373584044984986</v>
      </c>
      <c r="D220" s="845" t="n">
        <v>0.1114887984906825</v>
      </c>
      <c r="E220" s="720" t="n">
        <v>-0.04664854130186608</v>
      </c>
      <c r="F220" s="720" t="n">
        <v>-0.1589934940157896</v>
      </c>
      <c r="G220" s="721" t="n">
        <v>0.02096200994161148</v>
      </c>
      <c r="H220" s="722" t="n">
        <v>-0.02633127146592365</v>
      </c>
      <c r="I220" s="845" t="n">
        <v>-0.04664844784804104</v>
      </c>
      <c r="J220" s="845" t="n">
        <v>0.02640696951592135</v>
      </c>
      <c r="K220" s="845" t="n">
        <v>0.01381372646361686</v>
      </c>
      <c r="L220" s="845" t="n">
        <v>0.05239642727875327</v>
      </c>
      <c r="M220" s="845" t="n">
        <v>-0.04887378102106631</v>
      </c>
      <c r="N220" s="845" t="n">
        <v>-0.03541463818785464</v>
      </c>
      <c r="O220" s="845" t="n">
        <v>-0.0175690331815846</v>
      </c>
      <c r="P220" s="845" t="n">
        <v>0.05586893460949142</v>
      </c>
      <c r="Q220" s="845" t="n">
        <v>0.048315073261568</v>
      </c>
      <c r="R220" s="845" t="n">
        <v>-0.03038704814879138</v>
      </c>
      <c r="S220" s="845" t="n">
        <v>0.09943967232344988</v>
      </c>
      <c r="T220" s="845" t="n">
        <v>-0.01607943593204877</v>
      </c>
      <c r="U220" s="845" t="n">
        <v>-0.06844466888352831</v>
      </c>
      <c r="V220" s="845" t="n">
        <v>-0.01984113421164773</v>
      </c>
      <c r="W220" s="845" t="n">
        <v>-0.04295081034172513</v>
      </c>
      <c r="X220" s="845" t="n">
        <v>-0.07760648228824071</v>
      </c>
      <c r="Y220" s="845" t="n">
        <v>0.06095338237805353</v>
      </c>
      <c r="Z220" s="845" t="n">
        <v>0.06639359764715339</v>
      </c>
      <c r="AA220" s="845" t="n">
        <v>0.0130514468164066</v>
      </c>
      <c r="AB220" s="845" t="n">
        <v>0.1015396300018002</v>
      </c>
      <c r="AC220" s="845" t="n">
        <v>-0.1216520460581781</v>
      </c>
      <c r="AD220" s="845" t="n">
        <v>0.2904164768248491</v>
      </c>
      <c r="AE220" s="845" t="n">
        <v>0.1538320572205135</v>
      </c>
      <c r="AF220" s="845" t="n">
        <v>0.5049749903826837</v>
      </c>
      <c r="AG220" s="845" t="n">
        <v>-0.08402137738109586</v>
      </c>
      <c r="AH220" s="476" t="n"/>
      <c r="AI220" s="845">
        <f t="array" ref="AI220">SQRT(INDEX(_xlfn.ANCHORARRAY($B$190),A220,A220))</f>
        <v/>
      </c>
      <c r="AJ220" s="845" t="n"/>
      <c r="AK220" s="845">
        <f>$AP$191*AI220</f>
        <v/>
      </c>
      <c r="AL220" s="845">
        <f>ABS(Y149/AK220)</f>
        <v/>
      </c>
      <c r="AM220" s="845">
        <f>IF(AL220&lt;2.5,"Spełniony","Nie spełniony")</f>
        <v/>
      </c>
      <c r="AN220" s="845" t="n"/>
      <c r="AO220" s="845" t="n"/>
      <c r="AP220" s="845" t="n"/>
      <c r="AQ220" s="845" t="n"/>
      <c r="AR220" s="476" t="n"/>
      <c r="AS220" s="476" t="n"/>
      <c r="AT220" s="476" t="n"/>
      <c r="AU220" s="476" t="n"/>
      <c r="AV220" s="476" t="n"/>
      <c r="AW220" s="476" t="n"/>
      <c r="AX220" s="476" t="n"/>
      <c r="AY220" s="476" t="n"/>
      <c r="AZ220" s="476" t="n"/>
      <c r="BA220" s="476" t="n"/>
      <c r="BB220" s="476" t="n"/>
      <c r="BC220" s="476" t="n"/>
      <c r="BD220" s="476" t="n"/>
      <c r="BE220" s="476" t="n"/>
      <c r="BF220" s="476" t="n"/>
      <c r="BG220" s="476" t="n"/>
      <c r="BH220" s="476" t="n"/>
      <c r="BI220" s="476" t="n"/>
      <c r="BJ220" s="476" t="n"/>
      <c r="BK220" s="476" t="n"/>
      <c r="BL220" s="476" t="n"/>
      <c r="BM220" s="476" t="n"/>
      <c r="BN220" s="476" t="n"/>
      <c r="BO220" s="476" t="n"/>
      <c r="BP220" s="476" t="n"/>
      <c r="BQ220" s="476" t="n"/>
      <c r="BR220" s="476" t="n"/>
      <c r="BS220" s="476" t="n"/>
      <c r="BT220" s="476" t="n"/>
      <c r="BU220" s="476" t="n"/>
      <c r="BV220" s="476" t="n"/>
      <c r="BW220" s="476" t="n"/>
      <c r="BX220" s="476" t="n"/>
      <c r="BY220" s="476" t="n"/>
      <c r="BZ220" s="476" t="n"/>
      <c r="CA220" s="476" t="n"/>
      <c r="CB220" s="476" t="n"/>
      <c r="CC220" s="476" t="n"/>
      <c r="CD220" s="476" t="n"/>
      <c r="CE220" s="476" t="n"/>
      <c r="CF220" s="476" t="n"/>
      <c r="CG220" s="476" t="n"/>
      <c r="CH220" s="476" t="n"/>
      <c r="CI220" s="476" t="n"/>
      <c r="CJ220" s="476" t="n"/>
      <c r="CK220" s="476" t="n"/>
      <c r="CL220" s="476" t="n"/>
      <c r="CM220" s="476" t="n"/>
      <c r="CN220" s="476" t="n"/>
      <c r="CO220" s="476" t="n"/>
      <c r="CP220" s="476" t="n"/>
      <c r="CQ220" s="476" t="n"/>
      <c r="CR220" s="476" t="n"/>
      <c r="CS220" s="476" t="n"/>
      <c r="CT220" s="476" t="n"/>
      <c r="CU220" s="476" t="n"/>
      <c r="CV220" s="476" t="n"/>
    </row>
    <row r="221">
      <c r="A221" s="476" t="n">
        <v>32</v>
      </c>
      <c r="B221" s="845" t="n">
        <v>0.02697317466543388</v>
      </c>
      <c r="C221" s="845" t="n">
        <v>0.08362365497938784</v>
      </c>
      <c r="D221" s="845" t="n">
        <v>0.02149233389022764</v>
      </c>
      <c r="E221" s="720" t="n">
        <v>0.01299809111770719</v>
      </c>
      <c r="F221" s="720" t="n">
        <v>0.1001384146216119</v>
      </c>
      <c r="G221" s="721" t="n">
        <v>-0.02226412262880961</v>
      </c>
      <c r="H221" s="722" t="n">
        <v>-0.003982860413865275</v>
      </c>
      <c r="I221" s="845" t="n">
        <v>0.01299806507785042</v>
      </c>
      <c r="J221" s="845" t="n">
        <v>0.04113233734175612</v>
      </c>
      <c r="K221" s="845" t="n">
        <v>0.00254507608820914</v>
      </c>
      <c r="L221" s="845" t="n">
        <v>-0.02990896071622523</v>
      </c>
      <c r="M221" s="845" t="n">
        <v>0.02697320011781197</v>
      </c>
      <c r="N221" s="845" t="n">
        <v>0.04016016146369487</v>
      </c>
      <c r="O221" s="845" t="n">
        <v>0.06770564858931326</v>
      </c>
      <c r="P221" s="845" t="n">
        <v>-0.1421084268527534</v>
      </c>
      <c r="Q221" s="845" t="n">
        <v>0.09132340710983849</v>
      </c>
      <c r="R221" s="845" t="n">
        <v>-0.113794169610421</v>
      </c>
      <c r="S221" s="845" t="n">
        <v>-0.2512404034222373</v>
      </c>
      <c r="T221" s="845" t="n">
        <v>0.1078517158796182</v>
      </c>
      <c r="U221" s="845" t="n">
        <v>-0.029332546486121</v>
      </c>
      <c r="V221" s="845" t="n">
        <v>-0.004722223728076361</v>
      </c>
      <c r="W221" s="845" t="n">
        <v>0.05829359216140498</v>
      </c>
      <c r="X221" s="845" t="n">
        <v>0.08801600040436143</v>
      </c>
      <c r="Y221" s="845" t="n">
        <v>-0.07600484343724562</v>
      </c>
      <c r="Z221" s="845" t="n">
        <v>-0.05500259690994003</v>
      </c>
      <c r="AA221" s="845" t="n">
        <v>-0.01057992849050436</v>
      </c>
      <c r="AB221" s="845" t="n">
        <v>-0.04490223860974921</v>
      </c>
      <c r="AC221" s="845" t="n">
        <v>0.003504128432494483</v>
      </c>
      <c r="AD221" s="845" t="n">
        <v>0.1307592722820075</v>
      </c>
      <c r="AE221" s="845" t="n">
        <v>-0.006877775200118424</v>
      </c>
      <c r="AF221" s="845" t="n">
        <v>-0.08402137738109597</v>
      </c>
      <c r="AG221" s="845" t="n">
        <v>0.2591462817026629</v>
      </c>
      <c r="AH221" s="476" t="n"/>
      <c r="AI221" s="845">
        <f t="array" ref="AI221">SQRT(INDEX(_xlfn.ANCHORARRAY($B$190),A221,A221))</f>
        <v/>
      </c>
      <c r="AJ221" s="845" t="n"/>
      <c r="AK221" s="845">
        <f>$AP$191*AI221</f>
        <v/>
      </c>
      <c r="AL221" s="845">
        <f>ABS(Y150/AK221)</f>
        <v/>
      </c>
      <c r="AM221" s="845">
        <f>IF(AL221&lt;2.5,"Spełniony","Nie spełniony")</f>
        <v/>
      </c>
      <c r="AN221" s="845" t="n"/>
      <c r="AO221" s="845" t="n"/>
      <c r="AP221" s="845" t="n"/>
      <c r="AQ221" s="845" t="n"/>
      <c r="AR221" s="476" t="n"/>
      <c r="AS221" s="476" t="n"/>
      <c r="AT221" s="476" t="n"/>
      <c r="AU221" s="476" t="n"/>
      <c r="AV221" s="476" t="n"/>
      <c r="AW221" s="476" t="n"/>
      <c r="AX221" s="476" t="n"/>
      <c r="AY221" s="476" t="n"/>
      <c r="AZ221" s="476" t="n"/>
      <c r="BA221" s="476" t="n"/>
      <c r="BB221" s="476" t="n"/>
      <c r="BC221" s="476" t="n"/>
      <c r="BD221" s="476" t="n"/>
      <c r="BE221" s="476" t="n"/>
      <c r="BF221" s="476" t="n"/>
      <c r="BG221" s="476" t="n"/>
      <c r="BH221" s="476" t="n"/>
      <c r="BI221" s="476" t="n"/>
      <c r="BJ221" s="476" t="n"/>
      <c r="BK221" s="476" t="n"/>
      <c r="BL221" s="476" t="n"/>
      <c r="BM221" s="476" t="n"/>
      <c r="BN221" s="476" t="n"/>
      <c r="BO221" s="476" t="n"/>
      <c r="BP221" s="476" t="n"/>
      <c r="BQ221" s="476" t="n"/>
      <c r="BR221" s="476" t="n"/>
      <c r="BS221" s="476" t="n"/>
      <c r="BT221" s="476" t="n"/>
      <c r="BU221" s="476" t="n"/>
      <c r="BV221" s="476" t="n"/>
      <c r="BW221" s="476" t="n"/>
      <c r="BX221" s="476" t="n"/>
      <c r="BY221" s="476" t="n"/>
      <c r="BZ221" s="476" t="n"/>
      <c r="CA221" s="476" t="n"/>
      <c r="CB221" s="476" t="n"/>
      <c r="CC221" s="476" t="n"/>
      <c r="CD221" s="476" t="n"/>
      <c r="CE221" s="476" t="n"/>
      <c r="CF221" s="476" t="n"/>
      <c r="CG221" s="476" t="n"/>
      <c r="CH221" s="476" t="n"/>
      <c r="CI221" s="476" t="n"/>
      <c r="CJ221" s="476" t="n"/>
      <c r="CK221" s="476" t="n"/>
      <c r="CL221" s="476" t="n"/>
      <c r="CM221" s="476" t="n"/>
      <c r="CN221" s="476" t="n"/>
      <c r="CO221" s="476" t="n"/>
      <c r="CP221" s="476" t="n"/>
      <c r="CQ221" s="476" t="n"/>
      <c r="CR221" s="476" t="n"/>
      <c r="CS221" s="476" t="n"/>
      <c r="CT221" s="476" t="n"/>
      <c r="CU221" s="476" t="n"/>
      <c r="CV221" s="476" t="n"/>
    </row>
    <row r="222">
      <c r="A222" s="476" t="n"/>
      <c r="B222" s="476" t="n"/>
      <c r="C222" s="476" t="n"/>
      <c r="D222" s="476" t="n"/>
      <c r="E222" s="720">
        <f>$C$198*SQRT(AH186)</f>
        <v/>
      </c>
      <c r="F222" s="720">
        <f>ABS(T104/E222)</f>
        <v/>
      </c>
      <c r="G222" s="721">
        <f>IF(F222&lt;2.5,"dobrze","błąd gruby")</f>
        <v/>
      </c>
      <c r="H222" s="722" t="n"/>
      <c r="I222" s="476" t="n"/>
      <c r="J222" s="476" t="n"/>
      <c r="K222" s="476" t="n"/>
      <c r="L222" s="476" t="n"/>
      <c r="M222" s="476" t="n"/>
      <c r="N222" s="476" t="n"/>
      <c r="O222" s="476" t="n"/>
      <c r="P222" s="476" t="n"/>
      <c r="Q222" s="476" t="n"/>
      <c r="R222" s="476" t="n"/>
      <c r="S222" s="476" t="n"/>
      <c r="T222" s="476" t="n"/>
      <c r="U222" s="476" t="n"/>
      <c r="V222" s="476" t="n"/>
      <c r="W222" s="476" t="n"/>
      <c r="X222" s="476" t="n"/>
      <c r="Y222" s="476" t="n"/>
      <c r="Z222" s="476" t="n"/>
      <c r="AA222" s="476" t="n"/>
      <c r="AB222" s="476" t="n"/>
      <c r="AC222" s="476" t="n"/>
      <c r="AD222" s="476" t="n"/>
      <c r="AE222" s="476" t="n"/>
      <c r="AF222" s="476" t="n"/>
      <c r="AG222" s="476" t="n"/>
      <c r="AH222" s="476" t="n"/>
      <c r="AI222" s="476" t="n"/>
      <c r="AJ222" s="476" t="n"/>
      <c r="AK222" s="476" t="n"/>
      <c r="AL222" s="476" t="n"/>
      <c r="AM222" s="476" t="n"/>
      <c r="AN222" s="476" t="n"/>
      <c r="AO222" s="476" t="n"/>
      <c r="AP222" s="476" t="n"/>
      <c r="AQ222" s="476" t="n"/>
      <c r="AR222" s="476" t="n"/>
      <c r="AS222" s="476" t="n"/>
      <c r="AT222" s="476" t="n"/>
      <c r="AU222" s="476" t="n"/>
      <c r="AV222" s="476" t="n"/>
      <c r="AW222" s="476" t="n"/>
      <c r="AX222" s="476" t="n"/>
      <c r="AY222" s="476" t="n"/>
      <c r="AZ222" s="476" t="n"/>
      <c r="BA222" s="476" t="n"/>
      <c r="BB222" s="476" t="n"/>
      <c r="BC222" s="476" t="n"/>
      <c r="BD222" s="476" t="n"/>
      <c r="BE222" s="476" t="n"/>
      <c r="BF222" s="476" t="n"/>
      <c r="BG222" s="476" t="n"/>
      <c r="BH222" s="476" t="n"/>
      <c r="BI222" s="476" t="n"/>
      <c r="BJ222" s="476" t="n"/>
      <c r="BK222" s="476" t="n"/>
      <c r="BL222" s="476" t="n"/>
      <c r="BM222" s="476" t="n"/>
      <c r="BN222" s="476" t="n"/>
      <c r="BO222" s="476" t="n"/>
      <c r="BP222" s="476" t="n"/>
      <c r="BQ222" s="476" t="n"/>
      <c r="BR222" s="476" t="n"/>
      <c r="BS222" s="476" t="n"/>
      <c r="BT222" s="476" t="n"/>
      <c r="BU222" s="476" t="n"/>
      <c r="BV222" s="476" t="n"/>
      <c r="BW222" s="476" t="n"/>
      <c r="BX222" s="476" t="n"/>
      <c r="BY222" s="476" t="n"/>
      <c r="BZ222" s="476" t="n"/>
      <c r="CA222" s="476" t="n"/>
      <c r="CB222" s="476" t="n"/>
      <c r="CC222" s="476" t="n"/>
      <c r="CD222" s="476" t="n"/>
      <c r="CE222" s="476" t="n"/>
      <c r="CF222" s="476" t="n"/>
      <c r="CG222" s="476" t="n"/>
      <c r="CH222" s="476" t="n"/>
      <c r="CI222" s="476" t="n"/>
      <c r="CJ222" s="476" t="n"/>
      <c r="CK222" s="476" t="n"/>
      <c r="CL222" s="476" t="n"/>
      <c r="CM222" s="476" t="n"/>
      <c r="CN222" s="476" t="n"/>
      <c r="CO222" s="476" t="n"/>
      <c r="CP222" s="476" t="n"/>
      <c r="CQ222" s="476" t="n"/>
      <c r="CR222" s="476" t="n"/>
      <c r="CS222" s="476" t="n"/>
      <c r="CT222" s="476" t="n"/>
      <c r="CU222" s="476" t="n"/>
      <c r="CV222" s="476" t="n"/>
    </row>
    <row r="223">
      <c r="A223" s="476" t="n"/>
      <c r="B223" s="476" t="n"/>
      <c r="C223" s="476" t="n"/>
      <c r="D223" s="476" t="n"/>
      <c r="E223" s="720">
        <f>$C$198*SQRT(AH187)</f>
        <v/>
      </c>
      <c r="F223" s="720">
        <f>ABS(T105/E223)</f>
        <v/>
      </c>
      <c r="G223" s="721">
        <f>IF(F223&lt;2.5,"dobrze","błąd gruby")</f>
        <v/>
      </c>
      <c r="H223" s="722" t="n"/>
      <c r="I223" s="476" t="n"/>
      <c r="J223" s="476" t="n"/>
      <c r="K223" s="476" t="n"/>
      <c r="L223" s="476" t="n"/>
      <c r="M223" s="476" t="n"/>
      <c r="N223" s="476" t="n"/>
      <c r="O223" s="476" t="n"/>
      <c r="P223" s="476" t="n"/>
      <c r="Q223" s="476" t="n"/>
      <c r="R223" s="476" t="n"/>
      <c r="S223" s="476" t="n"/>
      <c r="T223" s="476" t="n"/>
      <c r="U223" s="476" t="n"/>
      <c r="V223" s="476" t="n"/>
      <c r="W223" s="476" t="n"/>
      <c r="X223" s="476" t="n"/>
      <c r="Y223" s="476" t="n"/>
      <c r="Z223" s="476" t="n"/>
      <c r="AA223" s="476" t="n"/>
      <c r="AB223" s="476" t="n"/>
      <c r="AC223" s="476" t="n"/>
      <c r="AD223" s="476" t="n"/>
      <c r="AE223" s="476" t="n"/>
      <c r="AF223" s="476" t="n"/>
      <c r="AG223" s="476" t="n"/>
      <c r="AH223" s="476" t="n"/>
      <c r="AI223" s="476" t="n"/>
      <c r="AJ223" s="476" t="n"/>
      <c r="AK223" s="476" t="n"/>
      <c r="AL223" s="476" t="n"/>
      <c r="AM223" s="476" t="n"/>
      <c r="AN223" s="476" t="n"/>
      <c r="AO223" s="476" t="n"/>
      <c r="AP223" s="476" t="n"/>
      <c r="AQ223" s="476" t="n"/>
      <c r="AR223" s="476" t="n"/>
      <c r="AS223" s="476" t="n"/>
      <c r="AT223" s="476" t="n"/>
      <c r="AU223" s="476" t="n"/>
      <c r="AV223" s="476" t="n"/>
      <c r="AW223" s="476" t="n"/>
      <c r="AX223" s="476" t="n"/>
      <c r="AY223" s="476" t="n"/>
      <c r="AZ223" s="476" t="n"/>
      <c r="BA223" s="476" t="n"/>
      <c r="BB223" s="476" t="n"/>
      <c r="BC223" s="476" t="n"/>
      <c r="BD223" s="476" t="n"/>
      <c r="BE223" s="476" t="n"/>
      <c r="BF223" s="476" t="n"/>
      <c r="BG223" s="476" t="n"/>
      <c r="BH223" s="476" t="n"/>
      <c r="BI223" s="476" t="n"/>
      <c r="BJ223" s="476" t="n"/>
      <c r="BK223" s="476" t="n"/>
      <c r="BL223" s="476" t="n"/>
      <c r="BM223" s="476" t="n"/>
      <c r="BN223" s="476" t="n"/>
      <c r="BO223" s="476" t="n"/>
      <c r="BP223" s="476" t="n"/>
      <c r="BQ223" s="476" t="n"/>
      <c r="BR223" s="476" t="n"/>
      <c r="BS223" s="476" t="n"/>
      <c r="BT223" s="476" t="n"/>
      <c r="BU223" s="476" t="n"/>
      <c r="BV223" s="476" t="n"/>
      <c r="BW223" s="476" t="n"/>
      <c r="BX223" s="476" t="n"/>
      <c r="BY223" s="476" t="n"/>
      <c r="BZ223" s="476" t="n"/>
      <c r="CA223" s="476" t="n"/>
      <c r="CB223" s="476" t="n"/>
      <c r="CC223" s="476" t="n"/>
      <c r="CD223" s="476" t="n"/>
      <c r="CE223" s="476" t="n"/>
      <c r="CF223" s="476" t="n"/>
      <c r="CG223" s="476" t="n"/>
      <c r="CH223" s="476" t="n"/>
      <c r="CI223" s="476" t="n"/>
      <c r="CJ223" s="476" t="n"/>
      <c r="CK223" s="476" t="n"/>
      <c r="CL223" s="476" t="n"/>
      <c r="CM223" s="476" t="n"/>
      <c r="CN223" s="476" t="n"/>
      <c r="CO223" s="476" t="n"/>
      <c r="CP223" s="476" t="n"/>
      <c r="CQ223" s="476" t="n"/>
      <c r="CR223" s="476" t="n"/>
      <c r="CS223" s="476" t="n"/>
      <c r="CT223" s="476" t="n"/>
      <c r="CU223" s="476" t="n"/>
      <c r="CV223" s="476" t="n"/>
    </row>
    <row r="224">
      <c r="A224" s="476" t="n"/>
      <c r="B224" s="476" t="n"/>
      <c r="C224" s="476" t="n"/>
      <c r="D224" s="476" t="n"/>
      <c r="E224" s="720">
        <f>$C$198*SQRT(AH188)</f>
        <v/>
      </c>
      <c r="F224" s="720">
        <f>ABS(T106/E224)</f>
        <v/>
      </c>
      <c r="G224" s="721">
        <f>IF(F224&lt;2.5,"dobrze","błąd gruby")</f>
        <v/>
      </c>
      <c r="H224" s="722" t="n"/>
      <c r="I224" s="476" t="n"/>
      <c r="J224" s="476" t="n"/>
      <c r="K224" s="476" t="n"/>
      <c r="L224" s="476" t="n"/>
      <c r="M224" s="476" t="n"/>
      <c r="N224" s="476" t="n"/>
      <c r="O224" s="476" t="n"/>
      <c r="P224" s="476" t="n"/>
      <c r="Q224" s="476" t="n"/>
      <c r="R224" s="476" t="n"/>
      <c r="S224" s="476" t="n"/>
      <c r="T224" s="476" t="n"/>
      <c r="U224" s="476" t="n"/>
      <c r="V224" s="476" t="n"/>
      <c r="W224" s="476" t="n"/>
      <c r="X224" s="476" t="n"/>
      <c r="Y224" s="476" t="n"/>
      <c r="Z224" s="476" t="n"/>
      <c r="AA224" s="476" t="n"/>
      <c r="AB224" s="476" t="n"/>
      <c r="AC224" s="476" t="n"/>
      <c r="AD224" s="476" t="n"/>
      <c r="AE224" s="476" t="n"/>
      <c r="AF224" s="476" t="n"/>
      <c r="AG224" s="476" t="n"/>
      <c r="AH224" s="476" t="n"/>
      <c r="AI224" s="476" t="n"/>
      <c r="AJ224" s="476" t="n"/>
      <c r="AK224" s="476" t="n"/>
      <c r="AL224" s="476" t="n"/>
      <c r="AM224" s="476" t="n"/>
      <c r="AN224" s="476" t="n"/>
      <c r="AO224" s="476" t="n"/>
      <c r="AP224" s="476" t="n"/>
      <c r="AQ224" s="476" t="n"/>
      <c r="AR224" s="476" t="n"/>
      <c r="AS224" s="476" t="n"/>
      <c r="AT224" s="476" t="n"/>
      <c r="AU224" s="476" t="n"/>
      <c r="AV224" s="476" t="n"/>
      <c r="AW224" s="476" t="n"/>
      <c r="AX224" s="476" t="n"/>
      <c r="AY224" s="476" t="n"/>
      <c r="AZ224" s="476" t="n"/>
      <c r="BA224" s="476" t="n"/>
      <c r="BB224" s="476" t="n"/>
      <c r="BC224" s="476" t="n"/>
      <c r="BD224" s="476" t="n"/>
      <c r="BE224" s="476" t="n"/>
      <c r="BF224" s="476" t="n"/>
      <c r="BG224" s="476" t="n"/>
      <c r="BH224" s="476" t="n"/>
      <c r="BI224" s="476" t="n"/>
      <c r="BJ224" s="476" t="n"/>
      <c r="BK224" s="476" t="n"/>
      <c r="BL224" s="476" t="n"/>
      <c r="BM224" s="476" t="n"/>
      <c r="BN224" s="476" t="n"/>
      <c r="BO224" s="476" t="n"/>
      <c r="BP224" s="476" t="n"/>
      <c r="BQ224" s="476" t="n"/>
      <c r="BR224" s="476" t="n"/>
      <c r="BS224" s="476" t="n"/>
      <c r="BT224" s="476" t="n"/>
      <c r="BU224" s="476" t="n"/>
      <c r="BV224" s="476" t="n"/>
      <c r="BW224" s="476" t="n"/>
      <c r="BX224" s="476" t="n"/>
      <c r="BY224" s="476" t="n"/>
      <c r="BZ224" s="476" t="n"/>
      <c r="CA224" s="476" t="n"/>
      <c r="CB224" s="476" t="n"/>
      <c r="CC224" s="476" t="n"/>
      <c r="CD224" s="476" t="n"/>
      <c r="CE224" s="476" t="n"/>
      <c r="CF224" s="476" t="n"/>
      <c r="CG224" s="476" t="n"/>
      <c r="CH224" s="476" t="n"/>
      <c r="CI224" s="476" t="n"/>
      <c r="CJ224" s="476" t="n"/>
      <c r="CK224" s="476" t="n"/>
      <c r="CL224" s="476" t="n"/>
      <c r="CM224" s="476" t="n"/>
      <c r="CN224" s="476" t="n"/>
      <c r="CO224" s="476" t="n"/>
      <c r="CP224" s="476" t="n"/>
      <c r="CQ224" s="476" t="n"/>
      <c r="CR224" s="476" t="n"/>
      <c r="CS224" s="476" t="n"/>
      <c r="CT224" s="476" t="n"/>
      <c r="CU224" s="476" t="n"/>
      <c r="CV224" s="476" t="n"/>
    </row>
    <row r="225">
      <c r="A225" s="476" t="n"/>
      <c r="B225" s="476" t="n"/>
      <c r="C225" s="476" t="n"/>
      <c r="D225" s="476" t="n"/>
      <c r="E225" s="720">
        <f>$C$198*SQRT(AH189)</f>
        <v/>
      </c>
      <c r="F225" s="720">
        <f>ABS(T107/E225)</f>
        <v/>
      </c>
      <c r="G225" s="721">
        <f>IF(F225&lt;2.5,"dobrze","błąd gruby")</f>
        <v/>
      </c>
      <c r="H225" s="722" t="n"/>
      <c r="I225" s="476" t="n"/>
      <c r="J225" s="476" t="n"/>
      <c r="K225" s="476" t="n"/>
      <c r="L225" s="476" t="n"/>
      <c r="M225" s="476" t="n"/>
      <c r="N225" s="476" t="n"/>
      <c r="O225" s="476" t="n"/>
      <c r="P225" s="476" t="n"/>
      <c r="Q225" s="476" t="n"/>
      <c r="R225" s="476" t="n"/>
      <c r="S225" s="476" t="n"/>
      <c r="T225" s="476" t="n"/>
      <c r="U225" s="476" t="n"/>
      <c r="V225" s="476" t="n"/>
      <c r="W225" s="476" t="n"/>
      <c r="X225" s="476" t="n"/>
      <c r="Y225" s="476" t="n"/>
      <c r="Z225" s="476" t="n"/>
      <c r="AA225" s="476" t="n"/>
      <c r="AB225" s="476" t="n"/>
      <c r="AC225" s="476" t="n"/>
      <c r="AD225" s="476" t="n"/>
      <c r="AE225" s="476" t="n"/>
      <c r="AF225" s="476" t="n"/>
      <c r="AG225" s="476" t="n"/>
      <c r="AH225" s="476" t="n"/>
      <c r="AI225" s="476" t="n"/>
      <c r="AJ225" s="476" t="n"/>
      <c r="AK225" s="476" t="n"/>
      <c r="AL225" s="476" t="n"/>
      <c r="AM225" s="476" t="n"/>
      <c r="AN225" s="476" t="n"/>
      <c r="AO225" s="476" t="n"/>
      <c r="AP225" s="476" t="n"/>
      <c r="AQ225" s="476" t="n"/>
      <c r="AR225" s="476" t="n"/>
      <c r="AS225" s="476" t="n"/>
      <c r="AT225" s="476" t="n"/>
      <c r="AU225" s="476" t="n"/>
      <c r="AV225" s="476" t="n"/>
      <c r="AW225" s="476" t="n"/>
      <c r="AX225" s="476" t="n"/>
      <c r="AY225" s="476" t="n"/>
      <c r="AZ225" s="476" t="n"/>
      <c r="BA225" s="476" t="n"/>
      <c r="BB225" s="476" t="n"/>
      <c r="BC225" s="476" t="n"/>
      <c r="BD225" s="476" t="n"/>
      <c r="BE225" s="476" t="n"/>
      <c r="BF225" s="476" t="n"/>
      <c r="BG225" s="476" t="n"/>
      <c r="BH225" s="476" t="n"/>
      <c r="BI225" s="476" t="n"/>
      <c r="BJ225" s="476" t="n"/>
      <c r="BK225" s="476" t="n"/>
      <c r="BL225" s="476" t="n"/>
      <c r="BM225" s="476" t="n"/>
      <c r="BN225" s="476" t="n"/>
      <c r="BO225" s="476" t="n"/>
      <c r="BP225" s="476" t="n"/>
      <c r="BQ225" s="476" t="n"/>
      <c r="BR225" s="476" t="n"/>
      <c r="BS225" s="476" t="n"/>
      <c r="BT225" s="476" t="n"/>
      <c r="BU225" s="476" t="n"/>
      <c r="BV225" s="476" t="n"/>
      <c r="BW225" s="476" t="n"/>
      <c r="BX225" s="476" t="n"/>
      <c r="BY225" s="476" t="n"/>
      <c r="BZ225" s="476" t="n"/>
      <c r="CA225" s="476" t="n"/>
      <c r="CB225" s="476" t="n"/>
      <c r="CC225" s="476" t="n"/>
      <c r="CD225" s="476" t="n"/>
      <c r="CE225" s="476" t="n"/>
      <c r="CF225" s="476" t="n"/>
      <c r="CG225" s="476" t="n"/>
      <c r="CH225" s="476" t="n"/>
      <c r="CI225" s="476" t="n"/>
      <c r="CJ225" s="476" t="n"/>
      <c r="CK225" s="476" t="n"/>
      <c r="CL225" s="476" t="n"/>
      <c r="CM225" s="476" t="n"/>
      <c r="CN225" s="476" t="n"/>
      <c r="CO225" s="476" t="n"/>
      <c r="CP225" s="476" t="n"/>
      <c r="CQ225" s="476" t="n"/>
      <c r="CR225" s="476" t="n"/>
      <c r="CS225" s="476" t="n"/>
      <c r="CT225" s="476" t="n"/>
      <c r="CU225" s="476" t="n"/>
      <c r="CV225" s="476" t="n"/>
    </row>
    <row r="226">
      <c r="A226" s="476" t="n"/>
      <c r="B226" s="476" t="n"/>
      <c r="C226" s="476" t="n"/>
      <c r="D226" s="476" t="n"/>
      <c r="E226" s="720">
        <f>$C$198*SQRT(AH190)</f>
        <v/>
      </c>
      <c r="F226" s="720">
        <f>ABS(T108/E226)</f>
        <v/>
      </c>
      <c r="G226" s="721">
        <f>IF(F226&lt;2.5,"dobrze","błąd gruby")</f>
        <v/>
      </c>
      <c r="H226" s="722" t="n"/>
      <c r="I226" s="476" t="n"/>
      <c r="J226" s="476" t="n"/>
      <c r="K226" s="476" t="n"/>
      <c r="L226" s="476" t="n"/>
      <c r="M226" s="476" t="n"/>
      <c r="N226" s="476" t="n"/>
      <c r="O226" s="476" t="n"/>
      <c r="P226" s="476" t="n"/>
      <c r="Q226" s="476" t="n"/>
      <c r="R226" s="476" t="n"/>
      <c r="S226" s="476" t="n"/>
      <c r="T226" s="476" t="n"/>
      <c r="U226" s="476" t="n"/>
      <c r="V226" s="476" t="n"/>
      <c r="W226" s="476" t="n"/>
      <c r="X226" s="476" t="n"/>
      <c r="Y226" s="476" t="n"/>
      <c r="Z226" s="476" t="n"/>
      <c r="AA226" s="476" t="n"/>
      <c r="AB226" s="476" t="n"/>
      <c r="AC226" s="476" t="n"/>
      <c r="AD226" s="476" t="n"/>
      <c r="AE226" s="476" t="n"/>
      <c r="AF226" s="476" t="n"/>
      <c r="AG226" s="476" t="n"/>
      <c r="AH226" s="476" t="n"/>
      <c r="AI226" s="476" t="n"/>
      <c r="AJ226" s="476" t="n"/>
      <c r="AK226" s="476" t="n"/>
      <c r="AL226" s="476" t="n"/>
      <c r="AM226" s="476" t="n"/>
      <c r="AN226" s="476" t="n"/>
      <c r="AO226" s="476" t="n"/>
      <c r="AP226" s="476" t="n"/>
      <c r="AQ226" s="476" t="n"/>
      <c r="AR226" s="476" t="n"/>
      <c r="AS226" s="476" t="n"/>
      <c r="AT226" s="476" t="n"/>
      <c r="AU226" s="476" t="n"/>
      <c r="AV226" s="476" t="n"/>
      <c r="AW226" s="476" t="n"/>
      <c r="AX226" s="476" t="n"/>
      <c r="AY226" s="476" t="n"/>
      <c r="AZ226" s="476" t="n"/>
      <c r="BA226" s="476" t="n"/>
      <c r="BB226" s="476" t="n"/>
      <c r="BC226" s="476" t="n"/>
      <c r="BD226" s="476" t="n"/>
      <c r="BE226" s="476" t="n"/>
      <c r="BF226" s="476" t="n"/>
      <c r="BG226" s="476" t="n"/>
      <c r="BH226" s="476" t="n"/>
      <c r="BI226" s="476" t="n"/>
      <c r="BJ226" s="476" t="n"/>
      <c r="BK226" s="476" t="n"/>
      <c r="BL226" s="476" t="n"/>
      <c r="BM226" s="476" t="n"/>
      <c r="BN226" s="476" t="n"/>
      <c r="BO226" s="476" t="n"/>
      <c r="BP226" s="476" t="n"/>
      <c r="BQ226" s="476" t="n"/>
      <c r="BR226" s="476" t="n"/>
      <c r="BS226" s="476" t="n"/>
      <c r="BT226" s="476" t="n"/>
      <c r="BU226" s="476" t="n"/>
      <c r="BV226" s="476" t="n"/>
      <c r="BW226" s="476" t="n"/>
      <c r="BX226" s="476" t="n"/>
      <c r="BY226" s="476" t="n"/>
      <c r="BZ226" s="476" t="n"/>
      <c r="CA226" s="476" t="n"/>
      <c r="CB226" s="476" t="n"/>
      <c r="CC226" s="476" t="n"/>
      <c r="CD226" s="476" t="n"/>
      <c r="CE226" s="476" t="n"/>
      <c r="CF226" s="476" t="n"/>
      <c r="CG226" s="476" t="n"/>
      <c r="CH226" s="476" t="n"/>
      <c r="CI226" s="476" t="n"/>
      <c r="CJ226" s="476" t="n"/>
      <c r="CK226" s="476" t="n"/>
      <c r="CL226" s="476" t="n"/>
      <c r="CM226" s="476" t="n"/>
      <c r="CN226" s="476" t="n"/>
      <c r="CO226" s="476" t="n"/>
      <c r="CP226" s="476" t="n"/>
      <c r="CQ226" s="476" t="n"/>
      <c r="CR226" s="476" t="n"/>
      <c r="CS226" s="476" t="n"/>
      <c r="CT226" s="476" t="n"/>
      <c r="CU226" s="476" t="n"/>
      <c r="CV226" s="476" t="n"/>
    </row>
    <row r="227">
      <c r="A227" s="476" t="n"/>
      <c r="B227" s="476" t="n"/>
      <c r="C227" s="476" t="n"/>
      <c r="D227" s="476" t="n"/>
      <c r="E227" s="720">
        <f>$C$198*SQRT(AH191)</f>
        <v/>
      </c>
      <c r="F227" s="720">
        <f>ABS(T109/E227)</f>
        <v/>
      </c>
      <c r="G227" s="721">
        <f>IF(F227&lt;2.5,"dobrze","błąd gruby")</f>
        <v/>
      </c>
      <c r="H227" s="722" t="n"/>
      <c r="I227" s="476" t="n"/>
      <c r="J227" s="476" t="n"/>
      <c r="K227" s="476" t="n"/>
      <c r="L227" s="476" t="n"/>
      <c r="M227" s="476" t="n"/>
      <c r="N227" s="476" t="n"/>
      <c r="O227" s="476" t="n"/>
      <c r="P227" s="476" t="n"/>
      <c r="Q227" s="476" t="n"/>
      <c r="R227" s="476" t="n"/>
      <c r="S227" s="476" t="n"/>
      <c r="T227" s="476" t="n"/>
      <c r="U227" s="476" t="n"/>
      <c r="V227" s="476" t="n"/>
      <c r="W227" s="476" t="n"/>
      <c r="X227" s="476" t="n"/>
      <c r="Y227" s="476" t="n"/>
      <c r="Z227" s="476" t="n"/>
      <c r="AA227" s="476" t="n"/>
      <c r="AB227" s="476" t="n"/>
      <c r="AC227" s="476" t="n"/>
      <c r="AD227" s="476" t="n"/>
      <c r="AE227" s="476" t="n"/>
      <c r="AF227" s="476" t="n"/>
      <c r="AG227" s="476" t="n"/>
      <c r="AH227" s="476" t="n"/>
      <c r="AI227" s="476" t="n"/>
      <c r="AJ227" s="476" t="n"/>
      <c r="AK227" s="476" t="n"/>
      <c r="AL227" s="476" t="n"/>
      <c r="AM227" s="476" t="n"/>
      <c r="AN227" s="476" t="n"/>
      <c r="AO227" s="476" t="n"/>
      <c r="AP227" s="476" t="n"/>
      <c r="AQ227" s="476" t="n"/>
      <c r="AR227" s="476" t="n"/>
      <c r="AS227" s="476" t="n"/>
      <c r="AT227" s="476" t="n"/>
      <c r="AU227" s="476" t="n"/>
      <c r="AV227" s="476" t="n"/>
      <c r="AW227" s="476" t="n"/>
      <c r="AX227" s="476" t="n"/>
      <c r="AY227" s="476" t="n"/>
      <c r="AZ227" s="476" t="n"/>
      <c r="BA227" s="476" t="n"/>
      <c r="BB227" s="476" t="n"/>
      <c r="BC227" s="476" t="n"/>
      <c r="BD227" s="476" t="n"/>
      <c r="BE227" s="476" t="n"/>
      <c r="BF227" s="476" t="n"/>
      <c r="BG227" s="476" t="n"/>
      <c r="BH227" s="476" t="n"/>
      <c r="BI227" s="476" t="n"/>
      <c r="BJ227" s="476" t="n"/>
      <c r="BK227" s="476" t="n"/>
      <c r="BL227" s="476" t="n"/>
      <c r="BM227" s="476" t="n"/>
      <c r="BN227" s="476" t="n"/>
      <c r="BO227" s="476" t="n"/>
      <c r="BP227" s="476" t="n"/>
      <c r="BQ227" s="476" t="n"/>
      <c r="BR227" s="476" t="n"/>
      <c r="BS227" s="476" t="n"/>
      <c r="BT227" s="476" t="n"/>
      <c r="BU227" s="476" t="n"/>
      <c r="BV227" s="476" t="n"/>
      <c r="BW227" s="476" t="n"/>
      <c r="BX227" s="476" t="n"/>
      <c r="BY227" s="476" t="n"/>
      <c r="BZ227" s="476" t="n"/>
      <c r="CA227" s="476" t="n"/>
      <c r="CB227" s="476" t="n"/>
      <c r="CC227" s="476" t="n"/>
      <c r="CD227" s="476" t="n"/>
      <c r="CE227" s="476" t="n"/>
      <c r="CF227" s="476" t="n"/>
      <c r="CG227" s="476" t="n"/>
      <c r="CH227" s="476" t="n"/>
      <c r="CI227" s="476" t="n"/>
      <c r="CJ227" s="476" t="n"/>
      <c r="CK227" s="476" t="n"/>
      <c r="CL227" s="476" t="n"/>
      <c r="CM227" s="476" t="n"/>
      <c r="CN227" s="476" t="n"/>
      <c r="CO227" s="476" t="n"/>
      <c r="CP227" s="476" t="n"/>
      <c r="CQ227" s="476" t="n"/>
      <c r="CR227" s="476" t="n"/>
      <c r="CS227" s="476" t="n"/>
      <c r="CT227" s="476" t="n"/>
      <c r="CU227" s="476" t="n"/>
      <c r="CV227" s="476" t="n"/>
    </row>
    <row r="228">
      <c r="A228" s="476" t="n"/>
      <c r="B228" s="476" t="n"/>
      <c r="C228" s="476" t="n"/>
      <c r="D228" s="476" t="n"/>
      <c r="E228" s="720">
        <f>$C$198*SQRT(AH192)</f>
        <v/>
      </c>
      <c r="F228" s="720">
        <f>ABS(T110/E228)</f>
        <v/>
      </c>
      <c r="G228" s="721">
        <f>IF(F228&lt;2.5,"dobrze","błąd gruby")</f>
        <v/>
      </c>
      <c r="H228" s="722" t="n"/>
      <c r="I228" s="476" t="n"/>
      <c r="J228" s="476" t="n"/>
      <c r="K228" s="476" t="n"/>
      <c r="L228" s="476" t="n"/>
      <c r="M228" s="476" t="n"/>
      <c r="N228" s="476" t="n"/>
      <c r="O228" s="476" t="n"/>
      <c r="P228" s="476" t="n"/>
      <c r="Q228" s="476" t="n"/>
      <c r="R228" s="476" t="n"/>
      <c r="S228" s="476" t="n"/>
      <c r="T228" s="476" t="n"/>
      <c r="U228" s="476" t="n"/>
      <c r="V228" s="476" t="n"/>
      <c r="W228" s="476" t="n"/>
      <c r="X228" s="476" t="n"/>
      <c r="Y228" s="476" t="n"/>
      <c r="Z228" s="476" t="n"/>
      <c r="AA228" s="476" t="n"/>
      <c r="AB228" s="476" t="n"/>
      <c r="AC228" s="476" t="n"/>
      <c r="AD228" s="476" t="n"/>
      <c r="AE228" s="476" t="n"/>
      <c r="AF228" s="476" t="n"/>
      <c r="AG228" s="476" t="n"/>
      <c r="AH228" s="476" t="n"/>
      <c r="AI228" s="476" t="n"/>
      <c r="AJ228" s="476" t="n"/>
      <c r="AK228" s="476" t="n"/>
      <c r="AL228" s="476" t="n"/>
      <c r="AM228" s="476" t="n"/>
      <c r="AN228" s="476" t="n"/>
      <c r="AO228" s="476" t="n"/>
      <c r="AP228" s="476" t="n"/>
      <c r="AQ228" s="476" t="n"/>
      <c r="AR228" s="476" t="n"/>
      <c r="AS228" s="476" t="n"/>
      <c r="AT228" s="476" t="n"/>
      <c r="AU228" s="476" t="n"/>
      <c r="AV228" s="476" t="n"/>
      <c r="AW228" s="476" t="n"/>
      <c r="AX228" s="476" t="n"/>
      <c r="AY228" s="476" t="n"/>
      <c r="AZ228" s="476" t="n"/>
      <c r="BA228" s="476" t="n"/>
      <c r="BB228" s="476" t="n"/>
      <c r="BC228" s="476" t="n"/>
      <c r="BD228" s="476" t="n"/>
      <c r="BE228" s="476" t="n"/>
      <c r="BF228" s="476" t="n"/>
      <c r="BG228" s="476" t="n"/>
      <c r="BH228" s="476" t="n"/>
      <c r="BI228" s="476" t="n"/>
      <c r="BJ228" s="476" t="n"/>
      <c r="BK228" s="476" t="n"/>
      <c r="BL228" s="476" t="n"/>
      <c r="BM228" s="476" t="n"/>
      <c r="BN228" s="476" t="n"/>
      <c r="BO228" s="476" t="n"/>
      <c r="BP228" s="476" t="n"/>
      <c r="BQ228" s="476" t="n"/>
      <c r="BR228" s="476" t="n"/>
      <c r="BS228" s="476" t="n"/>
      <c r="BT228" s="476" t="n"/>
      <c r="BU228" s="476" t="n"/>
      <c r="BV228" s="476" t="n"/>
      <c r="BW228" s="476" t="n"/>
      <c r="BX228" s="476" t="n"/>
      <c r="BY228" s="476" t="n"/>
      <c r="BZ228" s="476" t="n"/>
      <c r="CA228" s="476" t="n"/>
      <c r="CB228" s="476" t="n"/>
      <c r="CC228" s="476" t="n"/>
      <c r="CD228" s="476" t="n"/>
      <c r="CE228" s="476" t="n"/>
      <c r="CF228" s="476" t="n"/>
      <c r="CG228" s="476" t="n"/>
      <c r="CH228" s="476" t="n"/>
      <c r="CI228" s="476" t="n"/>
      <c r="CJ228" s="476" t="n"/>
      <c r="CK228" s="476" t="n"/>
      <c r="CL228" s="476" t="n"/>
      <c r="CM228" s="476" t="n"/>
      <c r="CN228" s="476" t="n"/>
      <c r="CO228" s="476" t="n"/>
      <c r="CP228" s="476" t="n"/>
      <c r="CQ228" s="476" t="n"/>
      <c r="CR228" s="476" t="n"/>
      <c r="CS228" s="476" t="n"/>
      <c r="CT228" s="476" t="n"/>
      <c r="CU228" s="476" t="n"/>
      <c r="CV228" s="476" t="n"/>
    </row>
    <row r="229">
      <c r="A229" s="476" t="n"/>
      <c r="B229" s="476" t="n"/>
      <c r="C229" s="476" t="n"/>
      <c r="D229" s="476" t="n"/>
      <c r="E229" s="720">
        <f>$C$198*SQRT(AH193)</f>
        <v/>
      </c>
      <c r="F229" s="720">
        <f>ABS(T111/E229)</f>
        <v/>
      </c>
      <c r="G229" s="721">
        <f>IF(F229&lt;2.5,"dobrze","błąd gruby")</f>
        <v/>
      </c>
      <c r="H229" s="722" t="n"/>
      <c r="I229" s="476" t="n"/>
      <c r="J229" s="476" t="n"/>
      <c r="K229" s="476" t="n"/>
      <c r="L229" s="476" t="n"/>
      <c r="M229" s="476" t="n"/>
      <c r="N229" s="476" t="n"/>
      <c r="O229" s="476" t="n"/>
      <c r="P229" s="476" t="n"/>
      <c r="Q229" s="476" t="n"/>
      <c r="R229" s="476" t="n"/>
      <c r="S229" s="476" t="n"/>
      <c r="T229" s="476" t="n"/>
      <c r="U229" s="476" t="n"/>
      <c r="V229" s="476" t="n"/>
      <c r="W229" s="476" t="n"/>
      <c r="X229" s="476" t="n"/>
      <c r="Y229" s="476" t="n"/>
      <c r="Z229" s="476" t="n"/>
      <c r="AA229" s="476" t="n"/>
      <c r="AB229" s="476" t="n"/>
      <c r="AC229" s="476" t="n"/>
      <c r="AD229" s="476" t="n"/>
      <c r="AE229" s="476" t="n"/>
      <c r="AF229" s="476" t="n"/>
      <c r="AG229" s="476" t="n"/>
      <c r="AH229" s="476" t="n"/>
      <c r="AI229" s="476" t="n"/>
      <c r="AJ229" s="476" t="n"/>
      <c r="AK229" s="476" t="n"/>
      <c r="AL229" s="476" t="n"/>
      <c r="AM229" s="476" t="n"/>
      <c r="AN229" s="476" t="n"/>
      <c r="AO229" s="476" t="n"/>
      <c r="AP229" s="476" t="n"/>
      <c r="AQ229" s="476" t="n"/>
      <c r="AR229" s="476" t="n"/>
      <c r="AS229" s="476" t="n"/>
      <c r="AT229" s="476" t="n"/>
      <c r="AU229" s="476" t="n"/>
      <c r="AV229" s="476" t="n"/>
      <c r="AW229" s="476" t="n"/>
      <c r="AX229" s="476" t="n"/>
      <c r="AY229" s="476" t="n"/>
      <c r="AZ229" s="476" t="n"/>
      <c r="BA229" s="476" t="n"/>
      <c r="BB229" s="476" t="n"/>
      <c r="BC229" s="476" t="n"/>
      <c r="BD229" s="476" t="n"/>
      <c r="BE229" s="476" t="n"/>
      <c r="BF229" s="476" t="n"/>
      <c r="BG229" s="476" t="n"/>
      <c r="BH229" s="476" t="n"/>
      <c r="BI229" s="476" t="n"/>
      <c r="BJ229" s="476" t="n"/>
      <c r="BK229" s="476" t="n"/>
      <c r="BL229" s="476" t="n"/>
      <c r="BM229" s="476" t="n"/>
      <c r="BN229" s="476" t="n"/>
      <c r="BO229" s="476" t="n"/>
      <c r="BP229" s="476" t="n"/>
      <c r="BQ229" s="476" t="n"/>
      <c r="BR229" s="476" t="n"/>
      <c r="BS229" s="476" t="n"/>
      <c r="BT229" s="476" t="n"/>
      <c r="BU229" s="476" t="n"/>
      <c r="BV229" s="476" t="n"/>
      <c r="BW229" s="476" t="n"/>
      <c r="BX229" s="476" t="n"/>
      <c r="BY229" s="476" t="n"/>
      <c r="BZ229" s="476" t="n"/>
      <c r="CA229" s="476" t="n"/>
      <c r="CB229" s="476" t="n"/>
      <c r="CC229" s="476" t="n"/>
      <c r="CD229" s="476" t="n"/>
      <c r="CE229" s="476" t="n"/>
      <c r="CF229" s="476" t="n"/>
      <c r="CG229" s="476" t="n"/>
      <c r="CH229" s="476" t="n"/>
      <c r="CI229" s="476" t="n"/>
      <c r="CJ229" s="476" t="n"/>
      <c r="CK229" s="476" t="n"/>
      <c r="CL229" s="476" t="n"/>
      <c r="CM229" s="476" t="n"/>
      <c r="CN229" s="476" t="n"/>
      <c r="CO229" s="476" t="n"/>
      <c r="CP229" s="476" t="n"/>
      <c r="CQ229" s="476" t="n"/>
      <c r="CR229" s="476" t="n"/>
      <c r="CS229" s="476" t="n"/>
      <c r="CT229" s="476" t="n"/>
      <c r="CU229" s="476" t="n"/>
      <c r="CV229" s="476" t="n"/>
    </row>
  </sheetData>
  <mergeCells count="15">
    <mergeCell ref="T41:T42"/>
    <mergeCell ref="P2:R2"/>
    <mergeCell ref="B199:C199"/>
    <mergeCell ref="B40:Q40"/>
    <mergeCell ref="B196:C196"/>
    <mergeCell ref="S2:V2"/>
    <mergeCell ref="R41:R42"/>
    <mergeCell ref="T78:T79"/>
    <mergeCell ref="B77:Q77"/>
    <mergeCell ref="B2:E2"/>
    <mergeCell ref="B139:Q139"/>
    <mergeCell ref="B114:Q114"/>
    <mergeCell ref="Y138:Z138"/>
    <mergeCell ref="R78:R79"/>
    <mergeCell ref="E196:G1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Z118"/>
  <sheetViews>
    <sheetView topLeftCell="A92" workbookViewId="0">
      <selection activeCell="A1" sqref="A1"/>
    </sheetView>
  </sheetViews>
  <sheetFormatPr baseColWidth="10" defaultColWidth="8.83203125" defaultRowHeight="15"/>
  <cols>
    <col width="13.1796875" customWidth="1" min="1" max="1"/>
    <col width="10.89453125" customWidth="1" min="2" max="16"/>
    <col width="10.22265625" customWidth="1" min="3" max="3"/>
    <col width="13" customWidth="1" min="4" max="4"/>
    <col width="13" customWidth="1" min="5" max="5"/>
    <col width="13" customWidth="1" min="6" max="6"/>
    <col width="13" customWidth="1" min="7" max="7"/>
    <col width="9.68359375" customWidth="1" min="8" max="8"/>
    <col width="13" customWidth="1" min="9" max="9"/>
    <col width="13" customWidth="1" min="10" max="10"/>
    <col width="11.97265625" customWidth="1" min="11" max="11"/>
    <col width="11.29687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21"/>
    <col width="13" customWidth="1" min="18" max="18"/>
    <col width="13" customWidth="1" min="19" max="19"/>
    <col width="9.01171875" customWidth="1" min="20" max="20"/>
    <col width="13.1796875" customWidth="1" min="21" max="21"/>
    <col width="9.14453125" customWidth="1" min="22" max="42"/>
    <col width="13.046875" customWidth="1" min="23" max="23"/>
    <col width="13" customWidth="1" min="24" max="24"/>
    <col width="9.14453125" customWidth="1" min="25" max="25"/>
    <col width="13.046875" customWidth="1" min="26" max="26"/>
    <col width="9.14453125" customWidth="1" min="27" max="27"/>
    <col width="13.046875" customWidth="1" min="28" max="28"/>
    <col width="9.14453125" customWidth="1" min="29" max="29"/>
    <col width="13" customWidth="1" min="30" max="30"/>
    <col width="13" customWidth="1" min="31" max="31"/>
    <col width="13" customWidth="1" min="32" max="32"/>
    <col width="11.8359375" customWidth="1" min="33" max="33"/>
    <col width="9.14453125" customWidth="1" min="34" max="34"/>
    <col width="13" customWidth="1" min="35" max="35"/>
    <col width="13" customWidth="1" min="36" max="36"/>
    <col width="13.046875" customWidth="1" min="37" max="37"/>
    <col width="13" customWidth="1" min="38" max="38"/>
    <col width="9.14453125" customWidth="1" min="39" max="39"/>
    <col width="13" customWidth="1" min="40" max="40"/>
    <col width="13" customWidth="1" min="41" max="41"/>
    <col width="13" customWidth="1" min="42" max="42"/>
    <col width="13" customWidth="1" min="43" max="45"/>
    <col width="13" customWidth="1" min="44" max="44"/>
    <col width="13" customWidth="1" min="45" max="45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6" t="n"/>
      <c r="X1" s="476" t="n"/>
      <c r="Y1" s="476" t="n"/>
      <c r="Z1" s="476" t="n"/>
      <c r="AA1" s="476" t="n"/>
      <c r="AB1" s="476" t="n"/>
      <c r="AC1" s="476" t="n"/>
      <c r="AD1" s="476" t="n"/>
      <c r="AE1" s="476" t="n"/>
      <c r="AF1" s="476" t="n"/>
      <c r="AG1" s="476" t="n"/>
      <c r="AH1" s="476" t="n"/>
      <c r="AI1" s="476" t="n"/>
      <c r="AJ1" s="476" t="n"/>
      <c r="AK1" s="476" t="n"/>
      <c r="AL1" s="476" t="n"/>
      <c r="AM1" s="476" t="n"/>
      <c r="AN1" s="476" t="n"/>
      <c r="AO1" s="476" t="n"/>
      <c r="AP1" s="476" t="n"/>
      <c r="AQ1" s="476" t="n"/>
      <c r="AR1" s="476" t="n"/>
      <c r="AS1" s="476" t="n"/>
      <c r="AT1" s="476" t="n"/>
      <c r="AU1" s="476" t="n"/>
      <c r="AV1" s="476" t="n"/>
      <c r="AW1" s="476" t="n"/>
      <c r="AX1" s="476" t="n"/>
      <c r="AY1" s="476" t="n"/>
      <c r="AZ1" s="476" t="n"/>
      <c r="BA1" s="476" t="n"/>
      <c r="BB1" s="476" t="n"/>
      <c r="BC1" s="476" t="n"/>
      <c r="BD1" s="476" t="n"/>
      <c r="BE1" s="476" t="n"/>
      <c r="BF1" s="476" t="n"/>
      <c r="BG1" s="476" t="n"/>
      <c r="BH1" s="476" t="n"/>
      <c r="BI1" s="476" t="n"/>
      <c r="BJ1" s="476" t="n"/>
      <c r="BK1" s="476" t="n"/>
      <c r="BL1" s="476" t="n"/>
      <c r="BM1" s="476" t="n"/>
      <c r="BN1" s="476" t="n"/>
      <c r="BO1" s="476" t="n"/>
      <c r="BP1" s="476" t="n"/>
      <c r="BQ1" s="476" t="n"/>
      <c r="BR1" s="476" t="n"/>
      <c r="BS1" s="476" t="n"/>
      <c r="BT1" s="476" t="n"/>
      <c r="BU1" s="476" t="n"/>
      <c r="BV1" s="476" t="n"/>
      <c r="BW1" s="476" t="n"/>
      <c r="BX1" s="476" t="n"/>
      <c r="BY1" s="476" t="n"/>
      <c r="BZ1" s="476" t="n"/>
      <c r="CA1" s="476" t="n"/>
      <c r="CB1" s="476" t="n"/>
      <c r="CC1" s="476" t="n"/>
      <c r="CD1" s="476" t="n"/>
      <c r="CE1" s="476" t="n"/>
      <c r="CF1" s="476" t="n"/>
      <c r="CG1" s="476" t="n"/>
      <c r="CH1" s="476" t="n"/>
      <c r="CI1" s="476" t="n"/>
      <c r="CJ1" s="476" t="n"/>
      <c r="CK1" s="476" t="n"/>
      <c r="CL1" s="476" t="n"/>
      <c r="CM1" s="476" t="n"/>
      <c r="CN1" s="476" t="n"/>
      <c r="CO1" s="476" t="n"/>
      <c r="CP1" s="476" t="n"/>
      <c r="CQ1" s="476" t="n"/>
      <c r="CR1" s="476" t="n"/>
      <c r="CS1" s="476" t="n"/>
      <c r="CT1" s="476" t="n"/>
      <c r="CU1" s="476" t="n"/>
      <c r="CV1" s="476" t="n"/>
      <c r="CW1" s="476" t="n"/>
      <c r="CX1" s="476" t="n"/>
      <c r="CY1" s="476" t="n"/>
      <c r="CZ1" s="476" t="n"/>
      <c r="DA1" s="476" t="n"/>
      <c r="DB1" s="476" t="n"/>
      <c r="DC1" s="476" t="n"/>
      <c r="DD1" s="476" t="n"/>
      <c r="DE1" s="476" t="n"/>
      <c r="DF1" s="476" t="n"/>
      <c r="DG1" s="476" t="n"/>
      <c r="DH1" s="476" t="n"/>
      <c r="DI1" s="476" t="n"/>
      <c r="DJ1" s="476" t="n"/>
      <c r="DK1" s="476" t="n"/>
      <c r="DL1" s="476" t="n"/>
      <c r="DM1" s="476" t="n"/>
      <c r="DN1" s="476" t="n"/>
      <c r="DO1" s="476" t="n"/>
      <c r="DP1" s="476" t="n"/>
      <c r="DQ1" s="476" t="n"/>
      <c r="DR1" s="476" t="n"/>
      <c r="DS1" s="476" t="n"/>
      <c r="DT1" s="476" t="n"/>
      <c r="DU1" s="476" t="n"/>
      <c r="DV1" s="476" t="n"/>
      <c r="DW1" s="476" t="n"/>
      <c r="DX1" s="476" t="n"/>
      <c r="DY1" s="476" t="n"/>
      <c r="DZ1" s="476" t="n"/>
      <c r="EA1" s="476" t="n"/>
      <c r="EB1" s="476" t="n"/>
      <c r="EC1" s="476" t="n"/>
      <c r="ED1" s="476" t="n"/>
      <c r="EE1" s="476" t="n"/>
      <c r="EF1" s="476" t="n"/>
      <c r="EG1" s="476" t="n"/>
      <c r="EH1" s="476" t="n"/>
      <c r="EI1" s="476" t="n"/>
      <c r="EJ1" s="476" t="n"/>
      <c r="EK1" s="476" t="n"/>
      <c r="EL1" s="476" t="n"/>
      <c r="EM1" s="476" t="n"/>
      <c r="EN1" s="476" t="n"/>
      <c r="EO1" s="476" t="n"/>
      <c r="EP1" s="476" t="n"/>
      <c r="EQ1" s="476" t="n"/>
      <c r="ER1" s="476" t="n"/>
      <c r="ES1" s="476" t="n"/>
      <c r="ET1" s="476" t="n"/>
      <c r="EU1" s="476" t="n"/>
      <c r="EV1" s="476" t="n"/>
      <c r="EW1" s="476" t="n"/>
      <c r="EX1" s="476" t="n"/>
      <c r="EY1" s="476" t="n"/>
      <c r="EZ1" s="476" t="n"/>
      <c r="FA1" s="476" t="n"/>
      <c r="FB1" s="476" t="n"/>
      <c r="FC1" s="476" t="n"/>
      <c r="FD1" s="476" t="n"/>
      <c r="FE1" s="476" t="n"/>
      <c r="FF1" s="476" t="n"/>
      <c r="FG1" s="476" t="n"/>
      <c r="FH1" s="476" t="n"/>
      <c r="FI1" s="476" t="n"/>
      <c r="FJ1" s="476" t="n"/>
      <c r="FK1" s="476" t="n"/>
      <c r="FL1" s="476" t="n"/>
      <c r="FM1" s="476" t="n"/>
      <c r="FN1" s="476" t="n"/>
      <c r="FO1" s="476" t="n"/>
      <c r="FP1" s="476" t="n"/>
      <c r="FQ1" s="476" t="n"/>
      <c r="FR1" s="476" t="n"/>
      <c r="FS1" s="476" t="n"/>
      <c r="FT1" s="476" t="n"/>
      <c r="FU1" s="476" t="n"/>
      <c r="FV1" s="476" t="n"/>
      <c r="FW1" s="476" t="n"/>
      <c r="FX1" s="476" t="n"/>
      <c r="FY1" s="476" t="n"/>
      <c r="FZ1" s="476" t="n"/>
      <c r="GA1" s="476" t="n"/>
      <c r="GB1" s="476" t="n"/>
      <c r="GC1" s="476" t="n"/>
      <c r="GD1" s="476" t="n"/>
      <c r="GE1" s="476" t="n"/>
      <c r="GF1" s="476" t="n"/>
      <c r="GG1" s="476" t="n"/>
      <c r="GH1" s="476" t="n"/>
      <c r="GI1" s="476" t="n"/>
      <c r="GJ1" s="476" t="n"/>
      <c r="GK1" s="476" t="n"/>
      <c r="GL1" s="476" t="n"/>
      <c r="GM1" s="476" t="n"/>
      <c r="GN1" s="476" t="n"/>
      <c r="GO1" s="476" t="n"/>
      <c r="GP1" s="476" t="n"/>
      <c r="GQ1" s="476" t="n"/>
      <c r="GR1" s="476" t="n"/>
      <c r="GS1" s="476" t="n"/>
      <c r="GT1" s="476" t="n"/>
      <c r="GU1" s="476" t="n"/>
      <c r="GV1" s="476" t="n"/>
      <c r="GW1" s="476" t="n"/>
      <c r="GX1" s="476" t="n"/>
      <c r="GY1" s="476" t="n"/>
      <c r="GZ1" s="476" t="n"/>
    </row>
    <row r="2" ht="15.95" customHeight="1">
      <c r="A2" s="739" t="inlineStr">
        <is>
          <t>ATA wyjściowy</t>
        </is>
      </c>
      <c r="B2" s="850" t="n"/>
      <c r="C2" s="850" t="n"/>
      <c r="D2" s="850" t="n"/>
      <c r="E2" s="850" t="n"/>
      <c r="F2" s="850" t="n"/>
      <c r="G2" s="850" t="n"/>
      <c r="H2" s="850" t="n"/>
      <c r="I2" s="850" t="n"/>
      <c r="J2" s="850" t="n"/>
      <c r="K2" s="850" t="n"/>
      <c r="L2" s="850" t="n"/>
      <c r="M2" s="850" t="n"/>
      <c r="N2" s="850" t="n"/>
      <c r="O2" s="850" t="n"/>
      <c r="P2" s="850" t="n"/>
      <c r="Q2" s="476" t="n"/>
      <c r="R2" s="845" t="inlineStr">
        <is>
          <t>ST</t>
        </is>
      </c>
      <c r="S2" s="476" t="n"/>
      <c r="T2" s="476" t="n"/>
      <c r="U2" s="657" t="inlineStr">
        <is>
          <t>(ATA)-1 wyjściowy</t>
        </is>
      </c>
      <c r="V2" s="850" t="n"/>
      <c r="W2" s="850" t="n"/>
      <c r="X2" s="850" t="n"/>
      <c r="Y2" s="850" t="n"/>
      <c r="Z2" s="850" t="n"/>
      <c r="AA2" s="850" t="n"/>
      <c r="AB2" s="850" t="n"/>
      <c r="AC2" s="850" t="n"/>
      <c r="AD2" s="850" t="n"/>
      <c r="AE2" s="850" t="n"/>
      <c r="AF2" s="850" t="n"/>
      <c r="AG2" s="850" t="n"/>
      <c r="AH2" s="850" t="n"/>
      <c r="AI2" s="850" t="n"/>
      <c r="AJ2" s="850" t="n"/>
      <c r="AK2" s="476" t="n"/>
      <c r="AL2" s="476" t="n"/>
      <c r="AM2" s="845" t="inlineStr">
        <is>
          <t>ST(-1)</t>
        </is>
      </c>
      <c r="AN2" s="476" t="n"/>
      <c r="AO2" s="658" t="inlineStr">
        <is>
          <t>X</t>
        </is>
      </c>
      <c r="AP2" s="658" t="inlineStr">
        <is>
          <t>mx</t>
        </is>
      </c>
      <c r="AQ2" s="845" t="inlineStr">
        <is>
          <t>X</t>
        </is>
      </c>
      <c r="AR2" s="845" t="inlineStr">
        <is>
          <t>m0</t>
        </is>
      </c>
      <c r="AS2" s="845" t="inlineStr">
        <is>
          <t>mx</t>
        </is>
      </c>
      <c r="AT2" s="476" t="n"/>
      <c r="AU2" s="476" t="n"/>
      <c r="AV2" s="476" t="n"/>
      <c r="AW2" s="476" t="n"/>
      <c r="AX2" s="476" t="n"/>
      <c r="AY2" s="476" t="n"/>
      <c r="AZ2" s="476" t="n"/>
      <c r="BA2" s="476" t="n"/>
      <c r="BB2" s="476" t="n"/>
      <c r="BC2" s="476" t="n"/>
      <c r="BD2" s="476" t="n"/>
      <c r="BE2" s="476" t="n"/>
      <c r="BF2" s="476" t="n"/>
      <c r="BG2" s="476" t="n"/>
      <c r="BH2" s="476" t="n"/>
      <c r="BI2" s="476" t="n"/>
      <c r="BJ2" s="476" t="n"/>
      <c r="BK2" s="476" t="n"/>
      <c r="BL2" s="476" t="n"/>
      <c r="BM2" s="476" t="n"/>
      <c r="BN2" s="476" t="n"/>
      <c r="BO2" s="476" t="n"/>
      <c r="BP2" s="476" t="n"/>
      <c r="BQ2" s="476" t="n"/>
      <c r="BR2" s="476" t="n"/>
      <c r="BS2" s="476" t="n"/>
      <c r="BT2" s="476" t="n"/>
      <c r="BU2" s="476" t="n"/>
      <c r="BV2" s="476" t="n"/>
      <c r="BW2" s="476" t="n"/>
      <c r="BX2" s="476" t="n"/>
      <c r="BY2" s="476" t="n"/>
      <c r="BZ2" s="476" t="n"/>
      <c r="CA2" s="476" t="n"/>
      <c r="CB2" s="476" t="n"/>
      <c r="CC2" s="476" t="n"/>
      <c r="CD2" s="476" t="n"/>
      <c r="CE2" s="476" t="n"/>
      <c r="CF2" s="476" t="n"/>
      <c r="CG2" s="476" t="n"/>
      <c r="CH2" s="476" t="n"/>
      <c r="CI2" s="476" t="n"/>
      <c r="CJ2" s="476" t="n"/>
      <c r="CK2" s="476" t="n"/>
      <c r="CL2" s="476" t="n"/>
      <c r="CM2" s="476" t="n"/>
      <c r="CN2" s="476" t="n"/>
      <c r="CO2" s="476" t="n"/>
      <c r="CP2" s="476" t="n"/>
      <c r="CQ2" s="476" t="n"/>
      <c r="CR2" s="476" t="n"/>
      <c r="CS2" s="476" t="n"/>
      <c r="CT2" s="476" t="n"/>
      <c r="CU2" s="476" t="n"/>
      <c r="CV2" s="476" t="n"/>
      <c r="CW2" s="476" t="n"/>
      <c r="CX2" s="476" t="n"/>
      <c r="CY2" s="476" t="n"/>
      <c r="CZ2" s="476" t="n"/>
      <c r="DA2" s="476" t="n"/>
      <c r="DB2" s="476" t="n"/>
      <c r="DC2" s="476" t="n"/>
      <c r="DD2" s="476" t="n"/>
      <c r="DE2" s="476" t="n"/>
      <c r="DF2" s="476" t="n"/>
      <c r="DG2" s="476" t="n"/>
      <c r="DH2" s="476" t="n"/>
      <c r="DI2" s="476" t="n"/>
      <c r="DJ2" s="476" t="n"/>
      <c r="DK2" s="476" t="n"/>
      <c r="DL2" s="476" t="n"/>
      <c r="DM2" s="476" t="n"/>
      <c r="DN2" s="476" t="n"/>
      <c r="DO2" s="476" t="n"/>
      <c r="DP2" s="476" t="n"/>
      <c r="DQ2" s="476" t="n"/>
      <c r="DR2" s="476" t="n"/>
      <c r="DS2" s="476" t="n"/>
      <c r="DT2" s="476" t="n"/>
      <c r="DU2" s="476" t="n"/>
      <c r="DV2" s="476" t="n"/>
      <c r="DW2" s="476" t="n"/>
      <c r="DX2" s="476" t="n"/>
      <c r="DY2" s="476" t="n"/>
      <c r="DZ2" s="476" t="n"/>
      <c r="EA2" s="476" t="n"/>
      <c r="EB2" s="476" t="n"/>
      <c r="EC2" s="476" t="n"/>
      <c r="ED2" s="476" t="n"/>
      <c r="EE2" s="476" t="n"/>
      <c r="EF2" s="476" t="n"/>
      <c r="EG2" s="476" t="n"/>
      <c r="EH2" s="476" t="n"/>
      <c r="EI2" s="476" t="n"/>
      <c r="EJ2" s="476" t="n"/>
      <c r="EK2" s="476" t="n"/>
      <c r="EL2" s="476" t="n"/>
      <c r="EM2" s="476" t="n"/>
      <c r="EN2" s="476" t="n"/>
      <c r="EO2" s="476" t="n"/>
      <c r="EP2" s="476" t="n"/>
      <c r="EQ2" s="476" t="n"/>
      <c r="ER2" s="476" t="n"/>
      <c r="ES2" s="476" t="n"/>
      <c r="ET2" s="476" t="n"/>
      <c r="EU2" s="476" t="n"/>
      <c r="EV2" s="476" t="n"/>
      <c r="EW2" s="476" t="n"/>
      <c r="EX2" s="476" t="n"/>
      <c r="EY2" s="476" t="n"/>
      <c r="EZ2" s="476" t="n"/>
      <c r="FA2" s="476" t="n"/>
      <c r="FB2" s="476" t="n"/>
      <c r="FC2" s="476" t="n"/>
      <c r="FD2" s="476" t="n"/>
      <c r="FE2" s="476" t="n"/>
      <c r="FF2" s="476" t="n"/>
      <c r="FG2" s="476" t="n"/>
      <c r="FH2" s="476" t="n"/>
      <c r="FI2" s="476" t="n"/>
      <c r="FJ2" s="476" t="n"/>
      <c r="FK2" s="476" t="n"/>
      <c r="FL2" s="476" t="n"/>
      <c r="FM2" s="476" t="n"/>
      <c r="FN2" s="476" t="n"/>
      <c r="FO2" s="476" t="n"/>
      <c r="FP2" s="476" t="n"/>
      <c r="FQ2" s="476" t="n"/>
      <c r="FR2" s="476" t="n"/>
      <c r="FS2" s="476" t="n"/>
      <c r="FT2" s="476" t="n"/>
      <c r="FU2" s="476" t="n"/>
      <c r="FV2" s="476" t="n"/>
      <c r="FW2" s="476" t="n"/>
      <c r="FX2" s="476" t="n"/>
      <c r="FY2" s="476" t="n"/>
      <c r="FZ2" s="476" t="n"/>
      <c r="GA2" s="476" t="n"/>
      <c r="GB2" s="476" t="n"/>
      <c r="GC2" s="476" t="n"/>
      <c r="GD2" s="476" t="n"/>
      <c r="GE2" s="476" t="n"/>
      <c r="GF2" s="476" t="n"/>
      <c r="GG2" s="476" t="n"/>
      <c r="GH2" s="476" t="n"/>
      <c r="GI2" s="476" t="n"/>
      <c r="GJ2" s="476" t="n"/>
      <c r="GK2" s="476" t="n"/>
      <c r="GL2" s="476" t="n"/>
      <c r="GM2" s="476" t="n"/>
      <c r="GN2" s="476" t="n"/>
      <c r="GO2" s="476" t="n"/>
      <c r="GP2" s="476" t="n"/>
      <c r="GQ2" s="476" t="n"/>
      <c r="GR2" s="476" t="n"/>
      <c r="GS2" s="476" t="n"/>
      <c r="GT2" s="476" t="n"/>
      <c r="GU2" s="476" t="n"/>
      <c r="GV2" s="476" t="n"/>
      <c r="GW2" s="476" t="n"/>
      <c r="GX2" s="476" t="n"/>
      <c r="GY2" s="476" t="n"/>
      <c r="GZ2" s="476" t="n"/>
    </row>
    <row r="3">
      <c r="A3" s="580">
        <f>Wstepnewyjsciowy!B115</f>
        <v/>
      </c>
      <c r="B3" s="581">
        <f t="array" ref="B3:Q18">_xlfn.ANCHORARRAY('Wstepnewyjsciowy'!B110)</f>
        <v/>
      </c>
      <c r="C3" s="581" t="n">
        <v>-1321071.997594018</v>
      </c>
      <c r="D3" s="581" t="n">
        <v>-727167.8477095658</v>
      </c>
      <c r="E3" s="581" t="n">
        <v>-1704466.743152932</v>
      </c>
      <c r="F3" s="581" t="n">
        <v>0</v>
      </c>
      <c r="G3" s="581" t="n">
        <v>0</v>
      </c>
      <c r="H3" s="581" t="n">
        <v>0</v>
      </c>
      <c r="I3" s="581" t="n">
        <v>0</v>
      </c>
      <c r="J3" s="581" t="n">
        <v>0</v>
      </c>
      <c r="K3" s="581" t="n">
        <v>0</v>
      </c>
      <c r="L3" s="581" t="n">
        <v>-60305.20729835179</v>
      </c>
      <c r="M3" s="581" t="n">
        <v>266347.9989010541</v>
      </c>
      <c r="N3" s="581" t="n">
        <v>-551395.9924182012</v>
      </c>
      <c r="O3" s="581" t="n">
        <v>1785040.820387639</v>
      </c>
      <c r="P3" s="581" t="n">
        <v>-2190966.540496671</v>
      </c>
      <c r="Q3" s="580" t="n">
        <v>974149.9214582572</v>
      </c>
      <c r="R3" s="581">
        <f t="array" ref="R3:T18">TRANSPOSE(B19:Q21)</f>
        <v/>
      </c>
      <c r="S3" s="555" t="n">
        <v>0</v>
      </c>
      <c r="T3" s="845" t="n">
        <v>0</v>
      </c>
      <c r="U3" s="740" t="inlineStr">
        <is>
          <t>dx</t>
        </is>
      </c>
      <c r="V3" s="741" t="n">
        <v>0</v>
      </c>
      <c r="W3" s="741">
        <f t="array" ref="W3:AO21">MINVERSE(B3:T21)</f>
        <v/>
      </c>
      <c r="X3" s="741" t="n">
        <v>3.05034990254896e-07</v>
      </c>
      <c r="Y3" s="741" t="n">
        <v>8.047635364383271e-07</v>
      </c>
      <c r="Z3" s="741" t="n">
        <v>7.112138582574732e-07</v>
      </c>
      <c r="AA3" s="741" t="n">
        <v>2.904438642605967e-08</v>
      </c>
      <c r="AB3" s="741" t="n">
        <v>4.58351855239003e-07</v>
      </c>
      <c r="AC3" s="741" t="n">
        <v>7.56285893905024e-25</v>
      </c>
      <c r="AD3" s="741" t="n">
        <v>0</v>
      </c>
      <c r="AE3" s="741" t="n">
        <v>-5.296997215286091e-08</v>
      </c>
      <c r="AF3" s="741" t="n">
        <v>-2.138578217182701e-07</v>
      </c>
      <c r="AG3" s="741" t="n">
        <v>1.834073384647977e-07</v>
      </c>
      <c r="AH3" s="741" t="n">
        <v>-1.355789362953735e-07</v>
      </c>
      <c r="AI3" s="741" t="n">
        <v>-1.282738685543403e-07</v>
      </c>
      <c r="AJ3" s="741" t="n">
        <v>-2.211618423350692e-07</v>
      </c>
      <c r="AK3" s="742" t="n">
        <v>4.981651942574763e-07</v>
      </c>
      <c r="AL3" s="743" t="n">
        <v>2.375755700573414e-07</v>
      </c>
      <c r="AM3" s="616" t="n">
        <v>1.000000000000002</v>
      </c>
      <c r="AN3" s="845" t="n">
        <v>-6.596076158631625e-16</v>
      </c>
      <c r="AO3" s="617" t="n">
        <v>0.0005811946409141122</v>
      </c>
      <c r="AP3" s="617" t="n">
        <v>0</v>
      </c>
      <c r="AQ3" s="845">
        <f t="array" ref="AQ3:AQ18">-MMULT(W3:AL18,_xlfn.ANCHORARRAY('Wstepnewyjsciowy'!V110))</f>
        <v/>
      </c>
      <c r="AR3" s="845">
        <f>'Wstepnewyjsciowy'!AB131</f>
        <v/>
      </c>
      <c r="AS3" s="845">
        <f>SQRT(ROUND(W3,10))*$AR$3</f>
        <v/>
      </c>
      <c r="AT3" s="476" t="n">
        <v>0</v>
      </c>
      <c r="AU3" s="476" t="inlineStr">
        <is>
          <t>Początek</t>
        </is>
      </c>
      <c r="AV3" s="476" t="inlineStr">
        <is>
          <t>Koniec</t>
        </is>
      </c>
      <c r="AW3" s="476" t="n">
        <v>0</v>
      </c>
      <c r="AX3" s="476" t="n">
        <v>0</v>
      </c>
      <c r="AY3" s="476" t="n">
        <v>0</v>
      </c>
      <c r="AZ3" s="476" t="n">
        <v>5</v>
      </c>
      <c r="BA3" s="476" t="n">
        <v>0</v>
      </c>
      <c r="BB3" s="476" t="n">
        <v>6</v>
      </c>
      <c r="BC3" s="476" t="n">
        <v>0</v>
      </c>
      <c r="BD3" s="476" t="n">
        <v>7</v>
      </c>
      <c r="BE3" s="476" t="n">
        <v>0</v>
      </c>
      <c r="BF3" s="476" t="n">
        <v>8</v>
      </c>
      <c r="BG3" s="476" t="n">
        <v>0</v>
      </c>
      <c r="BH3" s="476" t="n">
        <v>9</v>
      </c>
      <c r="BI3" s="476" t="n">
        <v>0</v>
      </c>
      <c r="BJ3" s="476" t="n">
        <v>0</v>
      </c>
      <c r="BK3" s="476" t="inlineStr">
        <is>
          <t>kierunek</t>
        </is>
      </c>
      <c r="BL3" s="476" t="n">
        <v>0</v>
      </c>
      <c r="BM3" s="476" t="inlineStr">
        <is>
          <t>Nr</t>
        </is>
      </c>
      <c r="BN3" s="476" t="n">
        <v>5</v>
      </c>
      <c r="BO3" s="476" t="n">
        <v>6</v>
      </c>
      <c r="BP3" s="476" t="n">
        <v>7</v>
      </c>
      <c r="BQ3" s="476" t="n">
        <v>8</v>
      </c>
      <c r="BR3" s="476" t="n">
        <v>9</v>
      </c>
      <c r="BS3" s="476" t="n">
        <v>0</v>
      </c>
      <c r="BT3" s="476" t="inlineStr">
        <is>
          <t>próba 1</t>
        </is>
      </c>
      <c r="BU3" s="476" t="inlineStr">
        <is>
          <t>kierunek</t>
        </is>
      </c>
      <c r="BV3" s="476" t="n">
        <v>0</v>
      </c>
      <c r="BW3" s="476" t="inlineStr">
        <is>
          <t>Nr</t>
        </is>
      </c>
      <c r="BX3" s="476" t="n">
        <v>5</v>
      </c>
      <c r="BY3" s="476" t="n">
        <v>6</v>
      </c>
      <c r="BZ3" s="476" t="n">
        <v>7</v>
      </c>
      <c r="CA3" s="476" t="n">
        <v>8</v>
      </c>
      <c r="CB3" s="476" t="n">
        <v>9</v>
      </c>
      <c r="CC3" s="476" t="n">
        <v>0</v>
      </c>
      <c r="CD3" s="476" t="inlineStr">
        <is>
          <t>próba 4</t>
        </is>
      </c>
      <c r="CE3" s="476" t="inlineStr">
        <is>
          <t>kierunek</t>
        </is>
      </c>
      <c r="CF3" s="476" t="n">
        <v>0</v>
      </c>
      <c r="CG3" s="476" t="inlineStr">
        <is>
          <t>Nr</t>
        </is>
      </c>
      <c r="CH3" s="476" t="n">
        <v>5</v>
      </c>
      <c r="CI3" s="476" t="n">
        <v>6</v>
      </c>
      <c r="CJ3" s="476" t="n">
        <v>7</v>
      </c>
      <c r="CK3" s="476" t="n">
        <v>8</v>
      </c>
      <c r="CL3" s="476" t="n">
        <v>9</v>
      </c>
      <c r="CM3" s="476" t="n">
        <v>0</v>
      </c>
      <c r="CN3" s="476" t="n">
        <v>0</v>
      </c>
      <c r="CO3" s="476" t="n">
        <v>0</v>
      </c>
      <c r="CP3" s="476" t="n">
        <v>0</v>
      </c>
      <c r="CQ3" s="476" t="n">
        <v>0</v>
      </c>
      <c r="CR3" s="476" t="n">
        <v>0</v>
      </c>
      <c r="CS3" s="476" t="n">
        <v>0</v>
      </c>
      <c r="CT3" s="476" t="n">
        <v>0</v>
      </c>
      <c r="CU3" s="476" t="n">
        <v>0</v>
      </c>
      <c r="CV3" s="476" t="n">
        <v>0</v>
      </c>
      <c r="CW3" s="476" t="n">
        <v>0</v>
      </c>
      <c r="CX3" s="476" t="n">
        <v>0</v>
      </c>
      <c r="CY3" s="476" t="n">
        <v>0</v>
      </c>
      <c r="CZ3" s="476" t="n">
        <v>0</v>
      </c>
      <c r="DA3" s="476" t="n">
        <v>0</v>
      </c>
      <c r="DB3" s="476" t="n">
        <v>0</v>
      </c>
      <c r="DC3" s="476" t="n">
        <v>0</v>
      </c>
      <c r="DD3" s="476" t="n">
        <v>0</v>
      </c>
      <c r="DE3" s="476" t="n">
        <v>0</v>
      </c>
      <c r="DF3" s="476" t="n">
        <v>0</v>
      </c>
      <c r="DG3" s="476" t="n">
        <v>0</v>
      </c>
      <c r="DH3" s="476" t="n">
        <v>0</v>
      </c>
      <c r="DI3" s="476" t="n">
        <v>0</v>
      </c>
      <c r="DJ3" s="476" t="n">
        <v>0</v>
      </c>
      <c r="DK3" s="476" t="n">
        <v>0</v>
      </c>
      <c r="DL3" s="476" t="n">
        <v>0</v>
      </c>
      <c r="DM3" s="476" t="n">
        <v>0</v>
      </c>
      <c r="DN3" s="476" t="n">
        <v>0</v>
      </c>
      <c r="DO3" s="476" t="n">
        <v>0</v>
      </c>
      <c r="DP3" s="476" t="n">
        <v>0</v>
      </c>
      <c r="DQ3" s="476" t="n">
        <v>0</v>
      </c>
      <c r="DR3" s="476" t="n">
        <v>0</v>
      </c>
      <c r="DS3" s="476" t="n">
        <v>0</v>
      </c>
      <c r="DT3" s="476" t="n">
        <v>0</v>
      </c>
      <c r="DU3" s="476" t="n">
        <v>0</v>
      </c>
      <c r="DV3" s="476" t="n">
        <v>0</v>
      </c>
      <c r="DW3" s="476" t="n">
        <v>0</v>
      </c>
      <c r="DX3" s="476" t="n">
        <v>0</v>
      </c>
      <c r="DY3" s="476" t="n">
        <v>0</v>
      </c>
      <c r="DZ3" s="476" t="n">
        <v>0</v>
      </c>
      <c r="EA3" s="476" t="n">
        <v>0</v>
      </c>
      <c r="EB3" s="476" t="n">
        <v>0</v>
      </c>
      <c r="EC3" s="476" t="n">
        <v>0</v>
      </c>
      <c r="ED3" s="476" t="n">
        <v>0</v>
      </c>
      <c r="EE3" s="476" t="n">
        <v>0</v>
      </c>
      <c r="EF3" s="476" t="n">
        <v>0</v>
      </c>
      <c r="EG3" s="476" t="n">
        <v>0</v>
      </c>
      <c r="EH3" s="476" t="n">
        <v>0</v>
      </c>
      <c r="EI3" s="476" t="n">
        <v>0</v>
      </c>
      <c r="EJ3" s="476" t="n">
        <v>0</v>
      </c>
      <c r="EK3" s="476" t="n">
        <v>0</v>
      </c>
      <c r="EL3" s="476" t="n">
        <v>0</v>
      </c>
      <c r="EM3" s="476" t="n">
        <v>0</v>
      </c>
      <c r="EN3" s="476" t="n">
        <v>0</v>
      </c>
      <c r="EO3" s="476" t="n">
        <v>0</v>
      </c>
      <c r="EP3" s="476" t="n">
        <v>0</v>
      </c>
      <c r="EQ3" s="476" t="n">
        <v>0</v>
      </c>
      <c r="ER3" s="476" t="n">
        <v>0</v>
      </c>
      <c r="ES3" s="476" t="n">
        <v>0</v>
      </c>
      <c r="ET3" s="476" t="n">
        <v>0</v>
      </c>
      <c r="EU3" s="476" t="n">
        <v>0</v>
      </c>
      <c r="EV3" s="476" t="n">
        <v>0</v>
      </c>
      <c r="EW3" s="476" t="n">
        <v>0</v>
      </c>
      <c r="EX3" s="476" t="n">
        <v>0</v>
      </c>
      <c r="EY3" s="476" t="n">
        <v>0</v>
      </c>
      <c r="EZ3" s="476" t="n">
        <v>0</v>
      </c>
      <c r="FA3" s="476" t="n">
        <v>0</v>
      </c>
      <c r="FB3" s="476" t="n">
        <v>0</v>
      </c>
      <c r="FC3" s="476" t="n">
        <v>0</v>
      </c>
      <c r="FD3" s="476" t="n">
        <v>0</v>
      </c>
      <c r="FE3" s="476" t="n">
        <v>0</v>
      </c>
      <c r="FF3" s="476" t="n">
        <v>0</v>
      </c>
      <c r="FG3" s="476" t="n">
        <v>0</v>
      </c>
      <c r="FH3" s="476" t="n">
        <v>0</v>
      </c>
      <c r="FI3" s="476" t="n">
        <v>0</v>
      </c>
      <c r="FJ3" s="476" t="n">
        <v>0</v>
      </c>
      <c r="FK3" s="476" t="n">
        <v>0</v>
      </c>
      <c r="FL3" s="476" t="n">
        <v>0</v>
      </c>
      <c r="FM3" s="476" t="n">
        <v>0</v>
      </c>
      <c r="FN3" s="476" t="n">
        <v>0</v>
      </c>
      <c r="FO3" s="476" t="n">
        <v>0</v>
      </c>
      <c r="FP3" s="476" t="n">
        <v>0</v>
      </c>
      <c r="FQ3" s="476" t="n">
        <v>0</v>
      </c>
      <c r="FR3" s="476" t="n">
        <v>0</v>
      </c>
      <c r="FS3" s="476" t="n">
        <v>0</v>
      </c>
      <c r="FT3" s="476" t="n">
        <v>0</v>
      </c>
      <c r="FU3" s="476" t="n">
        <v>0</v>
      </c>
      <c r="FV3" s="476" t="n">
        <v>0</v>
      </c>
      <c r="FW3" s="476" t="n">
        <v>0</v>
      </c>
      <c r="FX3" s="476" t="n">
        <v>0</v>
      </c>
      <c r="FY3" s="476" t="n">
        <v>0</v>
      </c>
      <c r="FZ3" s="476" t="n">
        <v>0</v>
      </c>
      <c r="GA3" s="476" t="n">
        <v>0</v>
      </c>
      <c r="GB3" s="476" t="n">
        <v>0</v>
      </c>
      <c r="GC3" s="476" t="n">
        <v>0</v>
      </c>
      <c r="GD3" s="476" t="n">
        <v>0</v>
      </c>
      <c r="GE3" s="476" t="n">
        <v>0</v>
      </c>
      <c r="GF3" s="476" t="n">
        <v>0</v>
      </c>
      <c r="GG3" s="476" t="n">
        <v>0</v>
      </c>
      <c r="GH3" s="476" t="n">
        <v>0</v>
      </c>
      <c r="GI3" s="476" t="n">
        <v>0</v>
      </c>
      <c r="GJ3" s="476" t="n">
        <v>0</v>
      </c>
      <c r="GK3" s="476" t="n">
        <v>0</v>
      </c>
      <c r="GL3" s="476" t="n">
        <v>0</v>
      </c>
      <c r="GM3" s="476" t="n">
        <v>0</v>
      </c>
      <c r="GN3" s="476" t="n">
        <v>0</v>
      </c>
      <c r="GO3" s="476" t="n">
        <v>0</v>
      </c>
      <c r="GP3" s="476" t="n">
        <v>0</v>
      </c>
      <c r="GQ3" s="476" t="n">
        <v>0</v>
      </c>
      <c r="GR3" s="476" t="n">
        <v>0</v>
      </c>
      <c r="GS3" s="476" t="n">
        <v>0</v>
      </c>
      <c r="GT3" s="476" t="n">
        <v>0</v>
      </c>
      <c r="GU3" s="476" t="n">
        <v>0</v>
      </c>
      <c r="GV3" s="476" t="n">
        <v>0</v>
      </c>
      <c r="GW3" s="476" t="n">
        <v>0</v>
      </c>
      <c r="GX3" s="476" t="n">
        <v>0</v>
      </c>
      <c r="GY3" s="476" t="n">
        <v>0</v>
      </c>
      <c r="GZ3" s="476" t="n">
        <v>0</v>
      </c>
    </row>
    <row r="4">
      <c r="A4" s="543">
        <f>Wstepnewyjsciowy!B116</f>
        <v/>
      </c>
      <c r="B4" s="845" t="n">
        <v>-1321071.997594018</v>
      </c>
      <c r="C4" s="845" t="n">
        <v>2986537.51784672</v>
      </c>
      <c r="D4" s="845" t="n">
        <v>-142881.1496546489</v>
      </c>
      <c r="E4" s="845" t="n">
        <v>556830.305851076</v>
      </c>
      <c r="F4" s="845" t="n">
        <v>0</v>
      </c>
      <c r="G4" s="845" t="n">
        <v>0</v>
      </c>
      <c r="H4" s="845" t="n">
        <v>0</v>
      </c>
      <c r="I4" s="845" t="n">
        <v>0</v>
      </c>
      <c r="J4" s="845" t="n">
        <v>0</v>
      </c>
      <c r="K4" s="845" t="n">
        <v>0</v>
      </c>
      <c r="L4" s="845" t="n">
        <v>266347.9989010541</v>
      </c>
      <c r="M4" s="845" t="n">
        <v>-1176370.328479657</v>
      </c>
      <c r="N4" s="845" t="n">
        <v>497031.5670519102</v>
      </c>
      <c r="O4" s="845" t="n">
        <v>-1166911.190013903</v>
      </c>
      <c r="P4" s="845" t="n">
        <v>700573.581295703</v>
      </c>
      <c r="Q4" s="543" t="n">
        <v>-1200086.305204235</v>
      </c>
      <c r="R4" s="845" t="n">
        <v>0</v>
      </c>
      <c r="S4" s="544" t="n">
        <v>0</v>
      </c>
      <c r="T4" s="845" t="n">
        <v>0</v>
      </c>
      <c r="U4" s="744" t="inlineStr">
        <is>
          <t>dy</t>
        </is>
      </c>
      <c r="V4" s="745" t="n">
        <v>0</v>
      </c>
      <c r="W4" s="745" t="n">
        <v>3.050349902548962e-07</v>
      </c>
      <c r="X4" s="745" t="n">
        <v>6.80495757120771e-07</v>
      </c>
      <c r="Y4" s="745" t="n">
        <v>2.767557045835685e-07</v>
      </c>
      <c r="Z4" s="745" t="n">
        <v>2.821266178862502e-07</v>
      </c>
      <c r="AA4" s="745" t="n">
        <v>-1.343004305179342e-08</v>
      </c>
      <c r="AB4" s="745" t="n">
        <v>1.792336402170541e-07</v>
      </c>
      <c r="AC4" s="745" t="n">
        <v>-4.96599634439095e-25</v>
      </c>
      <c r="AD4" s="745" t="n">
        <v>0</v>
      </c>
      <c r="AE4" s="745" t="n">
        <v>6.785024066555468e-09</v>
      </c>
      <c r="AF4" s="745" t="n">
        <v>1.218024305851355e-07</v>
      </c>
      <c r="AG4" s="745" t="n">
        <v>6.108986434139667e-08</v>
      </c>
      <c r="AH4" s="745" t="n">
        <v>2.281355602670156e-07</v>
      </c>
      <c r="AI4" s="745" t="n">
        <v>1.378883972264686e-07</v>
      </c>
      <c r="AJ4" s="745" t="n">
        <v>2.377386159077044e-07</v>
      </c>
      <c r="AK4" s="746" t="n">
        <v>8.206248118418699e-08</v>
      </c>
      <c r="AL4" s="486" t="n">
        <v>2.861556723815827e-07</v>
      </c>
      <c r="AM4" s="620" t="n">
        <v>4.294004798532775e-16</v>
      </c>
      <c r="AN4" s="845" t="n">
        <v>1.000000000000001</v>
      </c>
      <c r="AO4" s="542" t="n">
        <v>-8.639379797371935e-05</v>
      </c>
      <c r="AP4" s="542" t="n">
        <v>0</v>
      </c>
      <c r="AQ4" s="845" t="n">
        <v>0.001019899375218284</v>
      </c>
      <c r="AR4" s="476" t="inlineStr">
        <is>
          <t>dy</t>
        </is>
      </c>
      <c r="AS4" s="845">
        <f>SQRT(ROUND(X4,10))*$AR$3</f>
        <v/>
      </c>
      <c r="AT4" s="476" t="inlineStr">
        <is>
          <t>Nr</t>
        </is>
      </c>
      <c r="AU4" s="476" t="n">
        <v>5</v>
      </c>
      <c r="AV4" s="476" t="n">
        <v>6</v>
      </c>
      <c r="AW4" s="476" t="n">
        <v>0</v>
      </c>
      <c r="AX4" s="476" t="n">
        <v>0</v>
      </c>
      <c r="AY4" s="476" t="inlineStr">
        <is>
          <t>xwyjść</t>
        </is>
      </c>
      <c r="AZ4" s="476" t="n">
        <v>0</v>
      </c>
      <c r="BA4" s="476" t="n">
        <v>1</v>
      </c>
      <c r="BB4" s="476" t="n">
        <v>0</v>
      </c>
      <c r="BC4" s="476" t="n">
        <v>0</v>
      </c>
      <c r="BD4" s="476" t="n">
        <v>0</v>
      </c>
      <c r="BE4" s="476" t="n">
        <v>0</v>
      </c>
      <c r="BF4" s="476" t="n">
        <v>0</v>
      </c>
      <c r="BG4" s="476" t="n">
        <v>0</v>
      </c>
      <c r="BH4" s="476" t="n">
        <v>0</v>
      </c>
      <c r="BI4" s="476" t="n">
        <v>0</v>
      </c>
      <c r="BJ4" s="476" t="n">
        <v>0</v>
      </c>
      <c r="BK4" s="476" t="n">
        <v>0</v>
      </c>
      <c r="BL4" s="476" t="n">
        <v>0</v>
      </c>
      <c r="BM4" s="476" t="inlineStr">
        <is>
          <t>∆X</t>
        </is>
      </c>
      <c r="BN4" s="476" t="n">
        <v>-9.649107128556785e-18</v>
      </c>
      <c r="BO4" s="476" t="n">
        <v>6.669993631549197e-05</v>
      </c>
      <c r="BP4" s="476" t="n">
        <v>-0.003173935269095933</v>
      </c>
      <c r="BQ4" s="476" t="n">
        <v>-0.003186978950121773</v>
      </c>
      <c r="BR4" s="476" t="n">
        <v>-0.000537321904848381</v>
      </c>
      <c r="BS4" s="476" t="n">
        <v>0</v>
      </c>
      <c r="BT4" s="476" t="n">
        <v>0</v>
      </c>
      <c r="BU4" s="476" t="n">
        <v>0</v>
      </c>
      <c r="BV4" s="476" t="n">
        <v>0</v>
      </c>
      <c r="BW4" s="476" t="inlineStr">
        <is>
          <t>∆X</t>
        </is>
      </c>
      <c r="BX4" s="476" t="n">
        <v>2.882766334298821e-19</v>
      </c>
      <c r="BY4" s="476" t="n">
        <v>0.003662365892335509</v>
      </c>
      <c r="BZ4" s="476" t="n">
        <v>-0.001533826255349066</v>
      </c>
      <c r="CA4" s="476" t="n">
        <v>-0.003636419015017396</v>
      </c>
      <c r="CB4" s="476" t="n">
        <v>-0.000227424354867452</v>
      </c>
      <c r="CC4" s="476" t="n">
        <v>0</v>
      </c>
      <c r="CD4" s="476" t="n">
        <v>0</v>
      </c>
      <c r="CE4" s="476" t="n">
        <v>0</v>
      </c>
      <c r="CF4" s="476" t="n">
        <v>0</v>
      </c>
      <c r="CG4" s="476" t="inlineStr">
        <is>
          <t>∆X</t>
        </is>
      </c>
      <c r="CH4" s="476" t="n">
        <v>-0.001449009009385783</v>
      </c>
      <c r="CI4" s="476" t="n">
        <v>1.798823033067838e-17</v>
      </c>
      <c r="CJ4" s="476" t="n">
        <v>0.0003372000596897085</v>
      </c>
      <c r="CK4" s="476" t="n">
        <v>0.002819417986131479</v>
      </c>
      <c r="CL4" s="476" t="n">
        <v>0.005248211740975122</v>
      </c>
      <c r="CM4" s="476" t="n">
        <v>0</v>
      </c>
      <c r="CN4" s="476" t="n">
        <v>0</v>
      </c>
      <c r="CO4" s="476" t="n">
        <v>0</v>
      </c>
      <c r="CP4" s="476" t="n">
        <v>0</v>
      </c>
      <c r="CQ4" s="476" t="n">
        <v>0</v>
      </c>
      <c r="CR4" s="476" t="n">
        <v>0</v>
      </c>
      <c r="CS4" s="476" t="n">
        <v>0</v>
      </c>
      <c r="CT4" s="476" t="n">
        <v>0</v>
      </c>
      <c r="CU4" s="476" t="n">
        <v>0</v>
      </c>
      <c r="CV4" s="476" t="n">
        <v>0</v>
      </c>
      <c r="CW4" s="476" t="n">
        <v>0</v>
      </c>
      <c r="CX4" s="476" t="n">
        <v>0</v>
      </c>
      <c r="CY4" s="476" t="n">
        <v>0</v>
      </c>
      <c r="CZ4" s="476" t="n">
        <v>0</v>
      </c>
      <c r="DA4" s="476" t="n">
        <v>0</v>
      </c>
      <c r="DB4" s="476" t="n">
        <v>0</v>
      </c>
      <c r="DC4" s="476" t="n">
        <v>0</v>
      </c>
      <c r="DD4" s="476" t="n">
        <v>0</v>
      </c>
      <c r="DE4" s="476" t="n">
        <v>0</v>
      </c>
      <c r="DF4" s="476" t="n">
        <v>0</v>
      </c>
      <c r="DG4" s="476" t="n">
        <v>0</v>
      </c>
      <c r="DH4" s="476" t="n">
        <v>0</v>
      </c>
      <c r="DI4" s="476" t="n">
        <v>0</v>
      </c>
      <c r="DJ4" s="476" t="n">
        <v>0</v>
      </c>
      <c r="DK4" s="476" t="n">
        <v>0</v>
      </c>
      <c r="DL4" s="476" t="n">
        <v>0</v>
      </c>
      <c r="DM4" s="476" t="n">
        <v>0</v>
      </c>
      <c r="DN4" s="476" t="n">
        <v>0</v>
      </c>
      <c r="DO4" s="476" t="n">
        <v>0</v>
      </c>
      <c r="DP4" s="476" t="n">
        <v>0</v>
      </c>
      <c r="DQ4" s="476" t="n">
        <v>0</v>
      </c>
      <c r="DR4" s="476" t="n">
        <v>0</v>
      </c>
      <c r="DS4" s="476" t="n">
        <v>0</v>
      </c>
      <c r="DT4" s="476" t="n">
        <v>0</v>
      </c>
      <c r="DU4" s="476" t="n">
        <v>0</v>
      </c>
      <c r="DV4" s="476" t="n">
        <v>0</v>
      </c>
      <c r="DW4" s="476" t="n">
        <v>0</v>
      </c>
      <c r="DX4" s="476" t="n">
        <v>0</v>
      </c>
      <c r="DY4" s="476" t="n">
        <v>0</v>
      </c>
      <c r="DZ4" s="476" t="n">
        <v>0</v>
      </c>
      <c r="EA4" s="476" t="n">
        <v>0</v>
      </c>
      <c r="EB4" s="476" t="n">
        <v>0</v>
      </c>
      <c r="EC4" s="476" t="n">
        <v>0</v>
      </c>
      <c r="ED4" s="476" t="n">
        <v>0</v>
      </c>
      <c r="EE4" s="476" t="n">
        <v>0</v>
      </c>
      <c r="EF4" s="476" t="n">
        <v>0</v>
      </c>
      <c r="EG4" s="476" t="n">
        <v>0</v>
      </c>
      <c r="EH4" s="476" t="n">
        <v>0</v>
      </c>
      <c r="EI4" s="476" t="n">
        <v>0</v>
      </c>
      <c r="EJ4" s="476" t="n">
        <v>0</v>
      </c>
      <c r="EK4" s="476" t="n">
        <v>0</v>
      </c>
      <c r="EL4" s="476" t="n">
        <v>0</v>
      </c>
      <c r="EM4" s="476" t="n">
        <v>0</v>
      </c>
      <c r="EN4" s="476" t="n">
        <v>0</v>
      </c>
      <c r="EO4" s="476" t="n">
        <v>0</v>
      </c>
      <c r="EP4" s="476" t="n">
        <v>0</v>
      </c>
      <c r="EQ4" s="476" t="n">
        <v>0</v>
      </c>
      <c r="ER4" s="476" t="n">
        <v>0</v>
      </c>
      <c r="ES4" s="476" t="n">
        <v>0</v>
      </c>
      <c r="ET4" s="476" t="n">
        <v>0</v>
      </c>
      <c r="EU4" s="476" t="n">
        <v>0</v>
      </c>
      <c r="EV4" s="476" t="n">
        <v>0</v>
      </c>
      <c r="EW4" s="476" t="n">
        <v>0</v>
      </c>
      <c r="EX4" s="476" t="n">
        <v>0</v>
      </c>
      <c r="EY4" s="476" t="n">
        <v>0</v>
      </c>
      <c r="EZ4" s="476" t="n">
        <v>0</v>
      </c>
      <c r="FA4" s="476" t="n">
        <v>0</v>
      </c>
      <c r="FB4" s="476" t="n">
        <v>0</v>
      </c>
      <c r="FC4" s="476" t="n">
        <v>0</v>
      </c>
      <c r="FD4" s="476" t="n">
        <v>0</v>
      </c>
      <c r="FE4" s="476" t="n">
        <v>0</v>
      </c>
      <c r="FF4" s="476" t="n">
        <v>0</v>
      </c>
      <c r="FG4" s="476" t="n">
        <v>0</v>
      </c>
      <c r="FH4" s="476" t="n">
        <v>0</v>
      </c>
      <c r="FI4" s="476" t="n">
        <v>0</v>
      </c>
      <c r="FJ4" s="476" t="n">
        <v>0</v>
      </c>
      <c r="FK4" s="476" t="n">
        <v>0</v>
      </c>
      <c r="FL4" s="476" t="n">
        <v>0</v>
      </c>
      <c r="FM4" s="476" t="n">
        <v>0</v>
      </c>
      <c r="FN4" s="476" t="n">
        <v>0</v>
      </c>
      <c r="FO4" s="476" t="n">
        <v>0</v>
      </c>
      <c r="FP4" s="476" t="n">
        <v>0</v>
      </c>
      <c r="FQ4" s="476" t="n">
        <v>0</v>
      </c>
      <c r="FR4" s="476" t="n">
        <v>0</v>
      </c>
      <c r="FS4" s="476" t="n">
        <v>0</v>
      </c>
      <c r="FT4" s="476" t="n">
        <v>0</v>
      </c>
      <c r="FU4" s="476" t="n">
        <v>0</v>
      </c>
      <c r="FV4" s="476" t="n">
        <v>0</v>
      </c>
      <c r="FW4" s="476" t="n">
        <v>0</v>
      </c>
      <c r="FX4" s="476" t="n">
        <v>0</v>
      </c>
      <c r="FY4" s="476" t="n">
        <v>0</v>
      </c>
      <c r="FZ4" s="476" t="n">
        <v>0</v>
      </c>
      <c r="GA4" s="476" t="n">
        <v>0</v>
      </c>
      <c r="GB4" s="476" t="n">
        <v>0</v>
      </c>
      <c r="GC4" s="476" t="n">
        <v>0</v>
      </c>
      <c r="GD4" s="476" t="n">
        <v>0</v>
      </c>
      <c r="GE4" s="476" t="n">
        <v>0</v>
      </c>
      <c r="GF4" s="476" t="n">
        <v>0</v>
      </c>
      <c r="GG4" s="476" t="n">
        <v>0</v>
      </c>
      <c r="GH4" s="476" t="n">
        <v>0</v>
      </c>
      <c r="GI4" s="476" t="n">
        <v>0</v>
      </c>
      <c r="GJ4" s="476" t="n">
        <v>0</v>
      </c>
      <c r="GK4" s="476" t="n">
        <v>0</v>
      </c>
      <c r="GL4" s="476" t="n">
        <v>0</v>
      </c>
      <c r="GM4" s="476" t="n">
        <v>0</v>
      </c>
      <c r="GN4" s="476" t="n">
        <v>0</v>
      </c>
      <c r="GO4" s="476" t="n">
        <v>0</v>
      </c>
      <c r="GP4" s="476" t="n">
        <v>0</v>
      </c>
      <c r="GQ4" s="476" t="n">
        <v>0</v>
      </c>
      <c r="GR4" s="476" t="n">
        <v>0</v>
      </c>
      <c r="GS4" s="476" t="n">
        <v>0</v>
      </c>
      <c r="GT4" s="476" t="n">
        <v>0</v>
      </c>
      <c r="GU4" s="476" t="n">
        <v>0</v>
      </c>
      <c r="GV4" s="476" t="n">
        <v>0</v>
      </c>
      <c r="GW4" s="476" t="n">
        <v>0</v>
      </c>
      <c r="GX4" s="476" t="n">
        <v>0</v>
      </c>
      <c r="GY4" s="476" t="n">
        <v>0</v>
      </c>
      <c r="GZ4" s="476" t="n">
        <v>0</v>
      </c>
    </row>
    <row r="5">
      <c r="A5" s="543">
        <f>Wstepnewyjsciowy!B117</f>
        <v/>
      </c>
      <c r="B5" s="845" t="n">
        <v>-727167.8477095658</v>
      </c>
      <c r="C5" s="845" t="n">
        <v>-142881.1496546489</v>
      </c>
      <c r="D5" s="845" t="n">
        <v>1530177.468067946</v>
      </c>
      <c r="E5" s="845" t="n">
        <v>258472.9763532605</v>
      </c>
      <c r="F5" s="845" t="n">
        <v>147487.7661795294</v>
      </c>
      <c r="G5" s="845" t="n">
        <v>8701.116186472093</v>
      </c>
      <c r="H5" s="845" t="n">
        <v>-206153.7200646798</v>
      </c>
      <c r="I5" s="845" t="n">
        <v>280598.1189769254</v>
      </c>
      <c r="J5" s="845" t="n">
        <v>0</v>
      </c>
      <c r="K5" s="845" t="n">
        <v>0</v>
      </c>
      <c r="L5" s="845" t="n">
        <v>0</v>
      </c>
      <c r="M5" s="845" t="n">
        <v>0</v>
      </c>
      <c r="N5" s="845" t="n">
        <v>0</v>
      </c>
      <c r="O5" s="845" t="n">
        <v>0</v>
      </c>
      <c r="P5" s="845" t="n">
        <v>-744343.6664732296</v>
      </c>
      <c r="Q5" s="543" t="n">
        <v>-404891.0618620091</v>
      </c>
      <c r="R5" s="845" t="n">
        <v>0</v>
      </c>
      <c r="S5" s="544" t="n">
        <v>0</v>
      </c>
      <c r="T5" s="845" t="n">
        <v>0</v>
      </c>
      <c r="U5" s="744" t="inlineStr">
        <is>
          <t>dx</t>
        </is>
      </c>
      <c r="V5" s="745" t="n">
        <v>0</v>
      </c>
      <c r="W5" s="745" t="n">
        <v>8.04763536438327e-07</v>
      </c>
      <c r="X5" s="745" t="n">
        <v>2.767557045835681e-07</v>
      </c>
      <c r="Y5" s="745" t="n">
        <v>1.234530964127619e-06</v>
      </c>
      <c r="Z5" s="745" t="n">
        <v>4.754451993131944e-07</v>
      </c>
      <c r="AA5" s="745" t="n">
        <v>4.211923673839976e-08</v>
      </c>
      <c r="AB5" s="745" t="n">
        <v>3.400279591845256e-07</v>
      </c>
      <c r="AC5" s="745" t="n">
        <v>-1.695092439074415e-24</v>
      </c>
      <c r="AD5" s="745" t="n">
        <v>0</v>
      </c>
      <c r="AE5" s="745" t="n">
        <v>-3.254662800256898e-08</v>
      </c>
      <c r="AF5" s="745" t="n">
        <v>-1.303087027414475e-07</v>
      </c>
      <c r="AG5" s="745" t="n">
        <v>1.689621464333067e-07</v>
      </c>
      <c r="AH5" s="745" t="n">
        <v>-4.284447167989087e-08</v>
      </c>
      <c r="AI5" s="745" t="n">
        <v>-3.834234447926727e-08</v>
      </c>
      <c r="AJ5" s="745" t="n">
        <v>-6.610749048149514e-08</v>
      </c>
      <c r="AK5" s="746" t="n">
        <v>4.023691720923579e-07</v>
      </c>
      <c r="AL5" s="486" t="n">
        <v>2.392485731618558e-07</v>
      </c>
      <c r="AM5" s="620" t="n">
        <v>1.000000000000002</v>
      </c>
      <c r="AN5" s="845" t="n">
        <v>-3.995161763886038e-16</v>
      </c>
      <c r="AO5" s="542" t="n">
        <v>0.00038484510006475</v>
      </c>
      <c r="AP5" s="542" t="n">
        <v>0</v>
      </c>
      <c r="AQ5" s="845" t="n">
        <v>5.008969092646785e-05</v>
      </c>
      <c r="AR5" s="476" t="inlineStr">
        <is>
          <t>dx</t>
        </is>
      </c>
      <c r="AS5" s="845">
        <f>SQRT(ROUND(Y5,10))*$AR$3</f>
        <v/>
      </c>
      <c r="AT5" s="476" t="inlineStr">
        <is>
          <t>X</t>
        </is>
      </c>
      <c r="AU5" s="476" t="n">
        <v>295</v>
      </c>
      <c r="AV5" s="476" t="n">
        <v>145</v>
      </c>
      <c r="AW5" s="476" t="n">
        <v>0</v>
      </c>
      <c r="AX5" s="476" t="n">
        <v>0</v>
      </c>
      <c r="AY5" s="476" t="inlineStr">
        <is>
          <t>xakt</t>
        </is>
      </c>
      <c r="AZ5" s="476" t="n">
        <v>-9.649107128556785e-18</v>
      </c>
      <c r="BA5" s="476" t="n">
        <v>1.295031819553911e-18</v>
      </c>
      <c r="BB5" s="476" t="n">
        <v>6.669993631549197e-05</v>
      </c>
      <c r="BC5" s="476" t="n">
        <v>-3.112663694722833e-05</v>
      </c>
      <c r="BD5" s="476" t="n">
        <v>-0.003173935269095933</v>
      </c>
      <c r="BE5" s="476" t="n">
        <v>-0.004048734390577439</v>
      </c>
      <c r="BF5" s="476" t="n">
        <v>-0.003186978950121773</v>
      </c>
      <c r="BG5" s="476" t="n">
        <v>-0.003940062025693242</v>
      </c>
      <c r="BH5" s="476" t="n">
        <v>-0.000537321904848381</v>
      </c>
      <c r="BI5" s="476" t="n">
        <v>8.227451625807732e-05</v>
      </c>
      <c r="BJ5" s="476" t="n">
        <v>0</v>
      </c>
      <c r="BK5" s="476" t="n">
        <v>0</v>
      </c>
      <c r="BL5" s="476" t="n">
        <v>0</v>
      </c>
      <c r="BM5" s="476" t="inlineStr">
        <is>
          <t>σdx</t>
        </is>
      </c>
      <c r="BN5" s="476" t="n">
        <v>3252.80175662</v>
      </c>
      <c r="BO5" s="476" t="n">
        <v>3252.801756622986</v>
      </c>
      <c r="BP5" s="476" t="n">
        <v>0.001262187531338225</v>
      </c>
      <c r="BQ5" s="476" t="n">
        <v>0.002485485727436781</v>
      </c>
      <c r="BR5" s="476" t="n">
        <v>0.001863670694077479</v>
      </c>
      <c r="BS5" s="476" t="n">
        <v>0</v>
      </c>
      <c r="BT5" s="476" t="n">
        <v>0</v>
      </c>
      <c r="BU5" s="476" t="n">
        <v>0</v>
      </c>
      <c r="BV5" s="476" t="n">
        <v>0</v>
      </c>
      <c r="BW5" s="476" t="inlineStr">
        <is>
          <t>σdx</t>
        </is>
      </c>
      <c r="BX5" s="476" t="n">
        <v>0</v>
      </c>
      <c r="BY5" s="476" t="n">
        <v>0.002233317510828258</v>
      </c>
      <c r="BZ5" s="476" t="n">
        <v>0.001116441530945576</v>
      </c>
      <c r="CA5" s="476" t="n">
        <v>0.00221219798943909</v>
      </c>
      <c r="CB5" s="476" t="n">
        <v>0.0001524907178794391</v>
      </c>
      <c r="CC5" s="476" t="n">
        <v>0</v>
      </c>
      <c r="CD5" s="476" t="n">
        <v>0</v>
      </c>
      <c r="CE5" s="476" t="n">
        <v>0</v>
      </c>
      <c r="CF5" s="476" t="n">
        <v>0</v>
      </c>
      <c r="CG5" s="476" t="inlineStr">
        <is>
          <t>σdx</t>
        </is>
      </c>
      <c r="CH5" s="476" t="n">
        <v>0.00189553</v>
      </c>
      <c r="CI5" s="476" t="n">
        <v>0</v>
      </c>
      <c r="CJ5" s="476" t="n">
        <v>0.002076591916819269</v>
      </c>
      <c r="CK5" s="476" t="n">
        <v>0.003652992911766514</v>
      </c>
      <c r="CL5" s="476" t="n">
        <v>0.002747002952579164</v>
      </c>
      <c r="CM5" s="476" t="n">
        <v>0</v>
      </c>
      <c r="CN5" s="476" t="n">
        <v>0</v>
      </c>
      <c r="CO5" s="476" t="n">
        <v>0</v>
      </c>
      <c r="CP5" s="476" t="n">
        <v>0</v>
      </c>
      <c r="CQ5" s="476" t="n">
        <v>0</v>
      </c>
      <c r="CR5" s="476" t="n">
        <v>0</v>
      </c>
      <c r="CS5" s="476" t="n">
        <v>0</v>
      </c>
      <c r="CT5" s="476" t="n">
        <v>0</v>
      </c>
      <c r="CU5" s="476" t="n">
        <v>0</v>
      </c>
      <c r="CV5" s="476" t="n">
        <v>0</v>
      </c>
      <c r="CW5" s="476" t="n">
        <v>0</v>
      </c>
      <c r="CX5" s="476" t="n">
        <v>0</v>
      </c>
      <c r="CY5" s="476" t="n">
        <v>0</v>
      </c>
      <c r="CZ5" s="476" t="n">
        <v>0</v>
      </c>
      <c r="DA5" s="476" t="n">
        <v>0</v>
      </c>
      <c r="DB5" s="476" t="n">
        <v>0</v>
      </c>
      <c r="DC5" s="476" t="n">
        <v>0</v>
      </c>
      <c r="DD5" s="476" t="n">
        <v>0</v>
      </c>
      <c r="DE5" s="476" t="n">
        <v>0</v>
      </c>
      <c r="DF5" s="476" t="n">
        <v>0</v>
      </c>
      <c r="DG5" s="476" t="n">
        <v>0</v>
      </c>
      <c r="DH5" s="476" t="n">
        <v>0</v>
      </c>
      <c r="DI5" s="476" t="n">
        <v>0</v>
      </c>
      <c r="DJ5" s="476" t="n">
        <v>0</v>
      </c>
      <c r="DK5" s="476" t="n">
        <v>0</v>
      </c>
      <c r="DL5" s="476" t="n">
        <v>0</v>
      </c>
      <c r="DM5" s="476" t="n">
        <v>0</v>
      </c>
      <c r="DN5" s="476" t="n">
        <v>0</v>
      </c>
      <c r="DO5" s="476" t="n">
        <v>0</v>
      </c>
      <c r="DP5" s="476" t="n">
        <v>0</v>
      </c>
      <c r="DQ5" s="476" t="n">
        <v>0</v>
      </c>
      <c r="DR5" s="476" t="n">
        <v>0</v>
      </c>
      <c r="DS5" s="476" t="n">
        <v>0</v>
      </c>
      <c r="DT5" s="476" t="n">
        <v>0</v>
      </c>
      <c r="DU5" s="476" t="n">
        <v>0</v>
      </c>
      <c r="DV5" s="476" t="n">
        <v>0</v>
      </c>
      <c r="DW5" s="476" t="n">
        <v>0</v>
      </c>
      <c r="DX5" s="476" t="n">
        <v>0</v>
      </c>
      <c r="DY5" s="476" t="n">
        <v>0</v>
      </c>
      <c r="DZ5" s="476" t="n">
        <v>0</v>
      </c>
      <c r="EA5" s="476" t="n">
        <v>0</v>
      </c>
      <c r="EB5" s="476" t="n">
        <v>0</v>
      </c>
      <c r="EC5" s="476" t="n">
        <v>0</v>
      </c>
      <c r="ED5" s="476" t="n">
        <v>0</v>
      </c>
      <c r="EE5" s="476" t="n">
        <v>0</v>
      </c>
      <c r="EF5" s="476" t="n">
        <v>0</v>
      </c>
      <c r="EG5" s="476" t="n">
        <v>0</v>
      </c>
      <c r="EH5" s="476" t="n">
        <v>0</v>
      </c>
      <c r="EI5" s="476" t="n">
        <v>0</v>
      </c>
      <c r="EJ5" s="476" t="n">
        <v>0</v>
      </c>
      <c r="EK5" s="476" t="n">
        <v>0</v>
      </c>
      <c r="EL5" s="476" t="n">
        <v>0</v>
      </c>
      <c r="EM5" s="476" t="n">
        <v>0</v>
      </c>
      <c r="EN5" s="476" t="n">
        <v>0</v>
      </c>
      <c r="EO5" s="476" t="n">
        <v>0</v>
      </c>
      <c r="EP5" s="476" t="n">
        <v>0</v>
      </c>
      <c r="EQ5" s="476" t="n">
        <v>0</v>
      </c>
      <c r="ER5" s="476" t="n">
        <v>0</v>
      </c>
      <c r="ES5" s="476" t="n">
        <v>0</v>
      </c>
      <c r="ET5" s="476" t="n">
        <v>0</v>
      </c>
      <c r="EU5" s="476" t="n">
        <v>0</v>
      </c>
      <c r="EV5" s="476" t="n">
        <v>0</v>
      </c>
      <c r="EW5" s="476" t="n">
        <v>0</v>
      </c>
      <c r="EX5" s="476" t="n">
        <v>0</v>
      </c>
      <c r="EY5" s="476" t="n">
        <v>0</v>
      </c>
      <c r="EZ5" s="476" t="n">
        <v>0</v>
      </c>
      <c r="FA5" s="476" t="n">
        <v>0</v>
      </c>
      <c r="FB5" s="476" t="n">
        <v>0</v>
      </c>
      <c r="FC5" s="476" t="n">
        <v>0</v>
      </c>
      <c r="FD5" s="476" t="n">
        <v>0</v>
      </c>
      <c r="FE5" s="476" t="n">
        <v>0</v>
      </c>
      <c r="FF5" s="476" t="n">
        <v>0</v>
      </c>
      <c r="FG5" s="476" t="n">
        <v>0</v>
      </c>
      <c r="FH5" s="476" t="n">
        <v>0</v>
      </c>
      <c r="FI5" s="476" t="n">
        <v>0</v>
      </c>
      <c r="FJ5" s="476" t="n">
        <v>0</v>
      </c>
      <c r="FK5" s="476" t="n">
        <v>0</v>
      </c>
      <c r="FL5" s="476" t="n">
        <v>0</v>
      </c>
      <c r="FM5" s="476" t="n">
        <v>0</v>
      </c>
      <c r="FN5" s="476" t="n">
        <v>0</v>
      </c>
      <c r="FO5" s="476" t="n">
        <v>0</v>
      </c>
      <c r="FP5" s="476" t="n">
        <v>0</v>
      </c>
      <c r="FQ5" s="476" t="n">
        <v>0</v>
      </c>
      <c r="FR5" s="476" t="n">
        <v>0</v>
      </c>
      <c r="FS5" s="476" t="n">
        <v>0</v>
      </c>
      <c r="FT5" s="476" t="n">
        <v>0</v>
      </c>
      <c r="FU5" s="476" t="n">
        <v>0</v>
      </c>
      <c r="FV5" s="476" t="n">
        <v>0</v>
      </c>
      <c r="FW5" s="476" t="n">
        <v>0</v>
      </c>
      <c r="FX5" s="476" t="n">
        <v>0</v>
      </c>
      <c r="FY5" s="476" t="n">
        <v>0</v>
      </c>
      <c r="FZ5" s="476" t="n">
        <v>0</v>
      </c>
      <c r="GA5" s="476" t="n">
        <v>0</v>
      </c>
      <c r="GB5" s="476" t="n">
        <v>0</v>
      </c>
      <c r="GC5" s="476" t="n">
        <v>0</v>
      </c>
      <c r="GD5" s="476" t="n">
        <v>0</v>
      </c>
      <c r="GE5" s="476" t="n">
        <v>0</v>
      </c>
      <c r="GF5" s="476" t="n">
        <v>0</v>
      </c>
      <c r="GG5" s="476" t="n">
        <v>0</v>
      </c>
      <c r="GH5" s="476" t="n">
        <v>0</v>
      </c>
      <c r="GI5" s="476" t="n">
        <v>0</v>
      </c>
      <c r="GJ5" s="476" t="n">
        <v>0</v>
      </c>
      <c r="GK5" s="476" t="n">
        <v>0</v>
      </c>
      <c r="GL5" s="476" t="n">
        <v>0</v>
      </c>
      <c r="GM5" s="476" t="n">
        <v>0</v>
      </c>
      <c r="GN5" s="476" t="n">
        <v>0</v>
      </c>
      <c r="GO5" s="476" t="n">
        <v>0</v>
      </c>
      <c r="GP5" s="476" t="n">
        <v>0</v>
      </c>
      <c r="GQ5" s="476" t="n">
        <v>0</v>
      </c>
      <c r="GR5" s="476" t="n">
        <v>0</v>
      </c>
      <c r="GS5" s="476" t="n">
        <v>0</v>
      </c>
      <c r="GT5" s="476" t="n">
        <v>0</v>
      </c>
      <c r="GU5" s="476" t="n">
        <v>0</v>
      </c>
      <c r="GV5" s="476" t="n">
        <v>0</v>
      </c>
      <c r="GW5" s="476" t="n">
        <v>0</v>
      </c>
      <c r="GX5" s="476" t="n">
        <v>0</v>
      </c>
      <c r="GY5" s="476" t="n">
        <v>0</v>
      </c>
      <c r="GZ5" s="476" t="n">
        <v>0</v>
      </c>
    </row>
    <row r="6">
      <c r="A6" s="543">
        <f>Wstepnewyjsciowy!B118</f>
        <v/>
      </c>
      <c r="B6" s="845" t="n">
        <v>-1704466.743152932</v>
      </c>
      <c r="C6" s="845" t="n">
        <v>556830.305851076</v>
      </c>
      <c r="D6" s="845" t="n">
        <v>258472.9763532605</v>
      </c>
      <c r="E6" s="845" t="n">
        <v>4459685.747600202</v>
      </c>
      <c r="F6" s="845" t="n">
        <v>1204860.266961728</v>
      </c>
      <c r="G6" s="845" t="n">
        <v>-1467478.234832786</v>
      </c>
      <c r="H6" s="845" t="n">
        <v>280598.1189769254</v>
      </c>
      <c r="I6" s="845" t="n">
        <v>-381925.217496371</v>
      </c>
      <c r="J6" s="845" t="n">
        <v>0</v>
      </c>
      <c r="K6" s="845" t="n">
        <v>0</v>
      </c>
      <c r="L6" s="845" t="n">
        <v>0</v>
      </c>
      <c r="M6" s="845" t="n">
        <v>0</v>
      </c>
      <c r="N6" s="845" t="n">
        <v>0</v>
      </c>
      <c r="O6" s="845" t="n">
        <v>0</v>
      </c>
      <c r="P6" s="845" t="n">
        <v>-39464.61913898122</v>
      </c>
      <c r="Q6" s="543" t="n">
        <v>-3167112.601122121</v>
      </c>
      <c r="R6" s="845" t="n">
        <v>0</v>
      </c>
      <c r="S6" s="544" t="n">
        <v>0</v>
      </c>
      <c r="T6" s="845" t="n">
        <v>0</v>
      </c>
      <c r="U6" s="744" t="inlineStr">
        <is>
          <t>dy</t>
        </is>
      </c>
      <c r="V6" s="745" t="n">
        <v>0</v>
      </c>
      <c r="W6" s="745" t="n">
        <v>7.112138582574736e-07</v>
      </c>
      <c r="X6" s="745" t="n">
        <v>2.821266178862502e-07</v>
      </c>
      <c r="Y6" s="745" t="n">
        <v>4.754451993131947e-07</v>
      </c>
      <c r="Z6" s="745" t="n">
        <v>9.523543621091388e-07</v>
      </c>
      <c r="AA6" s="745" t="n">
        <v>-1.139667746974264e-07</v>
      </c>
      <c r="AB6" s="745" t="n">
        <v>5.19289245201382e-07</v>
      </c>
      <c r="AC6" s="745" t="n">
        <v>-3.193184556670171e-25</v>
      </c>
      <c r="AD6" s="745" t="n">
        <v>0</v>
      </c>
      <c r="AE6" s="745" t="n">
        <v>-6.817741633210688e-08</v>
      </c>
      <c r="AF6" s="745" t="n">
        <v>-4.362949284814648e-08</v>
      </c>
      <c r="AG6" s="745" t="n">
        <v>1.409749837091741e-07</v>
      </c>
      <c r="AH6" s="745" t="n">
        <v>4.046140807291248e-08</v>
      </c>
      <c r="AI6" s="745" t="n">
        <v>2.290604703435554e-08</v>
      </c>
      <c r="AJ6" s="745" t="n">
        <v>3.949318454199243e-08</v>
      </c>
      <c r="AK6" s="746" t="n">
        <v>3.01540827191082e-07</v>
      </c>
      <c r="AL6" s="486" t="n">
        <v>4.432072593439142e-07</v>
      </c>
      <c r="AM6" s="620" t="n">
        <v>1.423653936975412e-15</v>
      </c>
      <c r="AN6" s="845" t="n">
        <v>0.9999999999999999</v>
      </c>
      <c r="AO6" s="542" t="n">
        <v>0.0002827433388230817</v>
      </c>
      <c r="AP6" s="542" t="n">
        <v>0</v>
      </c>
      <c r="AQ6" s="845" t="n">
        <v>0.001399105943051346</v>
      </c>
      <c r="AR6" s="476" t="inlineStr">
        <is>
          <t>dy</t>
        </is>
      </c>
      <c r="AS6" s="845">
        <f>SQRT(ROUND(Z6,10))*$AR$3</f>
        <v/>
      </c>
      <c r="AT6" s="476" t="inlineStr">
        <is>
          <t>Y</t>
        </is>
      </c>
      <c r="AU6" s="476" t="n">
        <v>490</v>
      </c>
      <c r="AV6" s="476" t="n">
        <v>560</v>
      </c>
      <c r="AW6" s="476" t="n">
        <v>0</v>
      </c>
      <c r="AX6" s="476" t="n">
        <v>0</v>
      </c>
      <c r="AY6" s="476" t="n">
        <v>0</v>
      </c>
      <c r="AZ6" s="476" t="n">
        <v>0</v>
      </c>
      <c r="BA6" s="476" t="n">
        <v>0</v>
      </c>
      <c r="BB6" s="476" t="n">
        <v>0</v>
      </c>
      <c r="BC6" s="476" t="n">
        <v>0</v>
      </c>
      <c r="BD6" s="476" t="n">
        <v>0</v>
      </c>
      <c r="BE6" s="476" t="n">
        <v>0</v>
      </c>
      <c r="BF6" s="476" t="n">
        <v>0</v>
      </c>
      <c r="BG6" s="476" t="n">
        <v>0</v>
      </c>
      <c r="BH6" s="476" t="n">
        <v>0</v>
      </c>
      <c r="BI6" s="476" t="n">
        <v>0</v>
      </c>
      <c r="BJ6" s="476" t="n">
        <v>0</v>
      </c>
      <c r="BK6" s="476" t="n">
        <v>5</v>
      </c>
      <c r="BL6" s="476" t="n">
        <v>0</v>
      </c>
      <c r="BM6" s="476" t="inlineStr">
        <is>
          <t>|ΔX|≤ kα*mΔx</t>
        </is>
      </c>
      <c r="BN6" s="476" t="inlineStr">
        <is>
          <t>TAK</t>
        </is>
      </c>
      <c r="BO6" s="476" t="inlineStr">
        <is>
          <t>TAK</t>
        </is>
      </c>
      <c r="BP6" s="476" t="inlineStr">
        <is>
          <t>NIE</t>
        </is>
      </c>
      <c r="BQ6" s="476" t="inlineStr">
        <is>
          <t>NIE</t>
        </is>
      </c>
      <c r="BR6" s="476" t="inlineStr">
        <is>
          <t>TAK</t>
        </is>
      </c>
      <c r="BS6" s="476" t="n">
        <v>0</v>
      </c>
      <c r="BT6" s="476" t="n">
        <v>0</v>
      </c>
      <c r="BU6" s="476" t="n">
        <v>5</v>
      </c>
      <c r="BV6" s="476" t="n">
        <v>0</v>
      </c>
      <c r="BW6" s="476" t="inlineStr">
        <is>
          <t>|ΔX|≤ kα*mΔx</t>
        </is>
      </c>
      <c r="BX6" s="476" t="inlineStr">
        <is>
          <t>TAK</t>
        </is>
      </c>
      <c r="BY6" s="476" t="inlineStr">
        <is>
          <t>NIE</t>
        </is>
      </c>
      <c r="BZ6" s="476" t="inlineStr">
        <is>
          <t>NIE</t>
        </is>
      </c>
      <c r="CA6" s="476" t="inlineStr">
        <is>
          <t>NIE</t>
        </is>
      </c>
      <c r="CB6" s="476" t="inlineStr">
        <is>
          <t>NIE</t>
        </is>
      </c>
      <c r="CC6" s="476" t="n">
        <v>0</v>
      </c>
      <c r="CD6" s="476" t="n">
        <v>0</v>
      </c>
      <c r="CE6" s="476" t="n">
        <v>6</v>
      </c>
      <c r="CF6" s="476" t="n">
        <v>0</v>
      </c>
      <c r="CG6" s="476" t="inlineStr">
        <is>
          <t>|ΔX|≤ kα*mΔx</t>
        </is>
      </c>
      <c r="CH6" s="476" t="inlineStr">
        <is>
          <t>TAK</t>
        </is>
      </c>
      <c r="CI6" s="476" t="inlineStr">
        <is>
          <t>TAK</t>
        </is>
      </c>
      <c r="CJ6" s="476" t="inlineStr">
        <is>
          <t>TAK</t>
        </is>
      </c>
      <c r="CK6" s="476" t="inlineStr">
        <is>
          <t>TAK</t>
        </is>
      </c>
      <c r="CL6" s="476" t="inlineStr">
        <is>
          <t>NIE</t>
        </is>
      </c>
      <c r="CM6" s="476" t="n">
        <v>0</v>
      </c>
      <c r="CN6" s="476" t="n">
        <v>0</v>
      </c>
      <c r="CO6" s="476" t="n">
        <v>0</v>
      </c>
      <c r="CP6" s="476" t="n">
        <v>0</v>
      </c>
      <c r="CQ6" s="476" t="n">
        <v>0</v>
      </c>
      <c r="CR6" s="476" t="n">
        <v>0</v>
      </c>
      <c r="CS6" s="476" t="n">
        <v>0</v>
      </c>
      <c r="CT6" s="476" t="n">
        <v>0</v>
      </c>
      <c r="CU6" s="476" t="n">
        <v>0</v>
      </c>
      <c r="CV6" s="476" t="n">
        <v>0</v>
      </c>
      <c r="CW6" s="476" t="n">
        <v>0</v>
      </c>
      <c r="CX6" s="476" t="n">
        <v>0</v>
      </c>
      <c r="CY6" s="476" t="n">
        <v>0</v>
      </c>
      <c r="CZ6" s="476" t="n">
        <v>0</v>
      </c>
      <c r="DA6" s="476" t="n">
        <v>0</v>
      </c>
      <c r="DB6" s="476" t="n">
        <v>0</v>
      </c>
      <c r="DC6" s="476" t="n">
        <v>0</v>
      </c>
      <c r="DD6" s="476" t="n">
        <v>0</v>
      </c>
      <c r="DE6" s="476" t="n">
        <v>0</v>
      </c>
      <c r="DF6" s="476" t="n">
        <v>0</v>
      </c>
      <c r="DG6" s="476" t="n">
        <v>0</v>
      </c>
      <c r="DH6" s="476" t="n">
        <v>0</v>
      </c>
      <c r="DI6" s="476" t="n">
        <v>0</v>
      </c>
      <c r="DJ6" s="476" t="n">
        <v>0</v>
      </c>
      <c r="DK6" s="476" t="n">
        <v>0</v>
      </c>
      <c r="DL6" s="476" t="n">
        <v>0</v>
      </c>
      <c r="DM6" s="476" t="n">
        <v>0</v>
      </c>
      <c r="DN6" s="476" t="n">
        <v>0</v>
      </c>
      <c r="DO6" s="476" t="n">
        <v>0</v>
      </c>
      <c r="DP6" s="476" t="n">
        <v>0</v>
      </c>
      <c r="DQ6" s="476" t="n">
        <v>0</v>
      </c>
      <c r="DR6" s="476" t="n">
        <v>0</v>
      </c>
      <c r="DS6" s="476" t="n">
        <v>0</v>
      </c>
      <c r="DT6" s="476" t="n">
        <v>0</v>
      </c>
      <c r="DU6" s="476" t="n">
        <v>0</v>
      </c>
      <c r="DV6" s="476" t="n">
        <v>0</v>
      </c>
      <c r="DW6" s="476" t="n">
        <v>0</v>
      </c>
      <c r="DX6" s="476" t="n">
        <v>0</v>
      </c>
      <c r="DY6" s="476" t="n">
        <v>0</v>
      </c>
      <c r="DZ6" s="476" t="n">
        <v>0</v>
      </c>
      <c r="EA6" s="476" t="n">
        <v>0</v>
      </c>
      <c r="EB6" s="476" t="n">
        <v>0</v>
      </c>
      <c r="EC6" s="476" t="n">
        <v>0</v>
      </c>
      <c r="ED6" s="476" t="n">
        <v>0</v>
      </c>
      <c r="EE6" s="476" t="n">
        <v>0</v>
      </c>
      <c r="EF6" s="476" t="n">
        <v>0</v>
      </c>
      <c r="EG6" s="476" t="n">
        <v>0</v>
      </c>
      <c r="EH6" s="476" t="n">
        <v>0</v>
      </c>
      <c r="EI6" s="476" t="n">
        <v>0</v>
      </c>
      <c r="EJ6" s="476" t="n">
        <v>0</v>
      </c>
      <c r="EK6" s="476" t="n">
        <v>0</v>
      </c>
      <c r="EL6" s="476" t="n">
        <v>0</v>
      </c>
      <c r="EM6" s="476" t="n">
        <v>0</v>
      </c>
      <c r="EN6" s="476" t="n">
        <v>0</v>
      </c>
      <c r="EO6" s="476" t="n">
        <v>0</v>
      </c>
      <c r="EP6" s="476" t="n">
        <v>0</v>
      </c>
      <c r="EQ6" s="476" t="n">
        <v>0</v>
      </c>
      <c r="ER6" s="476" t="n">
        <v>0</v>
      </c>
      <c r="ES6" s="476" t="n">
        <v>0</v>
      </c>
      <c r="ET6" s="476" t="n">
        <v>0</v>
      </c>
      <c r="EU6" s="476" t="n">
        <v>0</v>
      </c>
      <c r="EV6" s="476" t="n">
        <v>0</v>
      </c>
      <c r="EW6" s="476" t="n">
        <v>0</v>
      </c>
      <c r="EX6" s="476" t="n">
        <v>0</v>
      </c>
      <c r="EY6" s="476" t="n">
        <v>0</v>
      </c>
      <c r="EZ6" s="476" t="n">
        <v>0</v>
      </c>
      <c r="FA6" s="476" t="n">
        <v>0</v>
      </c>
      <c r="FB6" s="476" t="n">
        <v>0</v>
      </c>
      <c r="FC6" s="476" t="n">
        <v>0</v>
      </c>
      <c r="FD6" s="476" t="n">
        <v>0</v>
      </c>
      <c r="FE6" s="476" t="n">
        <v>0</v>
      </c>
      <c r="FF6" s="476" t="n">
        <v>0</v>
      </c>
      <c r="FG6" s="476" t="n">
        <v>0</v>
      </c>
      <c r="FH6" s="476" t="n">
        <v>0</v>
      </c>
      <c r="FI6" s="476" t="n">
        <v>0</v>
      </c>
      <c r="FJ6" s="476" t="n">
        <v>0</v>
      </c>
      <c r="FK6" s="476" t="n">
        <v>0</v>
      </c>
      <c r="FL6" s="476" t="n">
        <v>0</v>
      </c>
      <c r="FM6" s="476" t="n">
        <v>0</v>
      </c>
      <c r="FN6" s="476" t="n">
        <v>0</v>
      </c>
      <c r="FO6" s="476" t="n">
        <v>0</v>
      </c>
      <c r="FP6" s="476" t="n">
        <v>0</v>
      </c>
      <c r="FQ6" s="476" t="n">
        <v>0</v>
      </c>
      <c r="FR6" s="476" t="n">
        <v>0</v>
      </c>
      <c r="FS6" s="476" t="n">
        <v>0</v>
      </c>
      <c r="FT6" s="476" t="n">
        <v>0</v>
      </c>
      <c r="FU6" s="476" t="n">
        <v>0</v>
      </c>
      <c r="FV6" s="476" t="n">
        <v>0</v>
      </c>
      <c r="FW6" s="476" t="n">
        <v>0</v>
      </c>
      <c r="FX6" s="476" t="n">
        <v>0</v>
      </c>
      <c r="FY6" s="476" t="n">
        <v>0</v>
      </c>
      <c r="FZ6" s="476" t="n">
        <v>0</v>
      </c>
      <c r="GA6" s="476" t="n">
        <v>0</v>
      </c>
      <c r="GB6" s="476" t="n">
        <v>0</v>
      </c>
      <c r="GC6" s="476" t="n">
        <v>0</v>
      </c>
      <c r="GD6" s="476" t="n">
        <v>0</v>
      </c>
      <c r="GE6" s="476" t="n">
        <v>0</v>
      </c>
      <c r="GF6" s="476" t="n">
        <v>0</v>
      </c>
      <c r="GG6" s="476" t="n">
        <v>0</v>
      </c>
      <c r="GH6" s="476" t="n">
        <v>0</v>
      </c>
      <c r="GI6" s="476" t="n">
        <v>0</v>
      </c>
      <c r="GJ6" s="476" t="n">
        <v>0</v>
      </c>
      <c r="GK6" s="476" t="n">
        <v>0</v>
      </c>
      <c r="GL6" s="476" t="n">
        <v>0</v>
      </c>
      <c r="GM6" s="476" t="n">
        <v>0</v>
      </c>
      <c r="GN6" s="476" t="n">
        <v>0</v>
      </c>
      <c r="GO6" s="476" t="n">
        <v>0</v>
      </c>
      <c r="GP6" s="476" t="n">
        <v>0</v>
      </c>
      <c r="GQ6" s="476" t="n">
        <v>0</v>
      </c>
      <c r="GR6" s="476" t="n">
        <v>0</v>
      </c>
      <c r="GS6" s="476" t="n">
        <v>0</v>
      </c>
      <c r="GT6" s="476" t="n">
        <v>0</v>
      </c>
      <c r="GU6" s="476" t="n">
        <v>0</v>
      </c>
      <c r="GV6" s="476" t="n">
        <v>0</v>
      </c>
      <c r="GW6" s="476" t="n">
        <v>0</v>
      </c>
      <c r="GX6" s="476" t="n">
        <v>0</v>
      </c>
      <c r="GY6" s="476" t="n">
        <v>0</v>
      </c>
      <c r="GZ6" s="476" t="n">
        <v>0</v>
      </c>
    </row>
    <row r="7">
      <c r="A7" s="543">
        <f>Wstepnewyjsciowy!B119</f>
        <v/>
      </c>
      <c r="B7" s="845" t="n">
        <v>0</v>
      </c>
      <c r="C7" s="845" t="n">
        <v>0</v>
      </c>
      <c r="D7" s="845" t="n">
        <v>147487.7661795294</v>
      </c>
      <c r="E7" s="845" t="n">
        <v>1204860.266961728</v>
      </c>
      <c r="F7" s="845" t="n">
        <v>3197552.028923159</v>
      </c>
      <c r="G7" s="845" t="n">
        <v>-313305.7077877912</v>
      </c>
      <c r="H7" s="845" t="n">
        <v>-1228688.353057525</v>
      </c>
      <c r="I7" s="845" t="n">
        <v>-445656.7127718034</v>
      </c>
      <c r="J7" s="845" t="n">
        <v>0</v>
      </c>
      <c r="K7" s="845" t="n">
        <v>0</v>
      </c>
      <c r="L7" s="845" t="n">
        <v>-606699.8419580946</v>
      </c>
      <c r="M7" s="845" t="n">
        <v>-118960.7533251165</v>
      </c>
      <c r="N7" s="845" t="n">
        <v>0</v>
      </c>
      <c r="O7" s="845" t="n">
        <v>0</v>
      </c>
      <c r="P7" s="845" t="n">
        <v>-1509651.600087069</v>
      </c>
      <c r="Q7" s="543" t="n">
        <v>-326937.0930770166</v>
      </c>
      <c r="R7" s="845" t="n">
        <v>0</v>
      </c>
      <c r="S7" s="544" t="n">
        <v>0</v>
      </c>
      <c r="T7" s="845" t="n">
        <v>0</v>
      </c>
      <c r="U7" s="744" t="inlineStr">
        <is>
          <t>dx</t>
        </is>
      </c>
      <c r="V7" s="745" t="n">
        <v>0</v>
      </c>
      <c r="W7" s="745" t="n">
        <v>2.904438642605952e-08</v>
      </c>
      <c r="X7" s="745" t="n">
        <v>-1.343004305179346e-08</v>
      </c>
      <c r="Y7" s="745" t="n">
        <v>4.211923673839969e-08</v>
      </c>
      <c r="Z7" s="745" t="n">
        <v>-1.139667746974264e-07</v>
      </c>
      <c r="AA7" s="745" t="n">
        <v>4.267481109936763e-07</v>
      </c>
      <c r="AB7" s="745" t="n">
        <v>2.280009386919868e-08</v>
      </c>
      <c r="AC7" s="745" t="n">
        <v>1.292363366049893e-25</v>
      </c>
      <c r="AD7" s="745" t="n">
        <v>0</v>
      </c>
      <c r="AE7" s="745" t="n">
        <v>3.157584908502055e-08</v>
      </c>
      <c r="AF7" s="745" t="n">
        <v>-5.166413397725392e-08</v>
      </c>
      <c r="AG7" s="745" t="n">
        <v>9.181679687751653e-08</v>
      </c>
      <c r="AH7" s="745" t="n">
        <v>-1.439068819326654e-08</v>
      </c>
      <c r="AI7" s="745" t="n">
        <v>4.51116179729096e-09</v>
      </c>
      <c r="AJ7" s="745" t="n">
        <v>7.777865167743e-09</v>
      </c>
      <c r="AK7" s="746" t="n">
        <v>1.194972078448475e-07</v>
      </c>
      <c r="AL7" s="486" t="n">
        <v>-2.474034942462917e-08</v>
      </c>
      <c r="AM7" s="620" t="n">
        <v>1</v>
      </c>
      <c r="AN7" s="845" t="n">
        <v>0</v>
      </c>
      <c r="AO7" s="542" t="n">
        <v>8.639379797371942e-05</v>
      </c>
      <c r="AP7" s="542" t="n">
        <v>0</v>
      </c>
      <c r="AQ7" s="845" t="n">
        <v>0.000593268471452398</v>
      </c>
      <c r="AR7" s="476" t="inlineStr">
        <is>
          <t>dx</t>
        </is>
      </c>
      <c r="AS7" s="845">
        <f>SQRT(ROUND(AA7,10))*$AR$3</f>
        <v/>
      </c>
      <c r="AT7" s="476" t="inlineStr">
        <is>
          <t>∆X</t>
        </is>
      </c>
      <c r="AU7" s="476" t="n">
        <v>-150</v>
      </c>
      <c r="AV7" s="476" t="n">
        <v>0</v>
      </c>
      <c r="AW7" s="476" t="n">
        <v>0</v>
      </c>
      <c r="AX7" s="476" t="n">
        <v>0</v>
      </c>
      <c r="AY7" s="476" t="inlineStr">
        <is>
          <t>mxwyjść</t>
        </is>
      </c>
      <c r="AZ7" s="476" t="n">
        <v>1626.400878311339</v>
      </c>
      <c r="BA7" s="476" t="n">
        <v>3485.144739238584</v>
      </c>
      <c r="BB7" s="476" t="n">
        <v>-1626.400878311339</v>
      </c>
      <c r="BC7" s="476" t="n">
        <v>-3485.144739238584</v>
      </c>
      <c r="BD7" s="476" t="n">
        <v>0</v>
      </c>
      <c r="BE7" s="476" t="n">
        <v>0</v>
      </c>
      <c r="BF7" s="476" t="n">
        <v>0</v>
      </c>
      <c r="BG7" s="476" t="n">
        <v>0</v>
      </c>
      <c r="BH7" s="476" t="n">
        <v>0</v>
      </c>
      <c r="BI7" s="476" t="n">
        <v>0</v>
      </c>
      <c r="BJ7" s="476" t="n">
        <v>0</v>
      </c>
      <c r="BK7" s="476" t="n">
        <v>6</v>
      </c>
      <c r="BL7" s="476" t="n">
        <v>0</v>
      </c>
      <c r="BM7" s="476" t="inlineStr">
        <is>
          <t>∆Y</t>
        </is>
      </c>
      <c r="BN7" s="476" t="n">
        <v>-1</v>
      </c>
      <c r="BO7" s="476" t="n">
        <v>-3.112663694722833e-05</v>
      </c>
      <c r="BP7" s="476" t="n">
        <v>-0.004048734390577439</v>
      </c>
      <c r="BQ7" s="476" t="n">
        <v>-0.003940062025693242</v>
      </c>
      <c r="BR7" s="476" t="n">
        <v>8.227451625807732e-05</v>
      </c>
      <c r="BS7" s="476" t="n">
        <v>0</v>
      </c>
      <c r="BT7" s="476" t="n">
        <v>0</v>
      </c>
      <c r="BU7" s="476" t="n">
        <v>9</v>
      </c>
      <c r="BV7" s="476" t="n">
        <v>0</v>
      </c>
      <c r="BW7" s="476" t="inlineStr">
        <is>
          <t>∆Y</t>
        </is>
      </c>
      <c r="BX7" s="476" t="n">
        <v>4.247617084377863e-18</v>
      </c>
      <c r="BY7" s="476" t="n">
        <v>0.004066703401940761</v>
      </c>
      <c r="BZ7" s="476" t="n">
        <v>1.190409069708816e-05</v>
      </c>
      <c r="CA7" s="476" t="n">
        <v>0.001791408175462611</v>
      </c>
      <c r="CB7" s="476" t="n">
        <v>0.002621364932419573</v>
      </c>
      <c r="CC7" s="476" t="n">
        <v>0</v>
      </c>
      <c r="CD7" s="476" t="n">
        <v>0</v>
      </c>
      <c r="CE7" s="476" t="n">
        <v>5</v>
      </c>
      <c r="CF7" s="476" t="n">
        <v>0</v>
      </c>
      <c r="CG7" s="476" t="inlineStr">
        <is>
          <t>∆Y</t>
        </is>
      </c>
      <c r="CH7" s="476" t="n">
        <v>0.0006762042043800397</v>
      </c>
      <c r="CI7" s="476" t="n">
        <v>4.523545568498884e-18</v>
      </c>
      <c r="CJ7" s="476" t="n">
        <v>-0.002948120869768826</v>
      </c>
      <c r="CK7" s="476" t="n">
        <v>-0.002117198306267463</v>
      </c>
      <c r="CL7" s="476" t="n">
        <v>0.003898337433600243</v>
      </c>
      <c r="CM7" s="476" t="n">
        <v>0</v>
      </c>
      <c r="CN7" s="476" t="n">
        <v>0</v>
      </c>
      <c r="CO7" s="476" t="n">
        <v>0</v>
      </c>
      <c r="CP7" s="476" t="n">
        <v>0</v>
      </c>
      <c r="CQ7" s="476" t="n">
        <v>0</v>
      </c>
      <c r="CR7" s="476" t="n">
        <v>0</v>
      </c>
      <c r="CS7" s="476" t="n">
        <v>0</v>
      </c>
      <c r="CT7" s="476" t="n">
        <v>0</v>
      </c>
      <c r="CU7" s="476" t="n">
        <v>0</v>
      </c>
      <c r="CV7" s="476" t="n">
        <v>0</v>
      </c>
      <c r="CW7" s="476" t="n">
        <v>0</v>
      </c>
      <c r="CX7" s="476" t="n">
        <v>0</v>
      </c>
      <c r="CY7" s="476" t="n">
        <v>0</v>
      </c>
      <c r="CZ7" s="476" t="n">
        <v>0</v>
      </c>
      <c r="DA7" s="476" t="n">
        <v>0</v>
      </c>
      <c r="DB7" s="476" t="n">
        <v>0</v>
      </c>
      <c r="DC7" s="476" t="n">
        <v>0</v>
      </c>
      <c r="DD7" s="476" t="n">
        <v>0</v>
      </c>
      <c r="DE7" s="476" t="n">
        <v>0</v>
      </c>
      <c r="DF7" s="476" t="n">
        <v>0</v>
      </c>
      <c r="DG7" s="476" t="n">
        <v>0</v>
      </c>
      <c r="DH7" s="476" t="n">
        <v>0</v>
      </c>
      <c r="DI7" s="476" t="n">
        <v>0</v>
      </c>
      <c r="DJ7" s="476" t="n">
        <v>0</v>
      </c>
      <c r="DK7" s="476" t="n">
        <v>0</v>
      </c>
      <c r="DL7" s="476" t="n">
        <v>0</v>
      </c>
      <c r="DM7" s="476" t="n">
        <v>0</v>
      </c>
      <c r="DN7" s="476" t="n">
        <v>0</v>
      </c>
      <c r="DO7" s="476" t="n">
        <v>0</v>
      </c>
      <c r="DP7" s="476" t="n">
        <v>0</v>
      </c>
      <c r="DQ7" s="476" t="n">
        <v>0</v>
      </c>
      <c r="DR7" s="476" t="n">
        <v>0</v>
      </c>
      <c r="DS7" s="476" t="n">
        <v>0</v>
      </c>
      <c r="DT7" s="476" t="n">
        <v>0</v>
      </c>
      <c r="DU7" s="476" t="n">
        <v>0</v>
      </c>
      <c r="DV7" s="476" t="n">
        <v>0</v>
      </c>
      <c r="DW7" s="476" t="n">
        <v>0</v>
      </c>
      <c r="DX7" s="476" t="n">
        <v>0</v>
      </c>
      <c r="DY7" s="476" t="n">
        <v>0</v>
      </c>
      <c r="DZ7" s="476" t="n">
        <v>0</v>
      </c>
      <c r="EA7" s="476" t="n">
        <v>0</v>
      </c>
      <c r="EB7" s="476" t="n">
        <v>0</v>
      </c>
      <c r="EC7" s="476" t="n">
        <v>0</v>
      </c>
      <c r="ED7" s="476" t="n">
        <v>0</v>
      </c>
      <c r="EE7" s="476" t="n">
        <v>0</v>
      </c>
      <c r="EF7" s="476" t="n">
        <v>0</v>
      </c>
      <c r="EG7" s="476" t="n">
        <v>0</v>
      </c>
      <c r="EH7" s="476" t="n">
        <v>0</v>
      </c>
      <c r="EI7" s="476" t="n">
        <v>0</v>
      </c>
      <c r="EJ7" s="476" t="n">
        <v>0</v>
      </c>
      <c r="EK7" s="476" t="n">
        <v>0</v>
      </c>
      <c r="EL7" s="476" t="n">
        <v>0</v>
      </c>
      <c r="EM7" s="476" t="n">
        <v>0</v>
      </c>
      <c r="EN7" s="476" t="n">
        <v>0</v>
      </c>
      <c r="EO7" s="476" t="n">
        <v>0</v>
      </c>
      <c r="EP7" s="476" t="n">
        <v>0</v>
      </c>
      <c r="EQ7" s="476" t="n">
        <v>0</v>
      </c>
      <c r="ER7" s="476" t="n">
        <v>0</v>
      </c>
      <c r="ES7" s="476" t="n">
        <v>0</v>
      </c>
      <c r="ET7" s="476" t="n">
        <v>0</v>
      </c>
      <c r="EU7" s="476" t="n">
        <v>0</v>
      </c>
      <c r="EV7" s="476" t="n">
        <v>0</v>
      </c>
      <c r="EW7" s="476" t="n">
        <v>0</v>
      </c>
      <c r="EX7" s="476" t="n">
        <v>0</v>
      </c>
      <c r="EY7" s="476" t="n">
        <v>0</v>
      </c>
      <c r="EZ7" s="476" t="n">
        <v>0</v>
      </c>
      <c r="FA7" s="476" t="n">
        <v>0</v>
      </c>
      <c r="FB7" s="476" t="n">
        <v>0</v>
      </c>
      <c r="FC7" s="476" t="n">
        <v>0</v>
      </c>
      <c r="FD7" s="476" t="n">
        <v>0</v>
      </c>
      <c r="FE7" s="476" t="n">
        <v>0</v>
      </c>
      <c r="FF7" s="476" t="n">
        <v>0</v>
      </c>
      <c r="FG7" s="476" t="n">
        <v>0</v>
      </c>
      <c r="FH7" s="476" t="n">
        <v>0</v>
      </c>
      <c r="FI7" s="476" t="n">
        <v>0</v>
      </c>
      <c r="FJ7" s="476" t="n">
        <v>0</v>
      </c>
      <c r="FK7" s="476" t="n">
        <v>0</v>
      </c>
      <c r="FL7" s="476" t="n">
        <v>0</v>
      </c>
      <c r="FM7" s="476" t="n">
        <v>0</v>
      </c>
      <c r="FN7" s="476" t="n">
        <v>0</v>
      </c>
      <c r="FO7" s="476" t="n">
        <v>0</v>
      </c>
      <c r="FP7" s="476" t="n">
        <v>0</v>
      </c>
      <c r="FQ7" s="476" t="n">
        <v>0</v>
      </c>
      <c r="FR7" s="476" t="n">
        <v>0</v>
      </c>
      <c r="FS7" s="476" t="n">
        <v>0</v>
      </c>
      <c r="FT7" s="476" t="n">
        <v>0</v>
      </c>
      <c r="FU7" s="476" t="n">
        <v>0</v>
      </c>
      <c r="FV7" s="476" t="n">
        <v>0</v>
      </c>
      <c r="FW7" s="476" t="n">
        <v>0</v>
      </c>
      <c r="FX7" s="476" t="n">
        <v>0</v>
      </c>
      <c r="FY7" s="476" t="n">
        <v>0</v>
      </c>
      <c r="FZ7" s="476" t="n">
        <v>0</v>
      </c>
      <c r="GA7" s="476" t="n">
        <v>0</v>
      </c>
      <c r="GB7" s="476" t="n">
        <v>0</v>
      </c>
      <c r="GC7" s="476" t="n">
        <v>0</v>
      </c>
      <c r="GD7" s="476" t="n">
        <v>0</v>
      </c>
      <c r="GE7" s="476" t="n">
        <v>0</v>
      </c>
      <c r="GF7" s="476" t="n">
        <v>0</v>
      </c>
      <c r="GG7" s="476" t="n">
        <v>0</v>
      </c>
      <c r="GH7" s="476" t="n">
        <v>0</v>
      </c>
      <c r="GI7" s="476" t="n">
        <v>0</v>
      </c>
      <c r="GJ7" s="476" t="n">
        <v>0</v>
      </c>
      <c r="GK7" s="476" t="n">
        <v>0</v>
      </c>
      <c r="GL7" s="476" t="n">
        <v>0</v>
      </c>
      <c r="GM7" s="476" t="n">
        <v>0</v>
      </c>
      <c r="GN7" s="476" t="n">
        <v>0</v>
      </c>
      <c r="GO7" s="476" t="n">
        <v>0</v>
      </c>
      <c r="GP7" s="476" t="n">
        <v>0</v>
      </c>
      <c r="GQ7" s="476" t="n">
        <v>0</v>
      </c>
      <c r="GR7" s="476" t="n">
        <v>0</v>
      </c>
      <c r="GS7" s="476" t="n">
        <v>0</v>
      </c>
      <c r="GT7" s="476" t="n">
        <v>0</v>
      </c>
      <c r="GU7" s="476" t="n">
        <v>0</v>
      </c>
      <c r="GV7" s="476" t="n">
        <v>0</v>
      </c>
      <c r="GW7" s="476" t="n">
        <v>0</v>
      </c>
      <c r="GX7" s="476" t="n">
        <v>0</v>
      </c>
      <c r="GY7" s="476" t="n">
        <v>0</v>
      </c>
      <c r="GZ7" s="476" t="n">
        <v>0</v>
      </c>
    </row>
    <row r="8">
      <c r="A8" s="543">
        <f>Wstepnewyjsciowy!B120</f>
        <v/>
      </c>
      <c r="B8" s="845" t="n">
        <v>0</v>
      </c>
      <c r="C8" s="845" t="n">
        <v>0</v>
      </c>
      <c r="D8" s="845" t="n">
        <v>8701.116186472093</v>
      </c>
      <c r="E8" s="845" t="n">
        <v>-1467478.234832786</v>
      </c>
      <c r="F8" s="845" t="n">
        <v>-313305.7077877912</v>
      </c>
      <c r="G8" s="845" t="n">
        <v>3742623.987782983</v>
      </c>
      <c r="H8" s="845" t="n">
        <v>1453154.501131713</v>
      </c>
      <c r="I8" s="845" t="n">
        <v>-1670577.405905676</v>
      </c>
      <c r="J8" s="845" t="n">
        <v>0</v>
      </c>
      <c r="K8" s="845" t="n">
        <v>0</v>
      </c>
      <c r="L8" s="845" t="n">
        <v>-118960.7533251165</v>
      </c>
      <c r="M8" s="845" t="n">
        <v>-23325.63790688556</v>
      </c>
      <c r="N8" s="845" t="n">
        <v>0</v>
      </c>
      <c r="O8" s="845" t="n">
        <v>0</v>
      </c>
      <c r="P8" s="845" t="n">
        <v>-1029589.156205278</v>
      </c>
      <c r="Q8" s="543" t="n">
        <v>-581242.709137636</v>
      </c>
      <c r="R8" s="845" t="n">
        <v>0</v>
      </c>
      <c r="S8" s="544" t="n">
        <v>0</v>
      </c>
      <c r="T8" s="845" t="n">
        <v>0</v>
      </c>
      <c r="U8" s="744" t="inlineStr">
        <is>
          <t>dy</t>
        </is>
      </c>
      <c r="V8" s="745" t="n">
        <v>0</v>
      </c>
      <c r="W8" s="745" t="n">
        <v>4.583518552390031e-07</v>
      </c>
      <c r="X8" s="745" t="n">
        <v>1.79233640217054e-07</v>
      </c>
      <c r="Y8" s="745" t="n">
        <v>3.400279591845257e-07</v>
      </c>
      <c r="Z8" s="745" t="n">
        <v>5.192892452013819e-07</v>
      </c>
      <c r="AA8" s="745" t="n">
        <v>2.28000938691987e-08</v>
      </c>
      <c r="AB8" s="745" t="n">
        <v>5.902453622375685e-07</v>
      </c>
      <c r="AC8" s="745" t="n">
        <v>3.199233384589405e-24</v>
      </c>
      <c r="AD8" s="745" t="n">
        <v>0</v>
      </c>
      <c r="AE8" s="745" t="n">
        <v>-3.08260128626177e-08</v>
      </c>
      <c r="AF8" s="745" t="n">
        <v>-5.170281625194921e-08</v>
      </c>
      <c r="AG8" s="745" t="n">
        <v>1.331111946546896e-07</v>
      </c>
      <c r="AH8" s="745" t="n">
        <v>2.137732117342881e-08</v>
      </c>
      <c r="AI8" s="745" t="n">
        <v>2.035726558321331e-08</v>
      </c>
      <c r="AJ8" s="745" t="n">
        <v>3.509873376416098e-08</v>
      </c>
      <c r="AK8" s="746" t="n">
        <v>2.585602427560692e-07</v>
      </c>
      <c r="AL8" s="486" t="n">
        <v>2.757738503585323e-07</v>
      </c>
      <c r="AM8" s="620" t="n">
        <v>1.022078775648317e-15</v>
      </c>
      <c r="AN8" s="845" t="n">
        <v>1</v>
      </c>
      <c r="AO8" s="542" t="n">
        <v>0.0002199114857512858</v>
      </c>
      <c r="AP8" s="542" t="n">
        <v>0</v>
      </c>
      <c r="AQ8" s="845" t="n">
        <v>0.0007324951981997952</v>
      </c>
      <c r="AR8" s="476" t="inlineStr">
        <is>
          <t>dy</t>
        </is>
      </c>
      <c r="AS8" s="845">
        <f>SQRT(ROUND(AB8,10))*$AR$3</f>
        <v/>
      </c>
      <c r="AT8" s="476" t="inlineStr">
        <is>
          <t>∆Y</t>
        </is>
      </c>
      <c r="AU8" s="476" t="n">
        <v>70</v>
      </c>
      <c r="AV8" s="476" t="n">
        <v>0</v>
      </c>
      <c r="AW8" s="476" t="n">
        <v>0</v>
      </c>
      <c r="AX8" s="476" t="n">
        <v>0</v>
      </c>
      <c r="AY8" s="476" t="inlineStr">
        <is>
          <t>mxakt</t>
        </is>
      </c>
      <c r="AZ8" s="476" t="n">
        <v>0</v>
      </c>
      <c r="BA8" s="476" t="n">
        <v>0</v>
      </c>
      <c r="BB8" s="476" t="n">
        <v>0.0007064714730633745</v>
      </c>
      <c r="BC8" s="476" t="n">
        <v>0.0003297576106717482</v>
      </c>
      <c r="BD8" s="476" t="n">
        <v>0.0006310937656691126</v>
      </c>
      <c r="BE8" s="476" t="n">
        <v>0.0005147669834517774</v>
      </c>
      <c r="BF8" s="476" t="n">
        <v>0.00124274286371839</v>
      </c>
      <c r="BG8" s="476" t="n">
        <v>0.0007198221893119277</v>
      </c>
      <c r="BH8" s="476" t="n">
        <v>0.0009318353470387394</v>
      </c>
      <c r="BI8" s="476" t="n">
        <v>0.0007010600013286603</v>
      </c>
      <c r="BJ8" s="476" t="n">
        <v>0</v>
      </c>
      <c r="BK8" s="476" t="n">
        <v>0</v>
      </c>
      <c r="BL8" s="476" t="n">
        <v>0</v>
      </c>
      <c r="BM8" s="476" t="inlineStr">
        <is>
          <t>σdy</t>
        </is>
      </c>
      <c r="BN8" s="476" t="n">
        <v>6970.289478477169</v>
      </c>
      <c r="BO8" s="476" t="n">
        <v>6970.2894784772</v>
      </c>
      <c r="BP8" s="476" t="n">
        <v>0.001029533966903555</v>
      </c>
      <c r="BQ8" s="476" t="n">
        <v>0.001439644378623855</v>
      </c>
      <c r="BR8" s="476" t="n">
        <v>0.001402120002657321</v>
      </c>
      <c r="BS8" s="476" t="n">
        <v>0</v>
      </c>
      <c r="BT8" s="476" t="n">
        <v>0</v>
      </c>
      <c r="BU8" s="476" t="n">
        <v>0</v>
      </c>
      <c r="BV8" s="476" t="n">
        <v>0</v>
      </c>
      <c r="BW8" s="476" t="inlineStr">
        <is>
          <t>σdy</t>
        </is>
      </c>
      <c r="BX8" s="476" t="n">
        <v>0</v>
      </c>
      <c r="BY8" s="476" t="n">
        <v>0.001768639716493507</v>
      </c>
      <c r="BZ8" s="476" t="n">
        <v>0.001697490039855574</v>
      </c>
      <c r="CA8" s="476" t="n">
        <v>0.002114990309400141</v>
      </c>
      <c r="CB8" s="476" t="n">
        <v>0.001761674905512833</v>
      </c>
      <c r="CC8" s="476" t="n">
        <v>0</v>
      </c>
      <c r="CD8" s="476" t="n">
        <v>0</v>
      </c>
      <c r="CE8" s="476" t="n">
        <v>0</v>
      </c>
      <c r="CF8" s="476" t="n">
        <v>0</v>
      </c>
      <c r="CG8" s="476" t="inlineStr">
        <is>
          <t>σdy</t>
        </is>
      </c>
      <c r="CH8" s="476" t="n">
        <v>0.0008843553163796431</v>
      </c>
      <c r="CI8" s="476" t="n">
        <v>0</v>
      </c>
      <c r="CJ8" s="476" t="n">
        <v>0.001452082051127238</v>
      </c>
      <c r="CK8" s="476" t="n">
        <v>0.001921527524556639</v>
      </c>
      <c r="CL8" s="476" t="n">
        <v>0.001949571580935813</v>
      </c>
      <c r="CM8" s="476" t="n">
        <v>0</v>
      </c>
      <c r="CN8" s="476" t="n">
        <v>0</v>
      </c>
      <c r="CO8" s="476" t="n">
        <v>0</v>
      </c>
      <c r="CP8" s="476" t="n">
        <v>0</v>
      </c>
      <c r="CQ8" s="476" t="n">
        <v>0</v>
      </c>
      <c r="CR8" s="476" t="n">
        <v>0</v>
      </c>
      <c r="CS8" s="476" t="n">
        <v>0</v>
      </c>
      <c r="CT8" s="476" t="n">
        <v>0</v>
      </c>
      <c r="CU8" s="476" t="n">
        <v>0</v>
      </c>
      <c r="CV8" s="476" t="n">
        <v>0</v>
      </c>
      <c r="CW8" s="476" t="n">
        <v>0</v>
      </c>
      <c r="CX8" s="476" t="n">
        <v>0</v>
      </c>
      <c r="CY8" s="476" t="n">
        <v>0</v>
      </c>
      <c r="CZ8" s="476" t="n">
        <v>0</v>
      </c>
      <c r="DA8" s="476" t="n">
        <v>0</v>
      </c>
      <c r="DB8" s="476" t="n">
        <v>0</v>
      </c>
      <c r="DC8" s="476" t="n">
        <v>0</v>
      </c>
      <c r="DD8" s="476" t="n">
        <v>0</v>
      </c>
      <c r="DE8" s="476" t="n">
        <v>0</v>
      </c>
      <c r="DF8" s="476" t="n">
        <v>0</v>
      </c>
      <c r="DG8" s="476" t="n">
        <v>0</v>
      </c>
      <c r="DH8" s="476" t="n">
        <v>0</v>
      </c>
      <c r="DI8" s="476" t="n">
        <v>0</v>
      </c>
      <c r="DJ8" s="476" t="n">
        <v>0</v>
      </c>
      <c r="DK8" s="476" t="n">
        <v>0</v>
      </c>
      <c r="DL8" s="476" t="n">
        <v>0</v>
      </c>
      <c r="DM8" s="476" t="n">
        <v>0</v>
      </c>
      <c r="DN8" s="476" t="n">
        <v>0</v>
      </c>
      <c r="DO8" s="476" t="n">
        <v>0</v>
      </c>
      <c r="DP8" s="476" t="n">
        <v>0</v>
      </c>
      <c r="DQ8" s="476" t="n">
        <v>0</v>
      </c>
      <c r="DR8" s="476" t="n">
        <v>0</v>
      </c>
      <c r="DS8" s="476" t="n">
        <v>0</v>
      </c>
      <c r="DT8" s="476" t="n">
        <v>0</v>
      </c>
      <c r="DU8" s="476" t="n">
        <v>0</v>
      </c>
      <c r="DV8" s="476" t="n">
        <v>0</v>
      </c>
      <c r="DW8" s="476" t="n">
        <v>0</v>
      </c>
      <c r="DX8" s="476" t="n">
        <v>0</v>
      </c>
      <c r="DY8" s="476" t="n">
        <v>0</v>
      </c>
      <c r="DZ8" s="476" t="n">
        <v>0</v>
      </c>
      <c r="EA8" s="476" t="n">
        <v>0</v>
      </c>
      <c r="EB8" s="476" t="n">
        <v>0</v>
      </c>
      <c r="EC8" s="476" t="n">
        <v>0</v>
      </c>
      <c r="ED8" s="476" t="n">
        <v>0</v>
      </c>
      <c r="EE8" s="476" t="n">
        <v>0</v>
      </c>
      <c r="EF8" s="476" t="n">
        <v>0</v>
      </c>
      <c r="EG8" s="476" t="n">
        <v>0</v>
      </c>
      <c r="EH8" s="476" t="n">
        <v>0</v>
      </c>
      <c r="EI8" s="476" t="n">
        <v>0</v>
      </c>
      <c r="EJ8" s="476" t="n">
        <v>0</v>
      </c>
      <c r="EK8" s="476" t="n">
        <v>0</v>
      </c>
      <c r="EL8" s="476" t="n">
        <v>0</v>
      </c>
      <c r="EM8" s="476" t="n">
        <v>0</v>
      </c>
      <c r="EN8" s="476" t="n">
        <v>0</v>
      </c>
      <c r="EO8" s="476" t="n">
        <v>0</v>
      </c>
      <c r="EP8" s="476" t="n">
        <v>0</v>
      </c>
      <c r="EQ8" s="476" t="n">
        <v>0</v>
      </c>
      <c r="ER8" s="476" t="n">
        <v>0</v>
      </c>
      <c r="ES8" s="476" t="n">
        <v>0</v>
      </c>
      <c r="ET8" s="476" t="n">
        <v>0</v>
      </c>
      <c r="EU8" s="476" t="n">
        <v>0</v>
      </c>
      <c r="EV8" s="476" t="n">
        <v>0</v>
      </c>
      <c r="EW8" s="476" t="n">
        <v>0</v>
      </c>
      <c r="EX8" s="476" t="n">
        <v>0</v>
      </c>
      <c r="EY8" s="476" t="n">
        <v>0</v>
      </c>
      <c r="EZ8" s="476" t="n">
        <v>0</v>
      </c>
      <c r="FA8" s="476" t="n">
        <v>0</v>
      </c>
      <c r="FB8" s="476" t="n">
        <v>0</v>
      </c>
      <c r="FC8" s="476" t="n">
        <v>0</v>
      </c>
      <c r="FD8" s="476" t="n">
        <v>0</v>
      </c>
      <c r="FE8" s="476" t="n">
        <v>0</v>
      </c>
      <c r="FF8" s="476" t="n">
        <v>0</v>
      </c>
      <c r="FG8" s="476" t="n">
        <v>0</v>
      </c>
      <c r="FH8" s="476" t="n">
        <v>0</v>
      </c>
      <c r="FI8" s="476" t="n">
        <v>0</v>
      </c>
      <c r="FJ8" s="476" t="n">
        <v>0</v>
      </c>
      <c r="FK8" s="476" t="n">
        <v>0</v>
      </c>
      <c r="FL8" s="476" t="n">
        <v>0</v>
      </c>
      <c r="FM8" s="476" t="n">
        <v>0</v>
      </c>
      <c r="FN8" s="476" t="n">
        <v>0</v>
      </c>
      <c r="FO8" s="476" t="n">
        <v>0</v>
      </c>
      <c r="FP8" s="476" t="n">
        <v>0</v>
      </c>
      <c r="FQ8" s="476" t="n">
        <v>0</v>
      </c>
      <c r="FR8" s="476" t="n">
        <v>0</v>
      </c>
      <c r="FS8" s="476" t="n">
        <v>0</v>
      </c>
      <c r="FT8" s="476" t="n">
        <v>0</v>
      </c>
      <c r="FU8" s="476" t="n">
        <v>0</v>
      </c>
      <c r="FV8" s="476" t="n">
        <v>0</v>
      </c>
      <c r="FW8" s="476" t="n">
        <v>0</v>
      </c>
      <c r="FX8" s="476" t="n">
        <v>0</v>
      </c>
      <c r="FY8" s="476" t="n">
        <v>0</v>
      </c>
      <c r="FZ8" s="476" t="n">
        <v>0</v>
      </c>
      <c r="GA8" s="476" t="n">
        <v>0</v>
      </c>
      <c r="GB8" s="476" t="n">
        <v>0</v>
      </c>
      <c r="GC8" s="476" t="n">
        <v>0</v>
      </c>
      <c r="GD8" s="476" t="n">
        <v>0</v>
      </c>
      <c r="GE8" s="476" t="n">
        <v>0</v>
      </c>
      <c r="GF8" s="476" t="n">
        <v>0</v>
      </c>
      <c r="GG8" s="476" t="n">
        <v>0</v>
      </c>
      <c r="GH8" s="476" t="n">
        <v>0</v>
      </c>
      <c r="GI8" s="476" t="n">
        <v>0</v>
      </c>
      <c r="GJ8" s="476" t="n">
        <v>0</v>
      </c>
      <c r="GK8" s="476" t="n">
        <v>0</v>
      </c>
      <c r="GL8" s="476" t="n">
        <v>0</v>
      </c>
      <c r="GM8" s="476" t="n">
        <v>0</v>
      </c>
      <c r="GN8" s="476" t="n">
        <v>0</v>
      </c>
      <c r="GO8" s="476" t="n">
        <v>0</v>
      </c>
      <c r="GP8" s="476" t="n">
        <v>0</v>
      </c>
      <c r="GQ8" s="476" t="n">
        <v>0</v>
      </c>
      <c r="GR8" s="476" t="n">
        <v>0</v>
      </c>
      <c r="GS8" s="476" t="n">
        <v>0</v>
      </c>
      <c r="GT8" s="476" t="n">
        <v>0</v>
      </c>
      <c r="GU8" s="476" t="n">
        <v>0</v>
      </c>
      <c r="GV8" s="476" t="n">
        <v>0</v>
      </c>
      <c r="GW8" s="476" t="n">
        <v>0</v>
      </c>
      <c r="GX8" s="476" t="n">
        <v>0</v>
      </c>
      <c r="GY8" s="476" t="n">
        <v>0</v>
      </c>
      <c r="GZ8" s="476" t="n">
        <v>0</v>
      </c>
    </row>
    <row r="9">
      <c r="A9" s="543">
        <f>Wstepnewyjsciowy!B121</f>
        <v/>
      </c>
      <c r="B9" s="845" t="n">
        <v>0</v>
      </c>
      <c r="C9" s="845" t="n">
        <v>0</v>
      </c>
      <c r="D9" s="845" t="n">
        <v>-206153.7200646798</v>
      </c>
      <c r="E9" s="845" t="n">
        <v>280598.1189769254</v>
      </c>
      <c r="F9" s="845" t="n">
        <v>-1228688.353057525</v>
      </c>
      <c r="G9" s="845" t="n">
        <v>1453154.501131713</v>
      </c>
      <c r="H9" s="845" t="n">
        <v>6377052.080603315</v>
      </c>
      <c r="I9" s="845" t="n">
        <v>60080.06910376681</v>
      </c>
      <c r="J9" s="845" t="n">
        <v>-1392391.915405798</v>
      </c>
      <c r="K9" s="845" t="n">
        <v>-1871079.379933775</v>
      </c>
      <c r="L9" s="845" t="n">
        <v>-2467755.58049569</v>
      </c>
      <c r="M9" s="845" t="n">
        <v>153229.9907167496</v>
      </c>
      <c r="N9" s="845" t="n">
        <v>0</v>
      </c>
      <c r="O9" s="845" t="n">
        <v>0</v>
      </c>
      <c r="P9" s="845" t="n">
        <v>-1082062.511579622</v>
      </c>
      <c r="Q9" s="543" t="n">
        <v>-75983.29999538064</v>
      </c>
      <c r="R9" s="845" t="n">
        <v>1</v>
      </c>
      <c r="S9" s="544" t="n">
        <v>0</v>
      </c>
      <c r="T9" s="845" t="n">
        <v>-1905.47672064526</v>
      </c>
      <c r="U9" s="744" t="inlineStr">
        <is>
          <t>dx</t>
        </is>
      </c>
      <c r="V9" s="745" t="n">
        <v>0</v>
      </c>
      <c r="W9" s="745" t="n">
        <v>-4.569140696342555e-23</v>
      </c>
      <c r="X9" s="745" t="n">
        <v>0</v>
      </c>
      <c r="Y9" s="745" t="n">
        <v>2.284570348171278e-23</v>
      </c>
      <c r="Z9" s="745" t="n">
        <v>1.827656278537022e-22</v>
      </c>
      <c r="AA9" s="745" t="n">
        <v>-2.855712935214097e-23</v>
      </c>
      <c r="AB9" s="745" t="n">
        <v>2.284570348171278e-23</v>
      </c>
      <c r="AC9" s="745" t="n">
        <v>-4.273739801278203e-24</v>
      </c>
      <c r="AD9" s="745" t="n">
        <v>0</v>
      </c>
      <c r="AE9" s="745" t="n">
        <v>2.284570348171278e-23</v>
      </c>
      <c r="AF9" s="745" t="n">
        <v>-4.569140696342555e-23</v>
      </c>
      <c r="AG9" s="745" t="n">
        <v>4.569140696342555e-23</v>
      </c>
      <c r="AH9" s="745" t="n">
        <v>3.426855522256916e-23</v>
      </c>
      <c r="AI9" s="745" t="n">
        <v>-9.13828139268511e-23</v>
      </c>
      <c r="AJ9" s="745" t="n">
        <v>-2.05611331335415e-22</v>
      </c>
      <c r="AK9" s="746" t="n">
        <v>2.284570348171278e-23</v>
      </c>
      <c r="AL9" s="486" t="n">
        <v>-1.042335221353145e-22</v>
      </c>
      <c r="AM9" s="620" t="n">
        <v>1</v>
      </c>
      <c r="AN9" s="845" t="n">
        <v>-5.79683863226581e-17</v>
      </c>
      <c r="AO9" s="542" t="n">
        <v>-5.614161161432849e-20</v>
      </c>
      <c r="AP9" s="542" t="n">
        <v>1626.400878311339</v>
      </c>
      <c r="AQ9" s="747" t="n">
        <v>1.735257243726373e-20</v>
      </c>
      <c r="AR9" s="476" t="inlineStr">
        <is>
          <t>dx</t>
        </is>
      </c>
      <c r="AS9" s="845">
        <f>SQRT(ROUND(AC9,10))*$AR$3</f>
        <v/>
      </c>
      <c r="AT9" s="476" t="inlineStr">
        <is>
          <t>d^2</t>
        </is>
      </c>
      <c r="AU9" s="476" t="n">
        <v>27400</v>
      </c>
      <c r="AV9" s="476" t="n">
        <v>0</v>
      </c>
      <c r="AW9" s="476" t="n">
        <v>0</v>
      </c>
      <c r="AX9" s="476" t="n">
        <v>0</v>
      </c>
      <c r="AY9" s="476" t="n">
        <v>0</v>
      </c>
      <c r="AZ9" s="476" t="n">
        <v>0</v>
      </c>
      <c r="BA9" s="476" t="n">
        <v>0</v>
      </c>
      <c r="BB9" s="476" t="n">
        <v>0</v>
      </c>
      <c r="BC9" s="476" t="n">
        <v>0</v>
      </c>
      <c r="BD9" s="476" t="n">
        <v>0</v>
      </c>
      <c r="BE9" s="476" t="n">
        <v>0</v>
      </c>
      <c r="BF9" s="476" t="n">
        <v>0</v>
      </c>
      <c r="BG9" s="476" t="n">
        <v>0</v>
      </c>
      <c r="BH9" s="476" t="n">
        <v>0</v>
      </c>
      <c r="BI9" s="476" t="n">
        <v>0</v>
      </c>
      <c r="BJ9" s="476" t="n">
        <v>0</v>
      </c>
      <c r="BK9" s="476" t="n">
        <v>0</v>
      </c>
      <c r="BL9" s="476" t="n">
        <v>0</v>
      </c>
      <c r="BM9" s="476" t="inlineStr">
        <is>
          <t>|ΔY|≤ kα*mΔx</t>
        </is>
      </c>
      <c r="BN9" s="476" t="inlineStr">
        <is>
          <t>TAK</t>
        </is>
      </c>
      <c r="BO9" s="476" t="inlineStr">
        <is>
          <t>TAK</t>
        </is>
      </c>
      <c r="BP9" s="476" t="inlineStr">
        <is>
          <t>NIE</t>
        </is>
      </c>
      <c r="BQ9" s="476" t="inlineStr">
        <is>
          <t>NIE</t>
        </is>
      </c>
      <c r="BR9" s="476" t="inlineStr">
        <is>
          <t>TAK</t>
        </is>
      </c>
      <c r="BS9" s="476" t="n">
        <v>0</v>
      </c>
      <c r="BT9" s="476" t="n">
        <v>0</v>
      </c>
      <c r="BU9" s="476" t="n">
        <v>0</v>
      </c>
      <c r="BV9" s="476" t="n">
        <v>0</v>
      </c>
      <c r="BW9" s="476" t="inlineStr">
        <is>
          <t>|ΔY|≤ kα*mΔx</t>
        </is>
      </c>
      <c r="BX9" s="476" t="inlineStr">
        <is>
          <t>TAK</t>
        </is>
      </c>
      <c r="BY9" s="476" t="inlineStr">
        <is>
          <t>NIE</t>
        </is>
      </c>
      <c r="BZ9" s="476" t="inlineStr">
        <is>
          <t>TAK</t>
        </is>
      </c>
      <c r="CA9" s="476" t="inlineStr">
        <is>
          <t>TAK</t>
        </is>
      </c>
      <c r="CB9" s="476" t="inlineStr">
        <is>
          <t>NIE</t>
        </is>
      </c>
      <c r="CC9" s="476" t="n">
        <v>0</v>
      </c>
      <c r="CD9" s="476" t="n">
        <v>0</v>
      </c>
      <c r="CE9" s="476" t="n">
        <v>0</v>
      </c>
      <c r="CF9" s="476" t="n">
        <v>0</v>
      </c>
      <c r="CG9" s="476" t="inlineStr">
        <is>
          <t>|ΔY|≤ kα*mΔx</t>
        </is>
      </c>
      <c r="CH9" s="476" t="inlineStr">
        <is>
          <t>TAK</t>
        </is>
      </c>
      <c r="CI9" s="476" t="inlineStr">
        <is>
          <t>TAK</t>
        </is>
      </c>
      <c r="CJ9" s="476" t="inlineStr">
        <is>
          <t>NIE</t>
        </is>
      </c>
      <c r="CK9" s="476" t="inlineStr">
        <is>
          <t>NIE</t>
        </is>
      </c>
      <c r="CL9" s="476" t="inlineStr">
        <is>
          <t>NIE</t>
        </is>
      </c>
      <c r="CM9" s="476" t="n">
        <v>0</v>
      </c>
      <c r="CN9" s="476" t="n">
        <v>0</v>
      </c>
      <c r="CO9" s="476" t="n">
        <v>0</v>
      </c>
      <c r="CP9" s="476" t="n">
        <v>0</v>
      </c>
      <c r="CQ9" s="476" t="n">
        <v>0</v>
      </c>
      <c r="CR9" s="476" t="n">
        <v>0</v>
      </c>
      <c r="CS9" s="476" t="n">
        <v>0</v>
      </c>
      <c r="CT9" s="476" t="n">
        <v>0</v>
      </c>
      <c r="CU9" s="476" t="n">
        <v>0</v>
      </c>
      <c r="CV9" s="476" t="n">
        <v>0</v>
      </c>
      <c r="CW9" s="476" t="n">
        <v>0</v>
      </c>
      <c r="CX9" s="476" t="n">
        <v>0</v>
      </c>
      <c r="CY9" s="476" t="n">
        <v>0</v>
      </c>
      <c r="CZ9" s="476" t="n">
        <v>0</v>
      </c>
      <c r="DA9" s="476" t="n">
        <v>0</v>
      </c>
      <c r="DB9" s="476" t="n">
        <v>0</v>
      </c>
      <c r="DC9" s="476" t="n">
        <v>0</v>
      </c>
      <c r="DD9" s="476" t="n">
        <v>0</v>
      </c>
      <c r="DE9" s="476" t="n">
        <v>0</v>
      </c>
      <c r="DF9" s="476" t="n">
        <v>0</v>
      </c>
      <c r="DG9" s="476" t="n">
        <v>0</v>
      </c>
      <c r="DH9" s="476" t="n">
        <v>0</v>
      </c>
      <c r="DI9" s="476" t="n">
        <v>0</v>
      </c>
      <c r="DJ9" s="476" t="n">
        <v>0</v>
      </c>
      <c r="DK9" s="476" t="n">
        <v>0</v>
      </c>
      <c r="DL9" s="476" t="n">
        <v>0</v>
      </c>
      <c r="DM9" s="476" t="n">
        <v>0</v>
      </c>
      <c r="DN9" s="476" t="n">
        <v>0</v>
      </c>
      <c r="DO9" s="476" t="n">
        <v>0</v>
      </c>
      <c r="DP9" s="476" t="n">
        <v>0</v>
      </c>
      <c r="DQ9" s="476" t="n">
        <v>0</v>
      </c>
      <c r="DR9" s="476" t="n">
        <v>0</v>
      </c>
      <c r="DS9" s="476" t="n">
        <v>0</v>
      </c>
      <c r="DT9" s="476" t="n">
        <v>0</v>
      </c>
      <c r="DU9" s="476" t="n">
        <v>0</v>
      </c>
      <c r="DV9" s="476" t="n">
        <v>0</v>
      </c>
      <c r="DW9" s="476" t="n">
        <v>0</v>
      </c>
      <c r="DX9" s="476" t="n">
        <v>0</v>
      </c>
      <c r="DY9" s="476" t="n">
        <v>0</v>
      </c>
      <c r="DZ9" s="476" t="n">
        <v>0</v>
      </c>
      <c r="EA9" s="476" t="n">
        <v>0</v>
      </c>
      <c r="EB9" s="476" t="n">
        <v>0</v>
      </c>
      <c r="EC9" s="476" t="n">
        <v>0</v>
      </c>
      <c r="ED9" s="476" t="n">
        <v>0</v>
      </c>
      <c r="EE9" s="476" t="n">
        <v>0</v>
      </c>
      <c r="EF9" s="476" t="n">
        <v>0</v>
      </c>
      <c r="EG9" s="476" t="n">
        <v>0</v>
      </c>
      <c r="EH9" s="476" t="n">
        <v>0</v>
      </c>
      <c r="EI9" s="476" t="n">
        <v>0</v>
      </c>
      <c r="EJ9" s="476" t="n">
        <v>0</v>
      </c>
      <c r="EK9" s="476" t="n">
        <v>0</v>
      </c>
      <c r="EL9" s="476" t="n">
        <v>0</v>
      </c>
      <c r="EM9" s="476" t="n">
        <v>0</v>
      </c>
      <c r="EN9" s="476" t="n">
        <v>0</v>
      </c>
      <c r="EO9" s="476" t="n">
        <v>0</v>
      </c>
      <c r="EP9" s="476" t="n">
        <v>0</v>
      </c>
      <c r="EQ9" s="476" t="n">
        <v>0</v>
      </c>
      <c r="ER9" s="476" t="n">
        <v>0</v>
      </c>
      <c r="ES9" s="476" t="n">
        <v>0</v>
      </c>
      <c r="ET9" s="476" t="n">
        <v>0</v>
      </c>
      <c r="EU9" s="476" t="n">
        <v>0</v>
      </c>
      <c r="EV9" s="476" t="n">
        <v>0</v>
      </c>
      <c r="EW9" s="476" t="n">
        <v>0</v>
      </c>
      <c r="EX9" s="476" t="n">
        <v>0</v>
      </c>
      <c r="EY9" s="476" t="n">
        <v>0</v>
      </c>
      <c r="EZ9" s="476" t="n">
        <v>0</v>
      </c>
      <c r="FA9" s="476" t="n">
        <v>0</v>
      </c>
      <c r="FB9" s="476" t="n">
        <v>0</v>
      </c>
      <c r="FC9" s="476" t="n">
        <v>0</v>
      </c>
      <c r="FD9" s="476" t="n">
        <v>0</v>
      </c>
      <c r="FE9" s="476" t="n">
        <v>0</v>
      </c>
      <c r="FF9" s="476" t="n">
        <v>0</v>
      </c>
      <c r="FG9" s="476" t="n">
        <v>0</v>
      </c>
      <c r="FH9" s="476" t="n">
        <v>0</v>
      </c>
      <c r="FI9" s="476" t="n">
        <v>0</v>
      </c>
      <c r="FJ9" s="476" t="n">
        <v>0</v>
      </c>
      <c r="FK9" s="476" t="n">
        <v>0</v>
      </c>
      <c r="FL9" s="476" t="n">
        <v>0</v>
      </c>
      <c r="FM9" s="476" t="n">
        <v>0</v>
      </c>
      <c r="FN9" s="476" t="n">
        <v>0</v>
      </c>
      <c r="FO9" s="476" t="n">
        <v>0</v>
      </c>
      <c r="FP9" s="476" t="n">
        <v>0</v>
      </c>
      <c r="FQ9" s="476" t="n">
        <v>0</v>
      </c>
      <c r="FR9" s="476" t="n">
        <v>0</v>
      </c>
      <c r="FS9" s="476" t="n">
        <v>0</v>
      </c>
      <c r="FT9" s="476" t="n">
        <v>0</v>
      </c>
      <c r="FU9" s="476" t="n">
        <v>0</v>
      </c>
      <c r="FV9" s="476" t="n">
        <v>0</v>
      </c>
      <c r="FW9" s="476" t="n">
        <v>0</v>
      </c>
      <c r="FX9" s="476" t="n">
        <v>0</v>
      </c>
      <c r="FY9" s="476" t="n">
        <v>0</v>
      </c>
      <c r="FZ9" s="476" t="n">
        <v>0</v>
      </c>
      <c r="GA9" s="476" t="n">
        <v>0</v>
      </c>
      <c r="GB9" s="476" t="n">
        <v>0</v>
      </c>
      <c r="GC9" s="476" t="n">
        <v>0</v>
      </c>
      <c r="GD9" s="476" t="n">
        <v>0</v>
      </c>
      <c r="GE9" s="476" t="n">
        <v>0</v>
      </c>
      <c r="GF9" s="476" t="n">
        <v>0</v>
      </c>
      <c r="GG9" s="476" t="n">
        <v>0</v>
      </c>
      <c r="GH9" s="476" t="n">
        <v>0</v>
      </c>
      <c r="GI9" s="476" t="n">
        <v>0</v>
      </c>
      <c r="GJ9" s="476" t="n">
        <v>0</v>
      </c>
      <c r="GK9" s="476" t="n">
        <v>0</v>
      </c>
      <c r="GL9" s="476" t="n">
        <v>0</v>
      </c>
      <c r="GM9" s="476" t="n">
        <v>0</v>
      </c>
      <c r="GN9" s="476" t="n">
        <v>0</v>
      </c>
      <c r="GO9" s="476" t="n">
        <v>0</v>
      </c>
      <c r="GP9" s="476" t="n">
        <v>0</v>
      </c>
      <c r="GQ9" s="476" t="n">
        <v>0</v>
      </c>
      <c r="GR9" s="476" t="n">
        <v>0</v>
      </c>
      <c r="GS9" s="476" t="n">
        <v>0</v>
      </c>
      <c r="GT9" s="476" t="n">
        <v>0</v>
      </c>
      <c r="GU9" s="476" t="n">
        <v>0</v>
      </c>
      <c r="GV9" s="476" t="n">
        <v>0</v>
      </c>
      <c r="GW9" s="476" t="n">
        <v>0</v>
      </c>
      <c r="GX9" s="476" t="n">
        <v>0</v>
      </c>
      <c r="GY9" s="476" t="n">
        <v>0</v>
      </c>
      <c r="GZ9" s="476" t="n">
        <v>0</v>
      </c>
    </row>
    <row r="10">
      <c r="A10" s="543">
        <f>Wstepnewyjsciowy!B122</f>
        <v/>
      </c>
      <c r="B10" s="845" t="n">
        <v>0</v>
      </c>
      <c r="C10" s="845" t="n">
        <v>0</v>
      </c>
      <c r="D10" s="845" t="n">
        <v>280598.1189769254</v>
      </c>
      <c r="E10" s="845" t="n">
        <v>-381925.217496371</v>
      </c>
      <c r="F10" s="845" t="n">
        <v>-445656.7127718034</v>
      </c>
      <c r="G10" s="845" t="n">
        <v>-1670577.405905676</v>
      </c>
      <c r="H10" s="845" t="n">
        <v>60080.06910376681</v>
      </c>
      <c r="I10" s="845" t="n">
        <v>5042162.477009702</v>
      </c>
      <c r="J10" s="845" t="n">
        <v>206717.3338608228</v>
      </c>
      <c r="K10" s="845" t="n">
        <v>-1289173.099980433</v>
      </c>
      <c r="L10" s="845" t="n">
        <v>419604.1317180932</v>
      </c>
      <c r="M10" s="845" t="n">
        <v>-1351047.317675701</v>
      </c>
      <c r="N10" s="845" t="n">
        <v>0</v>
      </c>
      <c r="O10" s="845" t="n">
        <v>0</v>
      </c>
      <c r="P10" s="845" t="n">
        <v>-521342.9408878051</v>
      </c>
      <c r="Q10" s="543" t="n">
        <v>-349439.4359515198</v>
      </c>
      <c r="R10" s="845" t="n">
        <v>0</v>
      </c>
      <c r="S10" s="544" t="n">
        <v>1</v>
      </c>
      <c r="T10" s="845" t="n">
        <v>1105.176497974251</v>
      </c>
      <c r="U10" s="744" t="inlineStr">
        <is>
          <t>dy</t>
        </is>
      </c>
      <c r="V10" s="745" t="n">
        <v>0</v>
      </c>
      <c r="W10" s="745" t="n">
        <v>-2.996092877789325e-23</v>
      </c>
      <c r="X10" s="745" t="n">
        <v>6.741208975025981e-23</v>
      </c>
      <c r="Y10" s="745" t="n">
        <v>0</v>
      </c>
      <c r="Z10" s="745" t="n">
        <v>-2.996092877789325e-23</v>
      </c>
      <c r="AA10" s="745" t="n">
        <v>-1.498046438894663e-23</v>
      </c>
      <c r="AB10" s="745" t="n">
        <v>8.988278633367976e-23</v>
      </c>
      <c r="AC10" s="745" t="n">
        <v>4.293976704037527e-24</v>
      </c>
      <c r="AD10" s="745" t="n">
        <v>0</v>
      </c>
      <c r="AE10" s="745" t="n">
        <v>-1.498046438894663e-23</v>
      </c>
      <c r="AF10" s="745" t="n">
        <v>-1.498046438894663e-23</v>
      </c>
      <c r="AG10" s="745" t="n">
        <v>-7.490232194473313e-24</v>
      </c>
      <c r="AH10" s="745" t="n">
        <v>2.996092877789325e-23</v>
      </c>
      <c r="AI10" s="745" t="n">
        <v>0</v>
      </c>
      <c r="AJ10" s="745" t="n">
        <v>0</v>
      </c>
      <c r="AK10" s="746" t="n">
        <v>-1.498046438894663e-23</v>
      </c>
      <c r="AL10" s="486" t="n">
        <v>-1.498046438894663e-23</v>
      </c>
      <c r="AM10" s="620" t="n">
        <v>1.112804821217736e-17</v>
      </c>
      <c r="AN10" s="845" t="n">
        <v>1</v>
      </c>
      <c r="AO10" s="542" t="n">
        <v>7.01091158469818e-21</v>
      </c>
      <c r="AP10" s="542" t="n">
        <v>3485.144739238584</v>
      </c>
      <c r="AQ10" s="747" t="n">
        <v>-1.165713159092814e-19</v>
      </c>
      <c r="AR10" s="476" t="inlineStr">
        <is>
          <t>dy</t>
        </is>
      </c>
      <c r="AS10" s="845">
        <f>SQRT(ROUND(AD10,10))*$AR$3</f>
        <v/>
      </c>
      <c r="AT10" s="476" t="inlineStr">
        <is>
          <t>A</t>
        </is>
      </c>
      <c r="AU10" s="476" t="n">
        <v>1626.400878311339</v>
      </c>
      <c r="AV10" s="476" t="inlineStr">
        <is>
          <t>ρcc</t>
        </is>
      </c>
      <c r="AW10" s="476" t="n">
        <v>0</v>
      </c>
      <c r="AX10" s="476" t="n">
        <v>0</v>
      </c>
      <c r="AY10" s="476" t="inlineStr">
        <is>
          <t>k</t>
        </is>
      </c>
      <c r="AZ10" s="476" t="n">
        <v>2</v>
      </c>
      <c r="BA10" s="476" t="n">
        <v>0</v>
      </c>
      <c r="BB10" s="476" t="n">
        <v>0</v>
      </c>
      <c r="BC10" s="476" t="n">
        <v>0</v>
      </c>
      <c r="BD10" s="476" t="n">
        <v>0</v>
      </c>
      <c r="BE10" s="476" t="n">
        <v>0</v>
      </c>
      <c r="BF10" s="476" t="n">
        <v>0</v>
      </c>
      <c r="BG10" s="476" t="n">
        <v>0</v>
      </c>
      <c r="BH10" s="476" t="n">
        <v>0</v>
      </c>
      <c r="BI10" s="476" t="n">
        <v>0</v>
      </c>
      <c r="BJ10" s="476" t="n">
        <v>0</v>
      </c>
      <c r="BK10" s="476" t="n">
        <v>0</v>
      </c>
      <c r="BL10" s="476" t="n">
        <v>0</v>
      </c>
      <c r="BM10" s="476" t="inlineStr">
        <is>
          <t>warunek</t>
        </is>
      </c>
      <c r="BN10" s="476" t="inlineStr">
        <is>
          <t>dobrze</t>
        </is>
      </c>
      <c r="BO10" s="476" t="inlineStr">
        <is>
          <t>dobrze</t>
        </is>
      </c>
      <c r="BP10" s="476" t="inlineStr">
        <is>
          <t>źle</t>
        </is>
      </c>
      <c r="BQ10" s="476" t="inlineStr">
        <is>
          <t>źle</t>
        </is>
      </c>
      <c r="BR10" s="476" t="inlineStr">
        <is>
          <t>dobrze</t>
        </is>
      </c>
      <c r="BS10" s="476" t="n">
        <v>0</v>
      </c>
      <c r="BT10" s="476" t="n">
        <v>0</v>
      </c>
      <c r="BU10" s="476" t="n">
        <v>0</v>
      </c>
      <c r="BV10" s="476" t="n">
        <v>0</v>
      </c>
      <c r="BW10" s="476" t="inlineStr">
        <is>
          <t>warunek</t>
        </is>
      </c>
      <c r="BX10" s="476" t="inlineStr">
        <is>
          <t>dobrze</t>
        </is>
      </c>
      <c r="BY10" s="476" t="inlineStr">
        <is>
          <t>źle</t>
        </is>
      </c>
      <c r="BZ10" s="476" t="inlineStr">
        <is>
          <t>źle</t>
        </is>
      </c>
      <c r="CA10" s="476" t="inlineStr">
        <is>
          <t>źle</t>
        </is>
      </c>
      <c r="CB10" s="476" t="inlineStr">
        <is>
          <t>źle</t>
        </is>
      </c>
      <c r="CC10" s="476" t="n">
        <v>0</v>
      </c>
      <c r="CD10" s="476" t="n">
        <v>0</v>
      </c>
      <c r="CE10" s="476" t="n">
        <v>0</v>
      </c>
      <c r="CF10" s="476" t="n">
        <v>0</v>
      </c>
      <c r="CG10" s="476" t="inlineStr">
        <is>
          <t>warunek</t>
        </is>
      </c>
      <c r="CH10" s="476" t="inlineStr">
        <is>
          <t>dobrze</t>
        </is>
      </c>
      <c r="CI10" s="476" t="inlineStr">
        <is>
          <t>dobrze</t>
        </is>
      </c>
      <c r="CJ10" s="476" t="inlineStr">
        <is>
          <t>źle</t>
        </is>
      </c>
      <c r="CK10" s="476" t="inlineStr">
        <is>
          <t>źle</t>
        </is>
      </c>
      <c r="CL10" s="476" t="inlineStr">
        <is>
          <t>źle</t>
        </is>
      </c>
      <c r="CM10" s="476" t="n">
        <v>0</v>
      </c>
      <c r="CN10" s="476" t="n">
        <v>0</v>
      </c>
      <c r="CO10" s="476" t="n">
        <v>0</v>
      </c>
      <c r="CP10" s="476" t="n">
        <v>0</v>
      </c>
      <c r="CQ10" s="476" t="n">
        <v>0</v>
      </c>
      <c r="CR10" s="476" t="n">
        <v>0</v>
      </c>
      <c r="CS10" s="476" t="n">
        <v>0</v>
      </c>
      <c r="CT10" s="476" t="n">
        <v>0</v>
      </c>
      <c r="CU10" s="476" t="n">
        <v>0</v>
      </c>
      <c r="CV10" s="476" t="n">
        <v>0</v>
      </c>
      <c r="CW10" s="476" t="n">
        <v>0</v>
      </c>
      <c r="CX10" s="476" t="n">
        <v>0</v>
      </c>
      <c r="CY10" s="476" t="n">
        <v>0</v>
      </c>
      <c r="CZ10" s="476" t="n">
        <v>0</v>
      </c>
      <c r="DA10" s="476" t="n">
        <v>0</v>
      </c>
      <c r="DB10" s="476" t="n">
        <v>0</v>
      </c>
      <c r="DC10" s="476" t="n">
        <v>0</v>
      </c>
      <c r="DD10" s="476" t="n">
        <v>0</v>
      </c>
      <c r="DE10" s="476" t="n">
        <v>0</v>
      </c>
      <c r="DF10" s="476" t="n">
        <v>0</v>
      </c>
      <c r="DG10" s="476" t="n">
        <v>0</v>
      </c>
      <c r="DH10" s="476" t="n">
        <v>0</v>
      </c>
      <c r="DI10" s="476" t="n">
        <v>0</v>
      </c>
      <c r="DJ10" s="476" t="n">
        <v>0</v>
      </c>
      <c r="DK10" s="476" t="n">
        <v>0</v>
      </c>
      <c r="DL10" s="476" t="n">
        <v>0</v>
      </c>
      <c r="DM10" s="476" t="n">
        <v>0</v>
      </c>
      <c r="DN10" s="476" t="n">
        <v>0</v>
      </c>
      <c r="DO10" s="476" t="n">
        <v>0</v>
      </c>
      <c r="DP10" s="476" t="n">
        <v>0</v>
      </c>
      <c r="DQ10" s="476" t="n">
        <v>0</v>
      </c>
      <c r="DR10" s="476" t="n">
        <v>0</v>
      </c>
      <c r="DS10" s="476" t="n">
        <v>0</v>
      </c>
      <c r="DT10" s="476" t="n">
        <v>0</v>
      </c>
      <c r="DU10" s="476" t="n">
        <v>0</v>
      </c>
      <c r="DV10" s="476" t="n">
        <v>0</v>
      </c>
      <c r="DW10" s="476" t="n">
        <v>0</v>
      </c>
      <c r="DX10" s="476" t="n">
        <v>0</v>
      </c>
      <c r="DY10" s="476" t="n">
        <v>0</v>
      </c>
      <c r="DZ10" s="476" t="n">
        <v>0</v>
      </c>
      <c r="EA10" s="476" t="n">
        <v>0</v>
      </c>
      <c r="EB10" s="476" t="n">
        <v>0</v>
      </c>
      <c r="EC10" s="476" t="n">
        <v>0</v>
      </c>
      <c r="ED10" s="476" t="n">
        <v>0</v>
      </c>
      <c r="EE10" s="476" t="n">
        <v>0</v>
      </c>
      <c r="EF10" s="476" t="n">
        <v>0</v>
      </c>
      <c r="EG10" s="476" t="n">
        <v>0</v>
      </c>
      <c r="EH10" s="476" t="n">
        <v>0</v>
      </c>
      <c r="EI10" s="476" t="n">
        <v>0</v>
      </c>
      <c r="EJ10" s="476" t="n">
        <v>0</v>
      </c>
      <c r="EK10" s="476" t="n">
        <v>0</v>
      </c>
      <c r="EL10" s="476" t="n">
        <v>0</v>
      </c>
      <c r="EM10" s="476" t="n">
        <v>0</v>
      </c>
      <c r="EN10" s="476" t="n">
        <v>0</v>
      </c>
      <c r="EO10" s="476" t="n">
        <v>0</v>
      </c>
      <c r="EP10" s="476" t="n">
        <v>0</v>
      </c>
      <c r="EQ10" s="476" t="n">
        <v>0</v>
      </c>
      <c r="ER10" s="476" t="n">
        <v>0</v>
      </c>
      <c r="ES10" s="476" t="n">
        <v>0</v>
      </c>
      <c r="ET10" s="476" t="n">
        <v>0</v>
      </c>
      <c r="EU10" s="476" t="n">
        <v>0</v>
      </c>
      <c r="EV10" s="476" t="n">
        <v>0</v>
      </c>
      <c r="EW10" s="476" t="n">
        <v>0</v>
      </c>
      <c r="EX10" s="476" t="n">
        <v>0</v>
      </c>
      <c r="EY10" s="476" t="n">
        <v>0</v>
      </c>
      <c r="EZ10" s="476" t="n">
        <v>0</v>
      </c>
      <c r="FA10" s="476" t="n">
        <v>0</v>
      </c>
      <c r="FB10" s="476" t="n">
        <v>0</v>
      </c>
      <c r="FC10" s="476" t="n">
        <v>0</v>
      </c>
      <c r="FD10" s="476" t="n">
        <v>0</v>
      </c>
      <c r="FE10" s="476" t="n">
        <v>0</v>
      </c>
      <c r="FF10" s="476" t="n">
        <v>0</v>
      </c>
      <c r="FG10" s="476" t="n">
        <v>0</v>
      </c>
      <c r="FH10" s="476" t="n">
        <v>0</v>
      </c>
      <c r="FI10" s="476" t="n">
        <v>0</v>
      </c>
      <c r="FJ10" s="476" t="n">
        <v>0</v>
      </c>
      <c r="FK10" s="476" t="n">
        <v>0</v>
      </c>
      <c r="FL10" s="476" t="n">
        <v>0</v>
      </c>
      <c r="FM10" s="476" t="n">
        <v>0</v>
      </c>
      <c r="FN10" s="476" t="n">
        <v>0</v>
      </c>
      <c r="FO10" s="476" t="n">
        <v>0</v>
      </c>
      <c r="FP10" s="476" t="n">
        <v>0</v>
      </c>
      <c r="FQ10" s="476" t="n">
        <v>0</v>
      </c>
      <c r="FR10" s="476" t="n">
        <v>0</v>
      </c>
      <c r="FS10" s="476" t="n">
        <v>0</v>
      </c>
      <c r="FT10" s="476" t="n">
        <v>0</v>
      </c>
      <c r="FU10" s="476" t="n">
        <v>0</v>
      </c>
      <c r="FV10" s="476" t="n">
        <v>0</v>
      </c>
      <c r="FW10" s="476" t="n">
        <v>0</v>
      </c>
      <c r="FX10" s="476" t="n">
        <v>0</v>
      </c>
      <c r="FY10" s="476" t="n">
        <v>0</v>
      </c>
      <c r="FZ10" s="476" t="n">
        <v>0</v>
      </c>
      <c r="GA10" s="476" t="n">
        <v>0</v>
      </c>
      <c r="GB10" s="476" t="n">
        <v>0</v>
      </c>
      <c r="GC10" s="476" t="n">
        <v>0</v>
      </c>
      <c r="GD10" s="476" t="n">
        <v>0</v>
      </c>
      <c r="GE10" s="476" t="n">
        <v>0</v>
      </c>
      <c r="GF10" s="476" t="n">
        <v>0</v>
      </c>
      <c r="GG10" s="476" t="n">
        <v>0</v>
      </c>
      <c r="GH10" s="476" t="n">
        <v>0</v>
      </c>
      <c r="GI10" s="476" t="n">
        <v>0</v>
      </c>
      <c r="GJ10" s="476" t="n">
        <v>0</v>
      </c>
      <c r="GK10" s="476" t="n">
        <v>0</v>
      </c>
      <c r="GL10" s="476" t="n">
        <v>0</v>
      </c>
      <c r="GM10" s="476" t="n">
        <v>0</v>
      </c>
      <c r="GN10" s="476" t="n">
        <v>0</v>
      </c>
      <c r="GO10" s="476" t="n">
        <v>0</v>
      </c>
      <c r="GP10" s="476" t="n">
        <v>0</v>
      </c>
      <c r="GQ10" s="476" t="n">
        <v>0</v>
      </c>
      <c r="GR10" s="476" t="n">
        <v>0</v>
      </c>
      <c r="GS10" s="476" t="n">
        <v>0</v>
      </c>
      <c r="GT10" s="476" t="n">
        <v>0</v>
      </c>
      <c r="GU10" s="476" t="n">
        <v>0</v>
      </c>
      <c r="GV10" s="476" t="n">
        <v>0</v>
      </c>
      <c r="GW10" s="476" t="n">
        <v>0</v>
      </c>
      <c r="GX10" s="476" t="n">
        <v>0</v>
      </c>
      <c r="GY10" s="476" t="n">
        <v>0</v>
      </c>
      <c r="GZ10" s="476" t="n">
        <v>0</v>
      </c>
    </row>
    <row r="11">
      <c r="A11" s="543">
        <f>Wstepnewyjsciowy!B123</f>
        <v/>
      </c>
      <c r="B11" s="845" t="n">
        <v>0</v>
      </c>
      <c r="C11" s="845" t="n">
        <v>0</v>
      </c>
      <c r="D11" s="845" t="n">
        <v>0</v>
      </c>
      <c r="E11" s="845" t="n">
        <v>0</v>
      </c>
      <c r="F11" s="845" t="n">
        <v>0</v>
      </c>
      <c r="G11" s="845" t="n">
        <v>0</v>
      </c>
      <c r="H11" s="845" t="n">
        <v>-1392391.915405798</v>
      </c>
      <c r="I11" s="845" t="n">
        <v>206717.3338608228</v>
      </c>
      <c r="J11" s="845" t="n">
        <v>1701793.386824084</v>
      </c>
      <c r="K11" s="845" t="n">
        <v>7240.326036168612</v>
      </c>
      <c r="L11" s="845" t="n">
        <v>-834516.9148804627</v>
      </c>
      <c r="M11" s="845" t="n">
        <v>-668089.3462479746</v>
      </c>
      <c r="N11" s="845" t="n">
        <v>333331.8231710103</v>
      </c>
      <c r="O11" s="845" t="n">
        <v>14175.26468405878</v>
      </c>
      <c r="P11" s="845" t="n">
        <v>191783.6202911655</v>
      </c>
      <c r="Q11" s="543" t="n">
        <v>439956.4216669244</v>
      </c>
      <c r="R11" s="845" t="n">
        <v>0</v>
      </c>
      <c r="S11" s="544" t="n">
        <v>0</v>
      </c>
      <c r="T11" s="845" t="n">
        <v>0</v>
      </c>
      <c r="U11" s="744" t="inlineStr">
        <is>
          <t>dx</t>
        </is>
      </c>
      <c r="V11" s="745" t="n">
        <v>0</v>
      </c>
      <c r="W11" s="745" t="n">
        <v>-5.296997215286112e-08</v>
      </c>
      <c r="X11" s="745" t="n">
        <v>6.785024066555504e-09</v>
      </c>
      <c r="Y11" s="745" t="n">
        <v>-3.254662800256897e-08</v>
      </c>
      <c r="Z11" s="745" t="n">
        <v>-6.817741633210649e-08</v>
      </c>
      <c r="AA11" s="745" t="n">
        <v>3.157584908502047e-08</v>
      </c>
      <c r="AB11" s="745" t="n">
        <v>-3.082601286261772e-08</v>
      </c>
      <c r="AC11" s="745" t="n">
        <v>8.734343807401346e-24</v>
      </c>
      <c r="AD11" s="745" t="n">
        <v>0</v>
      </c>
      <c r="AE11" s="745" t="n">
        <v>6.603325635999322e-07</v>
      </c>
      <c r="AF11" s="745" t="n">
        <v>1.83845979206021e-08</v>
      </c>
      <c r="AG11" s="745" t="n">
        <v>7.537990014377536e-08</v>
      </c>
      <c r="AH11" s="745" t="n">
        <v>7.245726501625982e-08</v>
      </c>
      <c r="AI11" s="745" t="n">
        <v>2.311642008323828e-08</v>
      </c>
      <c r="AJ11" s="745" t="n">
        <v>3.985589669523827e-08</v>
      </c>
      <c r="AK11" s="746" t="n">
        <v>-1.110910674182405e-08</v>
      </c>
      <c r="AL11" s="486" t="n">
        <v>-4.252428763447419e-08</v>
      </c>
      <c r="AM11" s="620" t="n">
        <v>1</v>
      </c>
      <c r="AN11" s="845" t="n">
        <v>1.260177696752513e-16</v>
      </c>
      <c r="AO11" s="542" t="n">
        <v>-0.000109955742875643</v>
      </c>
      <c r="AP11" s="542" t="n">
        <v>-1626.400878311339</v>
      </c>
      <c r="AQ11" s="747" t="n">
        <v>-1.534197395653074e-05</v>
      </c>
      <c r="AR11" s="476" t="inlineStr">
        <is>
          <t>dx</t>
        </is>
      </c>
      <c r="AS11" s="845">
        <f>SQRT(ROUND(AE11,10))*$AR$3</f>
        <v/>
      </c>
      <c r="AT11" s="476" t="inlineStr">
        <is>
          <t>B</t>
        </is>
      </c>
      <c r="AU11" s="476" t="n">
        <v>3485.144739238584</v>
      </c>
      <c r="AV11" s="476" t="n">
        <v>636619.7723675814</v>
      </c>
      <c r="AW11" s="476" t="n">
        <v>0</v>
      </c>
      <c r="AX11" s="476" t="n">
        <v>0</v>
      </c>
      <c r="AY11" s="476" t="n">
        <v>0</v>
      </c>
      <c r="AZ11" s="476" t="n">
        <v>0</v>
      </c>
      <c r="BA11" s="476" t="n">
        <v>0</v>
      </c>
      <c r="BB11" s="476" t="n">
        <v>0</v>
      </c>
      <c r="BC11" s="476" t="n">
        <v>0</v>
      </c>
      <c r="BD11" s="476" t="n">
        <v>0</v>
      </c>
      <c r="BE11" s="476" t="n">
        <v>0</v>
      </c>
      <c r="BF11" s="476" t="n">
        <v>0</v>
      </c>
      <c r="BG11" s="476" t="n">
        <v>0</v>
      </c>
      <c r="BH11" s="476" t="n">
        <v>0</v>
      </c>
      <c r="BI11" s="476" t="n">
        <v>0</v>
      </c>
      <c r="BJ11" s="476" t="n">
        <v>0</v>
      </c>
      <c r="BK11" s="476" t="n">
        <v>0</v>
      </c>
      <c r="BL11" s="476" t="n">
        <v>0</v>
      </c>
      <c r="BM11" s="476" t="n">
        <v>0</v>
      </c>
      <c r="BN11" s="476" t="n">
        <v>0</v>
      </c>
      <c r="BO11" s="476" t="n">
        <v>0</v>
      </c>
      <c r="BP11" s="476" t="n">
        <v>0</v>
      </c>
      <c r="BQ11" s="476" t="n">
        <v>0</v>
      </c>
      <c r="BR11" s="476" t="n">
        <v>0</v>
      </c>
      <c r="BS11" s="476" t="n">
        <v>0</v>
      </c>
      <c r="BT11" s="476" t="n">
        <v>0</v>
      </c>
      <c r="BU11" s="476" t="n">
        <v>0</v>
      </c>
      <c r="BV11" s="476" t="n">
        <v>0</v>
      </c>
      <c r="BW11" s="476" t="n">
        <v>0</v>
      </c>
      <c r="BX11" s="476" t="n">
        <v>0</v>
      </c>
      <c r="BY11" s="476" t="n">
        <v>0</v>
      </c>
      <c r="BZ11" s="476" t="n">
        <v>0</v>
      </c>
      <c r="CA11" s="476" t="n">
        <v>0</v>
      </c>
      <c r="CB11" s="476" t="n">
        <v>0</v>
      </c>
      <c r="CC11" s="476" t="n">
        <v>0</v>
      </c>
      <c r="CD11" s="476" t="n">
        <v>0</v>
      </c>
      <c r="CE11" s="476" t="n">
        <v>0</v>
      </c>
      <c r="CF11" s="476" t="n">
        <v>0</v>
      </c>
      <c r="CG11" s="476" t="n">
        <v>0</v>
      </c>
      <c r="CH11" s="476" t="n">
        <v>0</v>
      </c>
      <c r="CI11" s="476" t="n">
        <v>0</v>
      </c>
      <c r="CJ11" s="476" t="n">
        <v>0</v>
      </c>
      <c r="CK11" s="476" t="n">
        <v>0</v>
      </c>
      <c r="CL11" s="476" t="n">
        <v>0</v>
      </c>
      <c r="CM11" s="476" t="n">
        <v>0</v>
      </c>
      <c r="CN11" s="476" t="n">
        <v>0</v>
      </c>
      <c r="CO11" s="476" t="n">
        <v>0</v>
      </c>
      <c r="CP11" s="476" t="n">
        <v>0</v>
      </c>
      <c r="CQ11" s="476" t="n">
        <v>0</v>
      </c>
      <c r="CR11" s="476" t="n">
        <v>0</v>
      </c>
      <c r="CS11" s="476" t="n">
        <v>0</v>
      </c>
      <c r="CT11" s="476" t="n">
        <v>0</v>
      </c>
      <c r="CU11" s="476" t="n">
        <v>0</v>
      </c>
      <c r="CV11" s="476" t="n">
        <v>0</v>
      </c>
      <c r="CW11" s="476" t="n">
        <v>0</v>
      </c>
      <c r="CX11" s="476" t="n">
        <v>0</v>
      </c>
      <c r="CY11" s="476" t="n">
        <v>0</v>
      </c>
      <c r="CZ11" s="476" t="n">
        <v>0</v>
      </c>
      <c r="DA11" s="476" t="n">
        <v>0</v>
      </c>
      <c r="DB11" s="476" t="n">
        <v>0</v>
      </c>
      <c r="DC11" s="476" t="n">
        <v>0</v>
      </c>
      <c r="DD11" s="476" t="n">
        <v>0</v>
      </c>
      <c r="DE11" s="476" t="n">
        <v>0</v>
      </c>
      <c r="DF11" s="476" t="n">
        <v>0</v>
      </c>
      <c r="DG11" s="476" t="n">
        <v>0</v>
      </c>
      <c r="DH11" s="476" t="n">
        <v>0</v>
      </c>
      <c r="DI11" s="476" t="n">
        <v>0</v>
      </c>
      <c r="DJ11" s="476" t="n">
        <v>0</v>
      </c>
      <c r="DK11" s="476" t="n">
        <v>0</v>
      </c>
      <c r="DL11" s="476" t="n">
        <v>0</v>
      </c>
      <c r="DM11" s="476" t="n">
        <v>0</v>
      </c>
      <c r="DN11" s="476" t="n">
        <v>0</v>
      </c>
      <c r="DO11" s="476" t="n">
        <v>0</v>
      </c>
      <c r="DP11" s="476" t="n">
        <v>0</v>
      </c>
      <c r="DQ11" s="476" t="n">
        <v>0</v>
      </c>
      <c r="DR11" s="476" t="n">
        <v>0</v>
      </c>
      <c r="DS11" s="476" t="n">
        <v>0</v>
      </c>
      <c r="DT11" s="476" t="n">
        <v>0</v>
      </c>
      <c r="DU11" s="476" t="n">
        <v>0</v>
      </c>
      <c r="DV11" s="476" t="n">
        <v>0</v>
      </c>
      <c r="DW11" s="476" t="n">
        <v>0</v>
      </c>
      <c r="DX11" s="476" t="n">
        <v>0</v>
      </c>
      <c r="DY11" s="476" t="n">
        <v>0</v>
      </c>
      <c r="DZ11" s="476" t="n">
        <v>0</v>
      </c>
      <c r="EA11" s="476" t="n">
        <v>0</v>
      </c>
      <c r="EB11" s="476" t="n">
        <v>0</v>
      </c>
      <c r="EC11" s="476" t="n">
        <v>0</v>
      </c>
      <c r="ED11" s="476" t="n">
        <v>0</v>
      </c>
      <c r="EE11" s="476" t="n">
        <v>0</v>
      </c>
      <c r="EF11" s="476" t="n">
        <v>0</v>
      </c>
      <c r="EG11" s="476" t="n">
        <v>0</v>
      </c>
      <c r="EH11" s="476" t="n">
        <v>0</v>
      </c>
      <c r="EI11" s="476" t="n">
        <v>0</v>
      </c>
      <c r="EJ11" s="476" t="n">
        <v>0</v>
      </c>
      <c r="EK11" s="476" t="n">
        <v>0</v>
      </c>
      <c r="EL11" s="476" t="n">
        <v>0</v>
      </c>
      <c r="EM11" s="476" t="n">
        <v>0</v>
      </c>
      <c r="EN11" s="476" t="n">
        <v>0</v>
      </c>
      <c r="EO11" s="476" t="n">
        <v>0</v>
      </c>
      <c r="EP11" s="476" t="n">
        <v>0</v>
      </c>
      <c r="EQ11" s="476" t="n">
        <v>0</v>
      </c>
      <c r="ER11" s="476" t="n">
        <v>0</v>
      </c>
      <c r="ES11" s="476" t="n">
        <v>0</v>
      </c>
      <c r="ET11" s="476" t="n">
        <v>0</v>
      </c>
      <c r="EU11" s="476" t="n">
        <v>0</v>
      </c>
      <c r="EV11" s="476" t="n">
        <v>0</v>
      </c>
      <c r="EW11" s="476" t="n">
        <v>0</v>
      </c>
      <c r="EX11" s="476" t="n">
        <v>0</v>
      </c>
      <c r="EY11" s="476" t="n">
        <v>0</v>
      </c>
      <c r="EZ11" s="476" t="n">
        <v>0</v>
      </c>
      <c r="FA11" s="476" t="n">
        <v>0</v>
      </c>
      <c r="FB11" s="476" t="n">
        <v>0</v>
      </c>
      <c r="FC11" s="476" t="n">
        <v>0</v>
      </c>
      <c r="FD11" s="476" t="n">
        <v>0</v>
      </c>
      <c r="FE11" s="476" t="n">
        <v>0</v>
      </c>
      <c r="FF11" s="476" t="n">
        <v>0</v>
      </c>
      <c r="FG11" s="476" t="n">
        <v>0</v>
      </c>
      <c r="FH11" s="476" t="n">
        <v>0</v>
      </c>
      <c r="FI11" s="476" t="n">
        <v>0</v>
      </c>
      <c r="FJ11" s="476" t="n">
        <v>0</v>
      </c>
      <c r="FK11" s="476" t="n">
        <v>0</v>
      </c>
      <c r="FL11" s="476" t="n">
        <v>0</v>
      </c>
      <c r="FM11" s="476" t="n">
        <v>0</v>
      </c>
      <c r="FN11" s="476" t="n">
        <v>0</v>
      </c>
      <c r="FO11" s="476" t="n">
        <v>0</v>
      </c>
      <c r="FP11" s="476" t="n">
        <v>0</v>
      </c>
      <c r="FQ11" s="476" t="n">
        <v>0</v>
      </c>
      <c r="FR11" s="476" t="n">
        <v>0</v>
      </c>
      <c r="FS11" s="476" t="n">
        <v>0</v>
      </c>
      <c r="FT11" s="476" t="n">
        <v>0</v>
      </c>
      <c r="FU11" s="476" t="n">
        <v>0</v>
      </c>
      <c r="FV11" s="476" t="n">
        <v>0</v>
      </c>
      <c r="FW11" s="476" t="n">
        <v>0</v>
      </c>
      <c r="FX11" s="476" t="n">
        <v>0</v>
      </c>
      <c r="FY11" s="476" t="n">
        <v>0</v>
      </c>
      <c r="FZ11" s="476" t="n">
        <v>0</v>
      </c>
      <c r="GA11" s="476" t="n">
        <v>0</v>
      </c>
      <c r="GB11" s="476" t="n">
        <v>0</v>
      </c>
      <c r="GC11" s="476" t="n">
        <v>0</v>
      </c>
      <c r="GD11" s="476" t="n">
        <v>0</v>
      </c>
      <c r="GE11" s="476" t="n">
        <v>0</v>
      </c>
      <c r="GF11" s="476" t="n">
        <v>0</v>
      </c>
      <c r="GG11" s="476" t="n">
        <v>0</v>
      </c>
      <c r="GH11" s="476" t="n">
        <v>0</v>
      </c>
      <c r="GI11" s="476" t="n">
        <v>0</v>
      </c>
      <c r="GJ11" s="476" t="n">
        <v>0</v>
      </c>
      <c r="GK11" s="476" t="n">
        <v>0</v>
      </c>
      <c r="GL11" s="476" t="n">
        <v>0</v>
      </c>
      <c r="GM11" s="476" t="n">
        <v>0</v>
      </c>
      <c r="GN11" s="476" t="n">
        <v>0</v>
      </c>
      <c r="GO11" s="476" t="n">
        <v>0</v>
      </c>
      <c r="GP11" s="476" t="n">
        <v>0</v>
      </c>
      <c r="GQ11" s="476" t="n">
        <v>0</v>
      </c>
      <c r="GR11" s="476" t="n">
        <v>0</v>
      </c>
      <c r="GS11" s="476" t="n">
        <v>0</v>
      </c>
      <c r="GT11" s="476" t="n">
        <v>0</v>
      </c>
      <c r="GU11" s="476" t="n">
        <v>0</v>
      </c>
      <c r="GV11" s="476" t="n">
        <v>0</v>
      </c>
      <c r="GW11" s="476" t="n">
        <v>0</v>
      </c>
      <c r="GX11" s="476" t="n">
        <v>0</v>
      </c>
      <c r="GY11" s="476" t="n">
        <v>0</v>
      </c>
      <c r="GZ11" s="476" t="n">
        <v>0</v>
      </c>
    </row>
    <row r="12">
      <c r="A12" s="543">
        <f>Wstepnewyjsciowy!B124</f>
        <v/>
      </c>
      <c r="B12" s="845" t="n">
        <v>0</v>
      </c>
      <c r="C12" s="845" t="n">
        <v>0</v>
      </c>
      <c r="D12" s="845" t="n">
        <v>0</v>
      </c>
      <c r="E12" s="845" t="n">
        <v>0</v>
      </c>
      <c r="F12" s="845" t="n">
        <v>0</v>
      </c>
      <c r="G12" s="845" t="n">
        <v>0</v>
      </c>
      <c r="H12" s="845" t="n">
        <v>-1871079.379933775</v>
      </c>
      <c r="I12" s="845" t="n">
        <v>-1289173.099980433</v>
      </c>
      <c r="J12" s="845" t="n">
        <v>7240.326036168612</v>
      </c>
      <c r="K12" s="845" t="n">
        <v>3931596.847150904</v>
      </c>
      <c r="L12" s="845" t="n">
        <v>1048095.102933356</v>
      </c>
      <c r="M12" s="845" t="n">
        <v>-1893001.584992845</v>
      </c>
      <c r="N12" s="845" t="n">
        <v>156700.7037369154</v>
      </c>
      <c r="O12" s="845" t="n">
        <v>-571436.6681128663</v>
      </c>
      <c r="P12" s="845" t="n">
        <v>659043.2472273349</v>
      </c>
      <c r="Q12" s="543" t="n">
        <v>-177985.4940647603</v>
      </c>
      <c r="R12" s="845" t="n">
        <v>0</v>
      </c>
      <c r="S12" s="544" t="n">
        <v>0</v>
      </c>
      <c r="T12" s="845" t="n">
        <v>0</v>
      </c>
      <c r="U12" s="744" t="inlineStr">
        <is>
          <t>dy</t>
        </is>
      </c>
      <c r="V12" s="745" t="n">
        <v>0</v>
      </c>
      <c r="W12" s="745" t="n">
        <v>-2.1385782171827e-07</v>
      </c>
      <c r="X12" s="745" t="n">
        <v>1.218024305851358e-07</v>
      </c>
      <c r="Y12" s="745" t="n">
        <v>-1.303087027414474e-07</v>
      </c>
      <c r="Z12" s="745" t="n">
        <v>-4.362949284814629e-08</v>
      </c>
      <c r="AA12" s="745" t="n">
        <v>-5.166413397725392e-08</v>
      </c>
      <c r="AB12" s="745" t="n">
        <v>-5.170281625194905e-08</v>
      </c>
      <c r="AC12" s="745" t="n">
        <v>-1.266986918152395e-25</v>
      </c>
      <c r="AD12" s="745" t="n">
        <v>0</v>
      </c>
      <c r="AE12" s="745" t="n">
        <v>1.838459792060209e-08</v>
      </c>
      <c r="AF12" s="745" t="n">
        <v>4.325051948108414e-07</v>
      </c>
      <c r="AG12" s="745" t="n">
        <v>-7.950539651819384e-08</v>
      </c>
      <c r="AH12" s="745" t="n">
        <v>2.174546744406949e-07</v>
      </c>
      <c r="AI12" s="745" t="n">
        <v>1.162842402682439e-07</v>
      </c>
      <c r="AJ12" s="745" t="n">
        <v>2.004900694280066e-07</v>
      </c>
      <c r="AK12" s="746" t="n">
        <v>-1.467161552545998e-07</v>
      </c>
      <c r="AL12" s="486" t="n">
        <v>7.056790979531793e-08</v>
      </c>
      <c r="AM12" s="620" t="n">
        <v>-5.272401647105788e-16</v>
      </c>
      <c r="AN12" s="845" t="n">
        <v>1</v>
      </c>
      <c r="AO12" s="542" t="n">
        <v>-0.0002356194490192346</v>
      </c>
      <c r="AP12" s="542" t="n">
        <v>-3485.144739238584</v>
      </c>
      <c r="AQ12" s="747" t="n">
        <v>0.001014992181485656</v>
      </c>
      <c r="AR12" s="476" t="inlineStr">
        <is>
          <t>dy</t>
        </is>
      </c>
      <c r="AS12" s="845">
        <f>SQRT(ROUND(AF12,10))*$AR$3</f>
        <v/>
      </c>
      <c r="AT12" s="476" t="n">
        <v>0</v>
      </c>
      <c r="AU12" s="476" t="n">
        <v>0</v>
      </c>
      <c r="AV12" s="476" t="n">
        <v>0</v>
      </c>
      <c r="AW12" s="476" t="n">
        <v>0</v>
      </c>
      <c r="AX12" s="476" t="n">
        <v>0</v>
      </c>
      <c r="AY12" s="476" t="n">
        <v>0</v>
      </c>
      <c r="AZ12" s="476" t="n">
        <v>0</v>
      </c>
      <c r="BA12" s="476" t="n">
        <v>0</v>
      </c>
      <c r="BB12" s="476" t="n">
        <v>0</v>
      </c>
      <c r="BC12" s="476" t="n">
        <v>0</v>
      </c>
      <c r="BD12" s="476" t="n">
        <v>0</v>
      </c>
      <c r="BE12" s="476" t="n">
        <v>0</v>
      </c>
      <c r="BF12" s="476" t="n">
        <v>0</v>
      </c>
      <c r="BG12" s="476" t="n">
        <v>0</v>
      </c>
      <c r="BH12" s="476" t="n">
        <v>0</v>
      </c>
      <c r="BI12" s="476" t="n">
        <v>0</v>
      </c>
      <c r="BJ12" s="476" t="n">
        <v>0</v>
      </c>
      <c r="BK12" s="476" t="n">
        <v>0</v>
      </c>
      <c r="BL12" s="476" t="n">
        <v>0</v>
      </c>
      <c r="BM12" s="476" t="n">
        <v>0</v>
      </c>
      <c r="BN12" s="476" t="n">
        <v>0</v>
      </c>
      <c r="BO12" s="476" t="n">
        <v>0</v>
      </c>
      <c r="BP12" s="476" t="n">
        <v>0</v>
      </c>
      <c r="BQ12" s="476" t="n">
        <v>0</v>
      </c>
      <c r="BR12" s="476" t="n">
        <v>0</v>
      </c>
      <c r="BS12" s="476" t="n">
        <v>0</v>
      </c>
      <c r="BT12" s="476" t="inlineStr">
        <is>
          <t>próba 2</t>
        </is>
      </c>
      <c r="BU12" s="476" t="inlineStr">
        <is>
          <t>kierunek</t>
        </is>
      </c>
      <c r="BV12" s="476" t="n">
        <v>0</v>
      </c>
      <c r="BW12" s="476" t="inlineStr">
        <is>
          <t>Nr</t>
        </is>
      </c>
      <c r="BX12" s="476" t="n">
        <v>5</v>
      </c>
      <c r="BY12" s="476" t="n">
        <v>6</v>
      </c>
      <c r="BZ12" s="476" t="n">
        <v>7</v>
      </c>
      <c r="CA12" s="476" t="n">
        <v>8</v>
      </c>
      <c r="CB12" s="476" t="n">
        <v>9</v>
      </c>
      <c r="CC12" s="476" t="n">
        <v>0</v>
      </c>
      <c r="CD12" s="476" t="inlineStr">
        <is>
          <t>próba 5</t>
        </is>
      </c>
      <c r="CE12" s="476" t="inlineStr">
        <is>
          <t>kierunek</t>
        </is>
      </c>
      <c r="CF12" s="476" t="n">
        <v>0</v>
      </c>
      <c r="CG12" s="476" t="inlineStr">
        <is>
          <t>Nr</t>
        </is>
      </c>
      <c r="CH12" s="476" t="n">
        <v>5</v>
      </c>
      <c r="CI12" s="476" t="n">
        <v>6</v>
      </c>
      <c r="CJ12" s="476" t="n">
        <v>7</v>
      </c>
      <c r="CK12" s="476" t="n">
        <v>8</v>
      </c>
      <c r="CL12" s="476" t="n">
        <v>9</v>
      </c>
      <c r="CM12" s="476" t="n">
        <v>0</v>
      </c>
      <c r="CN12" s="476" t="n">
        <v>0</v>
      </c>
      <c r="CO12" s="476" t="n">
        <v>0</v>
      </c>
      <c r="CP12" s="476" t="n">
        <v>0</v>
      </c>
      <c r="CQ12" s="476" t="n">
        <v>0</v>
      </c>
      <c r="CR12" s="476" t="n">
        <v>0</v>
      </c>
      <c r="CS12" s="476" t="n">
        <v>0</v>
      </c>
      <c r="CT12" s="476" t="n">
        <v>0</v>
      </c>
      <c r="CU12" s="476" t="n">
        <v>0</v>
      </c>
      <c r="CV12" s="476" t="n">
        <v>0</v>
      </c>
      <c r="CW12" s="476" t="n">
        <v>0</v>
      </c>
      <c r="CX12" s="476" t="n">
        <v>0</v>
      </c>
      <c r="CY12" s="476" t="n">
        <v>0</v>
      </c>
      <c r="CZ12" s="476" t="n">
        <v>0</v>
      </c>
      <c r="DA12" s="476" t="n">
        <v>0</v>
      </c>
      <c r="DB12" s="476" t="n">
        <v>0</v>
      </c>
      <c r="DC12" s="476" t="n">
        <v>0</v>
      </c>
      <c r="DD12" s="476" t="n">
        <v>0</v>
      </c>
      <c r="DE12" s="476" t="n">
        <v>0</v>
      </c>
      <c r="DF12" s="476" t="n">
        <v>0</v>
      </c>
      <c r="DG12" s="476" t="n">
        <v>0</v>
      </c>
      <c r="DH12" s="476" t="n">
        <v>0</v>
      </c>
      <c r="DI12" s="476" t="n">
        <v>0</v>
      </c>
      <c r="DJ12" s="476" t="n">
        <v>0</v>
      </c>
      <c r="DK12" s="476" t="n">
        <v>0</v>
      </c>
      <c r="DL12" s="476" t="n">
        <v>0</v>
      </c>
      <c r="DM12" s="476" t="n">
        <v>0</v>
      </c>
      <c r="DN12" s="476" t="n">
        <v>0</v>
      </c>
      <c r="DO12" s="476" t="n">
        <v>0</v>
      </c>
      <c r="DP12" s="476" t="n">
        <v>0</v>
      </c>
      <c r="DQ12" s="476" t="n">
        <v>0</v>
      </c>
      <c r="DR12" s="476" t="n">
        <v>0</v>
      </c>
      <c r="DS12" s="476" t="n">
        <v>0</v>
      </c>
      <c r="DT12" s="476" t="n">
        <v>0</v>
      </c>
      <c r="DU12" s="476" t="n">
        <v>0</v>
      </c>
      <c r="DV12" s="476" t="n">
        <v>0</v>
      </c>
      <c r="DW12" s="476" t="n">
        <v>0</v>
      </c>
      <c r="DX12" s="476" t="n">
        <v>0</v>
      </c>
      <c r="DY12" s="476" t="n">
        <v>0</v>
      </c>
      <c r="DZ12" s="476" t="n">
        <v>0</v>
      </c>
      <c r="EA12" s="476" t="n">
        <v>0</v>
      </c>
      <c r="EB12" s="476" t="n">
        <v>0</v>
      </c>
      <c r="EC12" s="476" t="n">
        <v>0</v>
      </c>
      <c r="ED12" s="476" t="n">
        <v>0</v>
      </c>
      <c r="EE12" s="476" t="n">
        <v>0</v>
      </c>
      <c r="EF12" s="476" t="n">
        <v>0</v>
      </c>
      <c r="EG12" s="476" t="n">
        <v>0</v>
      </c>
      <c r="EH12" s="476" t="n">
        <v>0</v>
      </c>
      <c r="EI12" s="476" t="n">
        <v>0</v>
      </c>
      <c r="EJ12" s="476" t="n">
        <v>0</v>
      </c>
      <c r="EK12" s="476" t="n">
        <v>0</v>
      </c>
      <c r="EL12" s="476" t="n">
        <v>0</v>
      </c>
      <c r="EM12" s="476" t="n">
        <v>0</v>
      </c>
      <c r="EN12" s="476" t="n">
        <v>0</v>
      </c>
      <c r="EO12" s="476" t="n">
        <v>0</v>
      </c>
      <c r="EP12" s="476" t="n">
        <v>0</v>
      </c>
      <c r="EQ12" s="476" t="n">
        <v>0</v>
      </c>
      <c r="ER12" s="476" t="n">
        <v>0</v>
      </c>
      <c r="ES12" s="476" t="n">
        <v>0</v>
      </c>
      <c r="ET12" s="476" t="n">
        <v>0</v>
      </c>
      <c r="EU12" s="476" t="n">
        <v>0</v>
      </c>
      <c r="EV12" s="476" t="n">
        <v>0</v>
      </c>
      <c r="EW12" s="476" t="n">
        <v>0</v>
      </c>
      <c r="EX12" s="476" t="n">
        <v>0</v>
      </c>
      <c r="EY12" s="476" t="n">
        <v>0</v>
      </c>
      <c r="EZ12" s="476" t="n">
        <v>0</v>
      </c>
      <c r="FA12" s="476" t="n">
        <v>0</v>
      </c>
      <c r="FB12" s="476" t="n">
        <v>0</v>
      </c>
      <c r="FC12" s="476" t="n">
        <v>0</v>
      </c>
      <c r="FD12" s="476" t="n">
        <v>0</v>
      </c>
      <c r="FE12" s="476" t="n">
        <v>0</v>
      </c>
      <c r="FF12" s="476" t="n">
        <v>0</v>
      </c>
      <c r="FG12" s="476" t="n">
        <v>0</v>
      </c>
      <c r="FH12" s="476" t="n">
        <v>0</v>
      </c>
      <c r="FI12" s="476" t="n">
        <v>0</v>
      </c>
      <c r="FJ12" s="476" t="n">
        <v>0</v>
      </c>
      <c r="FK12" s="476" t="n">
        <v>0</v>
      </c>
      <c r="FL12" s="476" t="n">
        <v>0</v>
      </c>
      <c r="FM12" s="476" t="n">
        <v>0</v>
      </c>
      <c r="FN12" s="476" t="n">
        <v>0</v>
      </c>
      <c r="FO12" s="476" t="n">
        <v>0</v>
      </c>
      <c r="FP12" s="476" t="n">
        <v>0</v>
      </c>
      <c r="FQ12" s="476" t="n">
        <v>0</v>
      </c>
      <c r="FR12" s="476" t="n">
        <v>0</v>
      </c>
      <c r="FS12" s="476" t="n">
        <v>0</v>
      </c>
      <c r="FT12" s="476" t="n">
        <v>0</v>
      </c>
      <c r="FU12" s="476" t="n">
        <v>0</v>
      </c>
      <c r="FV12" s="476" t="n">
        <v>0</v>
      </c>
      <c r="FW12" s="476" t="n">
        <v>0</v>
      </c>
      <c r="FX12" s="476" t="n">
        <v>0</v>
      </c>
      <c r="FY12" s="476" t="n">
        <v>0</v>
      </c>
      <c r="FZ12" s="476" t="n">
        <v>0</v>
      </c>
      <c r="GA12" s="476" t="n">
        <v>0</v>
      </c>
      <c r="GB12" s="476" t="n">
        <v>0</v>
      </c>
      <c r="GC12" s="476" t="n">
        <v>0</v>
      </c>
      <c r="GD12" s="476" t="n">
        <v>0</v>
      </c>
      <c r="GE12" s="476" t="n">
        <v>0</v>
      </c>
      <c r="GF12" s="476" t="n">
        <v>0</v>
      </c>
      <c r="GG12" s="476" t="n">
        <v>0</v>
      </c>
      <c r="GH12" s="476" t="n">
        <v>0</v>
      </c>
      <c r="GI12" s="476" t="n">
        <v>0</v>
      </c>
      <c r="GJ12" s="476" t="n">
        <v>0</v>
      </c>
      <c r="GK12" s="476" t="n">
        <v>0</v>
      </c>
      <c r="GL12" s="476" t="n">
        <v>0</v>
      </c>
      <c r="GM12" s="476" t="n">
        <v>0</v>
      </c>
      <c r="GN12" s="476" t="n">
        <v>0</v>
      </c>
      <c r="GO12" s="476" t="n">
        <v>0</v>
      </c>
      <c r="GP12" s="476" t="n">
        <v>0</v>
      </c>
      <c r="GQ12" s="476" t="n">
        <v>0</v>
      </c>
      <c r="GR12" s="476" t="n">
        <v>0</v>
      </c>
      <c r="GS12" s="476" t="n">
        <v>0</v>
      </c>
      <c r="GT12" s="476" t="n">
        <v>0</v>
      </c>
      <c r="GU12" s="476" t="n">
        <v>0</v>
      </c>
      <c r="GV12" s="476" t="n">
        <v>0</v>
      </c>
      <c r="GW12" s="476" t="n">
        <v>0</v>
      </c>
      <c r="GX12" s="476" t="n">
        <v>0</v>
      </c>
      <c r="GY12" s="476" t="n">
        <v>0</v>
      </c>
      <c r="GZ12" s="476" t="n">
        <v>0</v>
      </c>
    </row>
    <row r="13">
      <c r="A13" s="543">
        <f>Wstepnewyjsciowy!B125</f>
        <v/>
      </c>
      <c r="B13" s="845" t="n">
        <v>-60305.20729835179</v>
      </c>
      <c r="C13" s="845" t="n">
        <v>266347.9989010541</v>
      </c>
      <c r="D13" s="845" t="n">
        <v>0</v>
      </c>
      <c r="E13" s="845" t="n">
        <v>0</v>
      </c>
      <c r="F13" s="845" t="n">
        <v>-606699.8419580946</v>
      </c>
      <c r="G13" s="845" t="n">
        <v>-118960.7533251165</v>
      </c>
      <c r="H13" s="845" t="n">
        <v>-2467755.58049569</v>
      </c>
      <c r="I13" s="845" t="n">
        <v>419604.1317180932</v>
      </c>
      <c r="J13" s="845" t="n">
        <v>-834516.9148804627</v>
      </c>
      <c r="K13" s="845" t="n">
        <v>1048095.102933356</v>
      </c>
      <c r="L13" s="845" t="n">
        <v>7233417.695659904</v>
      </c>
      <c r="M13" s="845" t="n">
        <v>183839.1697038311</v>
      </c>
      <c r="N13" s="845" t="n">
        <v>-641554.0369213023</v>
      </c>
      <c r="O13" s="845" t="n">
        <v>-1300053.589493115</v>
      </c>
      <c r="P13" s="845" t="n">
        <v>-2622586.114106003</v>
      </c>
      <c r="Q13" s="543" t="n">
        <v>-498872.0604381031</v>
      </c>
      <c r="R13" s="845" t="n">
        <v>0</v>
      </c>
      <c r="S13" s="544" t="n">
        <v>0</v>
      </c>
      <c r="T13" s="845" t="n">
        <v>0</v>
      </c>
      <c r="U13" s="744" t="inlineStr">
        <is>
          <t>dx</t>
        </is>
      </c>
      <c r="V13" s="745" t="n">
        <v>0</v>
      </c>
      <c r="W13" s="745" t="n">
        <v>1.834073384647977e-07</v>
      </c>
      <c r="X13" s="745" t="n">
        <v>6.108986434139663e-08</v>
      </c>
      <c r="Y13" s="745" t="n">
        <v>1.689621464333066e-07</v>
      </c>
      <c r="Z13" s="745" t="n">
        <v>1.409749837091743e-07</v>
      </c>
      <c r="AA13" s="745" t="n">
        <v>9.181679687751651e-08</v>
      </c>
      <c r="AB13" s="745" t="n">
        <v>1.331111946546897e-07</v>
      </c>
      <c r="AC13" s="745" t="n">
        <v>3.577431989045036e-24</v>
      </c>
      <c r="AD13" s="745" t="n">
        <v>0</v>
      </c>
      <c r="AE13" s="745" t="n">
        <v>7.537990014377525e-08</v>
      </c>
      <c r="AF13" s="745" t="n">
        <v>-7.950539651819385e-08</v>
      </c>
      <c r="AG13" s="745" t="n">
        <v>2.518901634764191e-07</v>
      </c>
      <c r="AH13" s="745" t="n">
        <v>9.3777794751205e-09</v>
      </c>
      <c r="AI13" s="745" t="n">
        <v>3.789713773444708e-08</v>
      </c>
      <c r="AJ13" s="745" t="n">
        <v>6.533989264559839e-08</v>
      </c>
      <c r="AK13" s="746" t="n">
        <v>1.732340228899122e-07</v>
      </c>
      <c r="AL13" s="486" t="n">
        <v>9.542864628953428e-08</v>
      </c>
      <c r="AM13" s="620" t="n">
        <v>1.000000000000001</v>
      </c>
      <c r="AN13" s="845" t="n">
        <v>-1.07720491443376e-18</v>
      </c>
      <c r="AO13" s="542" t="n">
        <v>0.0001649336143134641</v>
      </c>
      <c r="AP13" s="542" t="n">
        <v>0</v>
      </c>
      <c r="AQ13" s="747" t="n">
        <v>-0.0003423577439892147</v>
      </c>
      <c r="AR13" s="476" t="inlineStr">
        <is>
          <t>dx</t>
        </is>
      </c>
      <c r="AS13" s="845">
        <f>SQRT(ROUND(AG13,10))*$AR$3</f>
        <v/>
      </c>
      <c r="AT13" s="476" t="n">
        <v>0</v>
      </c>
      <c r="AU13" s="476" t="n">
        <v>0</v>
      </c>
      <c r="AV13" s="476" t="n">
        <v>0</v>
      </c>
      <c r="AW13" s="476" t="n">
        <v>0</v>
      </c>
      <c r="AX13" s="476" t="n">
        <v>0</v>
      </c>
      <c r="AY13" s="476" t="n">
        <v>0</v>
      </c>
      <c r="AZ13" s="476" t="n">
        <v>0</v>
      </c>
      <c r="BA13" s="476" t="n">
        <v>0</v>
      </c>
      <c r="BB13" s="476" t="n">
        <v>0</v>
      </c>
      <c r="BC13" s="476" t="n">
        <v>0</v>
      </c>
      <c r="BD13" s="476" t="n">
        <v>0</v>
      </c>
      <c r="BE13" s="476" t="n">
        <v>0</v>
      </c>
      <c r="BF13" s="476" t="n">
        <v>0</v>
      </c>
      <c r="BG13" s="476" t="n">
        <v>0</v>
      </c>
      <c r="BH13" s="476" t="n">
        <v>0</v>
      </c>
      <c r="BI13" s="476" t="n">
        <v>0</v>
      </c>
      <c r="BJ13" s="476" t="n">
        <v>0</v>
      </c>
      <c r="BK13" s="476" t="n">
        <v>0</v>
      </c>
      <c r="BL13" s="476" t="n">
        <v>0</v>
      </c>
      <c r="BM13" s="476" t="n">
        <v>0</v>
      </c>
      <c r="BN13" s="476" t="n">
        <v>0</v>
      </c>
      <c r="BO13" s="476" t="n">
        <v>0</v>
      </c>
      <c r="BP13" s="476" t="n">
        <v>0</v>
      </c>
      <c r="BQ13" s="476" t="n">
        <v>0</v>
      </c>
      <c r="BR13" s="476" t="n">
        <v>0</v>
      </c>
      <c r="BS13" s="476" t="n">
        <v>0</v>
      </c>
      <c r="BT13" s="476" t="n">
        <v>0</v>
      </c>
      <c r="BU13" s="476" t="n">
        <v>0</v>
      </c>
      <c r="BV13" s="476" t="n">
        <v>0</v>
      </c>
      <c r="BW13" s="476" t="inlineStr">
        <is>
          <t>∆X</t>
        </is>
      </c>
      <c r="BX13" s="476" t="n">
        <v>-0.00209213272158332</v>
      </c>
      <c r="BY13" s="476" t="n">
        <v>-3.37613154960219e-05</v>
      </c>
      <c r="BZ13" s="476" t="n">
        <v>-0.001219967247560085</v>
      </c>
      <c r="CA13" s="476" t="n">
        <v>4.957525307965015e-18</v>
      </c>
      <c r="CB13" s="476" t="n">
        <v>0.002698654244811461</v>
      </c>
      <c r="CC13" s="476" t="n">
        <v>0</v>
      </c>
      <c r="CD13" s="476" t="n">
        <v>0</v>
      </c>
      <c r="CE13" s="476" t="n">
        <v>0</v>
      </c>
      <c r="CF13" s="476" t="n">
        <v>0</v>
      </c>
      <c r="CG13" s="476" t="inlineStr">
        <is>
          <t>∆X</t>
        </is>
      </c>
      <c r="CH13" s="476" t="n">
        <v>-0.0004486559301921022</v>
      </c>
      <c r="CI13" s="476" t="n">
        <v>0.002069888977484735</v>
      </c>
      <c r="CJ13" s="476" t="n">
        <v>-0.000266750708553188</v>
      </c>
      <c r="CK13" s="476" t="n">
        <v>-5.992770691098732e-18</v>
      </c>
      <c r="CL13" s="476" t="n">
        <v>0.002902445366943966</v>
      </c>
      <c r="CM13" s="476" t="n">
        <v>0</v>
      </c>
      <c r="CN13" s="476" t="inlineStr">
        <is>
          <t>Baza</t>
        </is>
      </c>
      <c r="CO13" s="476" t="n">
        <v>5</v>
      </c>
      <c r="CP13" s="476" t="n">
        <v>6</v>
      </c>
      <c r="CQ13" s="476" t="n">
        <v>7</v>
      </c>
      <c r="CR13" s="476" t="n">
        <v>0</v>
      </c>
      <c r="CS13" s="476" t="n">
        <v>0</v>
      </c>
      <c r="CT13" s="476" t="n">
        <v>0</v>
      </c>
      <c r="CU13" s="476" t="n">
        <v>0</v>
      </c>
      <c r="CV13" s="476" t="n">
        <v>0</v>
      </c>
      <c r="CW13" s="476" t="n">
        <v>0</v>
      </c>
      <c r="CX13" s="476" t="n">
        <v>0</v>
      </c>
      <c r="CY13" s="476" t="n">
        <v>0</v>
      </c>
      <c r="CZ13" s="476" t="n">
        <v>0</v>
      </c>
      <c r="DA13" s="476" t="n">
        <v>0</v>
      </c>
      <c r="DB13" s="476" t="n">
        <v>0</v>
      </c>
      <c r="DC13" s="476" t="n">
        <v>0</v>
      </c>
      <c r="DD13" s="476" t="n">
        <v>0</v>
      </c>
      <c r="DE13" s="476" t="n">
        <v>0</v>
      </c>
      <c r="DF13" s="476" t="n">
        <v>0</v>
      </c>
      <c r="DG13" s="476" t="n">
        <v>0</v>
      </c>
      <c r="DH13" s="476" t="n">
        <v>0</v>
      </c>
      <c r="DI13" s="476" t="n">
        <v>0</v>
      </c>
      <c r="DJ13" s="476" t="n">
        <v>0</v>
      </c>
      <c r="DK13" s="476" t="n">
        <v>0</v>
      </c>
      <c r="DL13" s="476" t="n">
        <v>0</v>
      </c>
      <c r="DM13" s="476" t="n">
        <v>0</v>
      </c>
      <c r="DN13" s="476" t="n">
        <v>0</v>
      </c>
      <c r="DO13" s="476" t="n">
        <v>0</v>
      </c>
      <c r="DP13" s="476" t="n">
        <v>0</v>
      </c>
      <c r="DQ13" s="476" t="n">
        <v>0</v>
      </c>
      <c r="DR13" s="476" t="n">
        <v>0</v>
      </c>
      <c r="DS13" s="476" t="n">
        <v>0</v>
      </c>
      <c r="DT13" s="476" t="n">
        <v>0</v>
      </c>
      <c r="DU13" s="476" t="n">
        <v>0</v>
      </c>
      <c r="DV13" s="476" t="n">
        <v>0</v>
      </c>
      <c r="DW13" s="476" t="n">
        <v>0</v>
      </c>
      <c r="DX13" s="476" t="n">
        <v>0</v>
      </c>
      <c r="DY13" s="476" t="n">
        <v>0</v>
      </c>
      <c r="DZ13" s="476" t="n">
        <v>0</v>
      </c>
      <c r="EA13" s="476" t="n">
        <v>0</v>
      </c>
      <c r="EB13" s="476" t="n">
        <v>0</v>
      </c>
      <c r="EC13" s="476" t="n">
        <v>0</v>
      </c>
      <c r="ED13" s="476" t="n">
        <v>0</v>
      </c>
      <c r="EE13" s="476" t="n">
        <v>0</v>
      </c>
      <c r="EF13" s="476" t="n">
        <v>0</v>
      </c>
      <c r="EG13" s="476" t="n">
        <v>0</v>
      </c>
      <c r="EH13" s="476" t="n">
        <v>0</v>
      </c>
      <c r="EI13" s="476" t="n">
        <v>0</v>
      </c>
      <c r="EJ13" s="476" t="n">
        <v>0</v>
      </c>
      <c r="EK13" s="476" t="n">
        <v>0</v>
      </c>
      <c r="EL13" s="476" t="n">
        <v>0</v>
      </c>
      <c r="EM13" s="476" t="n">
        <v>0</v>
      </c>
      <c r="EN13" s="476" t="n">
        <v>0</v>
      </c>
      <c r="EO13" s="476" t="n">
        <v>0</v>
      </c>
      <c r="EP13" s="476" t="n">
        <v>0</v>
      </c>
      <c r="EQ13" s="476" t="n">
        <v>0</v>
      </c>
      <c r="ER13" s="476" t="n">
        <v>0</v>
      </c>
      <c r="ES13" s="476" t="n">
        <v>0</v>
      </c>
      <c r="ET13" s="476" t="n">
        <v>0</v>
      </c>
      <c r="EU13" s="476" t="n">
        <v>0</v>
      </c>
      <c r="EV13" s="476" t="n">
        <v>0</v>
      </c>
      <c r="EW13" s="476" t="n">
        <v>0</v>
      </c>
      <c r="EX13" s="476" t="n">
        <v>0</v>
      </c>
      <c r="EY13" s="476" t="n">
        <v>0</v>
      </c>
      <c r="EZ13" s="476" t="n">
        <v>0</v>
      </c>
      <c r="FA13" s="476" t="n">
        <v>0</v>
      </c>
      <c r="FB13" s="476" t="n">
        <v>0</v>
      </c>
      <c r="FC13" s="476" t="n">
        <v>0</v>
      </c>
      <c r="FD13" s="476" t="n">
        <v>0</v>
      </c>
      <c r="FE13" s="476" t="n">
        <v>0</v>
      </c>
      <c r="FF13" s="476" t="n">
        <v>0</v>
      </c>
      <c r="FG13" s="476" t="n">
        <v>0</v>
      </c>
      <c r="FH13" s="476" t="n">
        <v>0</v>
      </c>
      <c r="FI13" s="476" t="n">
        <v>0</v>
      </c>
      <c r="FJ13" s="476" t="n">
        <v>0</v>
      </c>
      <c r="FK13" s="476" t="n">
        <v>0</v>
      </c>
      <c r="FL13" s="476" t="n">
        <v>0</v>
      </c>
      <c r="FM13" s="476" t="n">
        <v>0</v>
      </c>
      <c r="FN13" s="476" t="n">
        <v>0</v>
      </c>
      <c r="FO13" s="476" t="n">
        <v>0</v>
      </c>
      <c r="FP13" s="476" t="n">
        <v>0</v>
      </c>
      <c r="FQ13" s="476" t="n">
        <v>0</v>
      </c>
      <c r="FR13" s="476" t="n">
        <v>0</v>
      </c>
      <c r="FS13" s="476" t="n">
        <v>0</v>
      </c>
      <c r="FT13" s="476" t="n">
        <v>0</v>
      </c>
      <c r="FU13" s="476" t="n">
        <v>0</v>
      </c>
      <c r="FV13" s="476" t="n">
        <v>0</v>
      </c>
      <c r="FW13" s="476" t="n">
        <v>0</v>
      </c>
      <c r="FX13" s="476" t="n">
        <v>0</v>
      </c>
      <c r="FY13" s="476" t="n">
        <v>0</v>
      </c>
      <c r="FZ13" s="476" t="n">
        <v>0</v>
      </c>
      <c r="GA13" s="476" t="n">
        <v>0</v>
      </c>
      <c r="GB13" s="476" t="n">
        <v>0</v>
      </c>
      <c r="GC13" s="476" t="n">
        <v>0</v>
      </c>
      <c r="GD13" s="476" t="n">
        <v>0</v>
      </c>
      <c r="GE13" s="476" t="n">
        <v>0</v>
      </c>
      <c r="GF13" s="476" t="n">
        <v>0</v>
      </c>
      <c r="GG13" s="476" t="n">
        <v>0</v>
      </c>
      <c r="GH13" s="476" t="n">
        <v>0</v>
      </c>
      <c r="GI13" s="476" t="n">
        <v>0</v>
      </c>
      <c r="GJ13" s="476" t="n">
        <v>0</v>
      </c>
      <c r="GK13" s="476" t="n">
        <v>0</v>
      </c>
      <c r="GL13" s="476" t="n">
        <v>0</v>
      </c>
      <c r="GM13" s="476" t="n">
        <v>0</v>
      </c>
      <c r="GN13" s="476" t="n">
        <v>0</v>
      </c>
      <c r="GO13" s="476" t="n">
        <v>0</v>
      </c>
      <c r="GP13" s="476" t="n">
        <v>0</v>
      </c>
      <c r="GQ13" s="476" t="n">
        <v>0</v>
      </c>
      <c r="GR13" s="476" t="n">
        <v>0</v>
      </c>
      <c r="GS13" s="476" t="n">
        <v>0</v>
      </c>
      <c r="GT13" s="476" t="n">
        <v>0</v>
      </c>
      <c r="GU13" s="476" t="n">
        <v>0</v>
      </c>
      <c r="GV13" s="476" t="n">
        <v>0</v>
      </c>
      <c r="GW13" s="476" t="n">
        <v>0</v>
      </c>
      <c r="GX13" s="476" t="n">
        <v>0</v>
      </c>
      <c r="GY13" s="476" t="n">
        <v>0</v>
      </c>
      <c r="GZ13" s="476" t="n">
        <v>0</v>
      </c>
    </row>
    <row r="14">
      <c r="A14" s="543">
        <f>Wstepnewyjsciowy!B126</f>
        <v/>
      </c>
      <c r="B14" s="845" t="n">
        <v>266347.9989010541</v>
      </c>
      <c r="C14" s="845" t="n">
        <v>-1176370.328479657</v>
      </c>
      <c r="D14" s="845" t="n">
        <v>0</v>
      </c>
      <c r="E14" s="845" t="n">
        <v>0</v>
      </c>
      <c r="F14" s="845" t="n">
        <v>-118960.7533251165</v>
      </c>
      <c r="G14" s="845" t="n">
        <v>-23325.63790688556</v>
      </c>
      <c r="H14" s="845" t="n">
        <v>153229.9907167496</v>
      </c>
      <c r="I14" s="845" t="n">
        <v>-1351047.317675701</v>
      </c>
      <c r="J14" s="845" t="n">
        <v>-668089.3462479746</v>
      </c>
      <c r="K14" s="845" t="n">
        <v>-1893001.584992845</v>
      </c>
      <c r="L14" s="845" t="n">
        <v>183839.1697038311</v>
      </c>
      <c r="M14" s="845" t="n">
        <v>7842926.828150898</v>
      </c>
      <c r="N14" s="845" t="n">
        <v>-227611.3380290264</v>
      </c>
      <c r="O14" s="845" t="n">
        <v>-2619099.022196786</v>
      </c>
      <c r="P14" s="845" t="n">
        <v>411244.2782804827</v>
      </c>
      <c r="Q14" s="543" t="n">
        <v>-780082.9368990238</v>
      </c>
      <c r="R14" s="845" t="n">
        <v>0</v>
      </c>
      <c r="S14" s="544" t="n">
        <v>0</v>
      </c>
      <c r="T14" s="845" t="n">
        <v>0</v>
      </c>
      <c r="U14" s="744" t="inlineStr">
        <is>
          <t>dy</t>
        </is>
      </c>
      <c r="V14" s="745" t="n">
        <v>0</v>
      </c>
      <c r="W14" s="745" t="n">
        <v>-1.355789362953733e-07</v>
      </c>
      <c r="X14" s="745" t="n">
        <v>2.281355602670157e-07</v>
      </c>
      <c r="Y14" s="745" t="n">
        <v>-4.284447167989068e-08</v>
      </c>
      <c r="Z14" s="745" t="n">
        <v>4.046140807291265e-08</v>
      </c>
      <c r="AA14" s="745" t="n">
        <v>-1.439068819326659e-08</v>
      </c>
      <c r="AB14" s="745" t="n">
        <v>2.137732117342894e-08</v>
      </c>
      <c r="AC14" s="745" t="n">
        <v>2.754075184303195e-24</v>
      </c>
      <c r="AD14" s="745" t="n">
        <v>0</v>
      </c>
      <c r="AE14" s="745" t="n">
        <v>7.245726501625965e-08</v>
      </c>
      <c r="AF14" s="745" t="n">
        <v>2.174546744406947e-07</v>
      </c>
      <c r="AG14" s="745" t="n">
        <v>9.377779475120464e-09</v>
      </c>
      <c r="AH14" s="745" t="n">
        <v>3.448261025747411e-07</v>
      </c>
      <c r="AI14" s="745" t="n">
        <v>1.676402488121377e-07</v>
      </c>
      <c r="AJ14" s="745" t="n">
        <v>2.890349117450649e-07</v>
      </c>
      <c r="AK14" s="746" t="n">
        <v>-7.068108013925475e-08</v>
      </c>
      <c r="AL14" s="486" t="n">
        <v>1.52054425965085e-07</v>
      </c>
      <c r="AM14" s="620" t="n">
        <v>-8.3929667134861e-17</v>
      </c>
      <c r="AN14" s="845" t="n">
        <v>1.000000000000001</v>
      </c>
      <c r="AO14" s="542" t="n">
        <v>-0.0001806415775814133</v>
      </c>
      <c r="AP14" s="542" t="n">
        <v>0</v>
      </c>
      <c r="AQ14" s="747" t="n">
        <v>0.000629694997769516</v>
      </c>
      <c r="AR14" s="476" t="inlineStr">
        <is>
          <t>dy</t>
        </is>
      </c>
      <c r="AS14" s="845">
        <f>SQRT(ROUND(AH14,10))*$AR$3</f>
        <v/>
      </c>
      <c r="AT14" s="476" t="n">
        <v>0</v>
      </c>
      <c r="AU14" s="476" t="n">
        <v>0</v>
      </c>
      <c r="AV14" s="476" t="n">
        <v>0</v>
      </c>
      <c r="AW14" s="476" t="n">
        <v>0</v>
      </c>
      <c r="AX14" s="476" t="n">
        <v>0</v>
      </c>
      <c r="AY14" s="476" t="n">
        <v>0</v>
      </c>
      <c r="AZ14" s="476" t="n">
        <v>0</v>
      </c>
      <c r="BA14" s="476" t="n">
        <v>0</v>
      </c>
      <c r="BB14" s="476" t="n">
        <v>0</v>
      </c>
      <c r="BC14" s="476" t="n">
        <v>0</v>
      </c>
      <c r="BD14" s="476" t="n">
        <v>0</v>
      </c>
      <c r="BE14" s="476" t="n">
        <v>0</v>
      </c>
      <c r="BF14" s="476" t="n">
        <v>0</v>
      </c>
      <c r="BG14" s="476" t="n">
        <v>0</v>
      </c>
      <c r="BH14" s="476" t="n">
        <v>0</v>
      </c>
      <c r="BI14" s="476" t="n">
        <v>0</v>
      </c>
      <c r="BJ14" s="476" t="n">
        <v>0</v>
      </c>
      <c r="BK14" s="476" t="n">
        <v>0</v>
      </c>
      <c r="BL14" s="476" t="n">
        <v>0</v>
      </c>
      <c r="BM14" s="476" t="n">
        <v>0</v>
      </c>
      <c r="BN14" s="476" t="n">
        <v>0</v>
      </c>
      <c r="BO14" s="476" t="n">
        <v>0</v>
      </c>
      <c r="BP14" s="476" t="n">
        <v>0</v>
      </c>
      <c r="BQ14" s="476" t="n">
        <v>0</v>
      </c>
      <c r="BR14" s="476" t="n">
        <v>0</v>
      </c>
      <c r="BS14" s="476" t="n">
        <v>0</v>
      </c>
      <c r="BT14" s="476" t="n">
        <v>0</v>
      </c>
      <c r="BU14" s="476" t="n">
        <v>0</v>
      </c>
      <c r="BV14" s="476" t="n">
        <v>0</v>
      </c>
      <c r="BW14" s="476" t="inlineStr">
        <is>
          <t>σdx</t>
        </is>
      </c>
      <c r="BX14" s="476" t="n">
        <v>0.00173506</v>
      </c>
      <c r="BY14" s="476" t="n">
        <v>2.687151587823842e-05</v>
      </c>
      <c r="BZ14" s="476" t="n">
        <v>0.001539547867137179</v>
      </c>
      <c r="CA14" s="476" t="n">
        <v>0</v>
      </c>
      <c r="CB14" s="476" t="n">
        <v>0.001974513050700912</v>
      </c>
      <c r="CC14" s="476" t="n">
        <v>0</v>
      </c>
      <c r="CD14" s="476" t="n">
        <v>0</v>
      </c>
      <c r="CE14" s="476" t="n">
        <v>0</v>
      </c>
      <c r="CF14" s="476" t="n">
        <v>0</v>
      </c>
      <c r="CG14" s="476" t="inlineStr">
        <is>
          <t>σdx</t>
        </is>
      </c>
      <c r="CH14" s="476" t="n">
        <v>0.0022507</v>
      </c>
      <c r="CI14" s="476" t="n">
        <v>0.003371272761391526</v>
      </c>
      <c r="CJ14" s="476" t="n">
        <v>0.0002898481431482284</v>
      </c>
      <c r="CK14" s="476" t="n">
        <v>0</v>
      </c>
      <c r="CL14" s="476" t="n">
        <v>0.001820865775674132</v>
      </c>
      <c r="CM14" s="476" t="n">
        <v>0</v>
      </c>
      <c r="CN14" s="476" t="n">
        <v>0</v>
      </c>
      <c r="CO14" s="476" t="n">
        <v>0</v>
      </c>
      <c r="CP14" s="476" t="n">
        <v>0</v>
      </c>
      <c r="CQ14" s="476" t="n">
        <v>0</v>
      </c>
      <c r="CR14" s="476" t="n">
        <v>0</v>
      </c>
      <c r="CS14" s="476" t="n">
        <v>0</v>
      </c>
      <c r="CT14" s="476" t="n">
        <v>0</v>
      </c>
      <c r="CU14" s="476" t="n">
        <v>0</v>
      </c>
      <c r="CV14" s="476" t="n">
        <v>0</v>
      </c>
      <c r="CW14" s="476" t="n">
        <v>0</v>
      </c>
      <c r="CX14" s="476" t="n">
        <v>0</v>
      </c>
      <c r="CY14" s="476" t="n">
        <v>0</v>
      </c>
      <c r="CZ14" s="476" t="n">
        <v>0</v>
      </c>
      <c r="DA14" s="476" t="n">
        <v>0</v>
      </c>
      <c r="DB14" s="476" t="n">
        <v>0</v>
      </c>
      <c r="DC14" s="476" t="n">
        <v>0</v>
      </c>
      <c r="DD14" s="476" t="n">
        <v>0</v>
      </c>
      <c r="DE14" s="476" t="n">
        <v>0</v>
      </c>
      <c r="DF14" s="476" t="n">
        <v>0</v>
      </c>
      <c r="DG14" s="476" t="n">
        <v>0</v>
      </c>
      <c r="DH14" s="476" t="n">
        <v>0</v>
      </c>
      <c r="DI14" s="476" t="n">
        <v>0</v>
      </c>
      <c r="DJ14" s="476" t="n">
        <v>0</v>
      </c>
      <c r="DK14" s="476" t="n">
        <v>0</v>
      </c>
      <c r="DL14" s="476" t="n">
        <v>0</v>
      </c>
      <c r="DM14" s="476" t="n">
        <v>0</v>
      </c>
      <c r="DN14" s="476" t="n">
        <v>0</v>
      </c>
      <c r="DO14" s="476" t="n">
        <v>0</v>
      </c>
      <c r="DP14" s="476" t="n">
        <v>0</v>
      </c>
      <c r="DQ14" s="476" t="n">
        <v>0</v>
      </c>
      <c r="DR14" s="476" t="n">
        <v>0</v>
      </c>
      <c r="DS14" s="476" t="n">
        <v>0</v>
      </c>
      <c r="DT14" s="476" t="n">
        <v>0</v>
      </c>
      <c r="DU14" s="476" t="n">
        <v>0</v>
      </c>
      <c r="DV14" s="476" t="n">
        <v>0</v>
      </c>
      <c r="DW14" s="476" t="n">
        <v>0</v>
      </c>
      <c r="DX14" s="476" t="n">
        <v>0</v>
      </c>
      <c r="DY14" s="476" t="n">
        <v>0</v>
      </c>
      <c r="DZ14" s="476" t="n">
        <v>0</v>
      </c>
      <c r="EA14" s="476" t="n">
        <v>0</v>
      </c>
      <c r="EB14" s="476" t="n">
        <v>0</v>
      </c>
      <c r="EC14" s="476" t="n">
        <v>0</v>
      </c>
      <c r="ED14" s="476" t="n">
        <v>0</v>
      </c>
      <c r="EE14" s="476" t="n">
        <v>0</v>
      </c>
      <c r="EF14" s="476" t="n">
        <v>0</v>
      </c>
      <c r="EG14" s="476" t="n">
        <v>0</v>
      </c>
      <c r="EH14" s="476" t="n">
        <v>0</v>
      </c>
      <c r="EI14" s="476" t="n">
        <v>0</v>
      </c>
      <c r="EJ14" s="476" t="n">
        <v>0</v>
      </c>
      <c r="EK14" s="476" t="n">
        <v>0</v>
      </c>
      <c r="EL14" s="476" t="n">
        <v>0</v>
      </c>
      <c r="EM14" s="476" t="n">
        <v>0</v>
      </c>
      <c r="EN14" s="476" t="n">
        <v>0</v>
      </c>
      <c r="EO14" s="476" t="n">
        <v>0</v>
      </c>
      <c r="EP14" s="476" t="n">
        <v>0</v>
      </c>
      <c r="EQ14" s="476" t="n">
        <v>0</v>
      </c>
      <c r="ER14" s="476" t="n">
        <v>0</v>
      </c>
      <c r="ES14" s="476" t="n">
        <v>0</v>
      </c>
      <c r="ET14" s="476" t="n">
        <v>0</v>
      </c>
      <c r="EU14" s="476" t="n">
        <v>0</v>
      </c>
      <c r="EV14" s="476" t="n">
        <v>0</v>
      </c>
      <c r="EW14" s="476" t="n">
        <v>0</v>
      </c>
      <c r="EX14" s="476" t="n">
        <v>0</v>
      </c>
      <c r="EY14" s="476" t="n">
        <v>0</v>
      </c>
      <c r="EZ14" s="476" t="n">
        <v>0</v>
      </c>
      <c r="FA14" s="476" t="n">
        <v>0</v>
      </c>
      <c r="FB14" s="476" t="n">
        <v>0</v>
      </c>
      <c r="FC14" s="476" t="n">
        <v>0</v>
      </c>
      <c r="FD14" s="476" t="n">
        <v>0</v>
      </c>
      <c r="FE14" s="476" t="n">
        <v>0</v>
      </c>
      <c r="FF14" s="476" t="n">
        <v>0</v>
      </c>
      <c r="FG14" s="476" t="n">
        <v>0</v>
      </c>
      <c r="FH14" s="476" t="n">
        <v>0</v>
      </c>
      <c r="FI14" s="476" t="n">
        <v>0</v>
      </c>
      <c r="FJ14" s="476" t="n">
        <v>0</v>
      </c>
      <c r="FK14" s="476" t="n">
        <v>0</v>
      </c>
      <c r="FL14" s="476" t="n">
        <v>0</v>
      </c>
      <c r="FM14" s="476" t="n">
        <v>0</v>
      </c>
      <c r="FN14" s="476" t="n">
        <v>0</v>
      </c>
      <c r="FO14" s="476" t="n">
        <v>0</v>
      </c>
      <c r="FP14" s="476" t="n">
        <v>0</v>
      </c>
      <c r="FQ14" s="476" t="n">
        <v>0</v>
      </c>
      <c r="FR14" s="476" t="n">
        <v>0</v>
      </c>
      <c r="FS14" s="476" t="n">
        <v>0</v>
      </c>
      <c r="FT14" s="476" t="n">
        <v>0</v>
      </c>
      <c r="FU14" s="476" t="n">
        <v>0</v>
      </c>
      <c r="FV14" s="476" t="n">
        <v>0</v>
      </c>
      <c r="FW14" s="476" t="n">
        <v>0</v>
      </c>
      <c r="FX14" s="476" t="n">
        <v>0</v>
      </c>
      <c r="FY14" s="476" t="n">
        <v>0</v>
      </c>
      <c r="FZ14" s="476" t="n">
        <v>0</v>
      </c>
      <c r="GA14" s="476" t="n">
        <v>0</v>
      </c>
      <c r="GB14" s="476" t="n">
        <v>0</v>
      </c>
      <c r="GC14" s="476" t="n">
        <v>0</v>
      </c>
      <c r="GD14" s="476" t="n">
        <v>0</v>
      </c>
      <c r="GE14" s="476" t="n">
        <v>0</v>
      </c>
      <c r="GF14" s="476" t="n">
        <v>0</v>
      </c>
      <c r="GG14" s="476" t="n">
        <v>0</v>
      </c>
      <c r="GH14" s="476" t="n">
        <v>0</v>
      </c>
      <c r="GI14" s="476" t="n">
        <v>0</v>
      </c>
      <c r="GJ14" s="476" t="n">
        <v>0</v>
      </c>
      <c r="GK14" s="476" t="n">
        <v>0</v>
      </c>
      <c r="GL14" s="476" t="n">
        <v>0</v>
      </c>
      <c r="GM14" s="476" t="n">
        <v>0</v>
      </c>
      <c r="GN14" s="476" t="n">
        <v>0</v>
      </c>
      <c r="GO14" s="476" t="n">
        <v>0</v>
      </c>
      <c r="GP14" s="476" t="n">
        <v>0</v>
      </c>
      <c r="GQ14" s="476" t="n">
        <v>0</v>
      </c>
      <c r="GR14" s="476" t="n">
        <v>0</v>
      </c>
      <c r="GS14" s="476" t="n">
        <v>0</v>
      </c>
      <c r="GT14" s="476" t="n">
        <v>0</v>
      </c>
      <c r="GU14" s="476" t="n">
        <v>0</v>
      </c>
      <c r="GV14" s="476" t="n">
        <v>0</v>
      </c>
      <c r="GW14" s="476" t="n">
        <v>0</v>
      </c>
      <c r="GX14" s="476" t="n">
        <v>0</v>
      </c>
      <c r="GY14" s="476" t="n">
        <v>0</v>
      </c>
      <c r="GZ14" s="476" t="n">
        <v>0</v>
      </c>
    </row>
    <row r="15">
      <c r="A15" s="543">
        <f>Wstepnewyjsciowy!B127</f>
        <v/>
      </c>
      <c r="B15" s="845" t="n">
        <v>-551395.9924182012</v>
      </c>
      <c r="C15" s="845" t="n">
        <v>497031.5670519102</v>
      </c>
      <c r="D15" s="845" t="n">
        <v>0</v>
      </c>
      <c r="E15" s="845" t="n">
        <v>0</v>
      </c>
      <c r="F15" s="845" t="n">
        <v>0</v>
      </c>
      <c r="G15" s="845" t="n">
        <v>0</v>
      </c>
      <c r="H15" s="845" t="n">
        <v>0</v>
      </c>
      <c r="I15" s="845" t="n">
        <v>0</v>
      </c>
      <c r="J15" s="845" t="n">
        <v>333331.8231710103</v>
      </c>
      <c r="K15" s="845" t="n">
        <v>156700.7037369154</v>
      </c>
      <c r="L15" s="845" t="n">
        <v>-641554.0369213023</v>
      </c>
      <c r="M15" s="845" t="n">
        <v>-227611.3380290264</v>
      </c>
      <c r="N15" s="845" t="n">
        <v>1603418.207253485</v>
      </c>
      <c r="O15" s="845" t="n">
        <v>-541984.5508057029</v>
      </c>
      <c r="P15" s="845" t="n">
        <v>-743800.0010849915</v>
      </c>
      <c r="Q15" s="543" t="n">
        <v>115863.6180459037</v>
      </c>
      <c r="R15" s="845" t="n">
        <v>0</v>
      </c>
      <c r="S15" s="544" t="n">
        <v>0</v>
      </c>
      <c r="T15" s="845" t="n">
        <v>1905.47672064526</v>
      </c>
      <c r="U15" s="744" t="inlineStr">
        <is>
          <t>dx</t>
        </is>
      </c>
      <c r="V15" s="745" t="n">
        <v>0</v>
      </c>
      <c r="W15" s="745" t="n">
        <v>-1.282738685543399e-07</v>
      </c>
      <c r="X15" s="745" t="n">
        <v>1.378883972264686e-07</v>
      </c>
      <c r="Y15" s="745" t="n">
        <v>-3.834234447926721e-08</v>
      </c>
      <c r="Z15" s="745" t="n">
        <v>2.29060470343556e-08</v>
      </c>
      <c r="AA15" s="745" t="n">
        <v>4.511161797291022e-09</v>
      </c>
      <c r="AB15" s="745" t="n">
        <v>2.035726558321335e-08</v>
      </c>
      <c r="AC15" s="745" t="n">
        <v>-3.948379113301857e-24</v>
      </c>
      <c r="AD15" s="745" t="n">
        <v>0</v>
      </c>
      <c r="AE15" s="745" t="n">
        <v>2.311642008323835e-08</v>
      </c>
      <c r="AF15" s="745" t="n">
        <v>1.162842402682437e-07</v>
      </c>
      <c r="AG15" s="745" t="n">
        <v>3.789713773444713e-08</v>
      </c>
      <c r="AH15" s="745" t="n">
        <v>1.676402488121376e-07</v>
      </c>
      <c r="AI15" s="745" t="n">
        <v>1.655460580383724e-07</v>
      </c>
      <c r="AJ15" s="745" t="n">
        <v>2.85424237997194e-07</v>
      </c>
      <c r="AK15" s="746" t="n">
        <v>-3.350192328664065e-08</v>
      </c>
      <c r="AL15" s="486" t="n">
        <v>1.151035517081129e-07</v>
      </c>
      <c r="AM15" s="620" t="n">
        <v>1.000000000000001</v>
      </c>
      <c r="AN15" s="845" t="n">
        <v>1.4595712888017e-16</v>
      </c>
      <c r="AO15" s="542" t="n">
        <v>0.0003926990816987241</v>
      </c>
      <c r="AP15" s="542" t="n">
        <v>0</v>
      </c>
      <c r="AQ15" s="747" t="n">
        <v>-0.0001894214203942686</v>
      </c>
      <c r="AR15" s="476" t="inlineStr">
        <is>
          <t>dx</t>
        </is>
      </c>
      <c r="AS15" s="845">
        <f>SQRT(ROUND(AI15,10))*$AR$3</f>
        <v/>
      </c>
      <c r="AT15" s="476" t="n">
        <v>0</v>
      </c>
      <c r="AU15" s="476" t="n">
        <v>0</v>
      </c>
      <c r="AV15" s="476" t="n">
        <v>0</v>
      </c>
      <c r="AW15" s="476" t="n">
        <v>0</v>
      </c>
      <c r="AX15" s="476" t="n">
        <v>0</v>
      </c>
      <c r="AY15" s="476" t="n">
        <v>0</v>
      </c>
      <c r="AZ15" s="476" t="n">
        <v>0</v>
      </c>
      <c r="BA15" s="476" t="n">
        <v>0</v>
      </c>
      <c r="BB15" s="476" t="n">
        <v>0</v>
      </c>
      <c r="BC15" s="476" t="n">
        <v>0</v>
      </c>
      <c r="BD15" s="476" t="n">
        <v>0</v>
      </c>
      <c r="BE15" s="476" t="n">
        <v>0</v>
      </c>
      <c r="BF15" s="476" t="n">
        <v>0</v>
      </c>
      <c r="BG15" s="476" t="n">
        <v>0</v>
      </c>
      <c r="BH15" s="476" t="n">
        <v>0</v>
      </c>
      <c r="BI15" s="476" t="n">
        <v>0</v>
      </c>
      <c r="BJ15" s="476" t="n">
        <v>0</v>
      </c>
      <c r="BK15" s="476" t="n">
        <v>0</v>
      </c>
      <c r="BL15" s="476" t="n">
        <v>0</v>
      </c>
      <c r="BM15" s="476" t="n">
        <v>0</v>
      </c>
      <c r="BN15" s="476" t="n">
        <v>0</v>
      </c>
      <c r="BO15" s="476" t="n">
        <v>0</v>
      </c>
      <c r="BP15" s="476" t="n">
        <v>0</v>
      </c>
      <c r="BQ15" s="476" t="n">
        <v>0</v>
      </c>
      <c r="BR15" s="476" t="n">
        <v>0</v>
      </c>
      <c r="BS15" s="476" t="n">
        <v>0</v>
      </c>
      <c r="BT15" s="476" t="n">
        <v>0</v>
      </c>
      <c r="BU15" s="476" t="n">
        <v>8</v>
      </c>
      <c r="BV15" s="476" t="n">
        <v>0</v>
      </c>
      <c r="BW15" s="476" t="inlineStr">
        <is>
          <t>|ΔX|≤ kα*mΔx</t>
        </is>
      </c>
      <c r="BX15" s="476" t="inlineStr">
        <is>
          <t>NIE</t>
        </is>
      </c>
      <c r="BY15" s="476" t="inlineStr">
        <is>
          <t>NIE</t>
        </is>
      </c>
      <c r="BZ15" s="476" t="inlineStr">
        <is>
          <t>TAK</t>
        </is>
      </c>
      <c r="CA15" s="476" t="inlineStr">
        <is>
          <t>TAK</t>
        </is>
      </c>
      <c r="CB15" s="476" t="inlineStr">
        <is>
          <t>NIE</t>
        </is>
      </c>
      <c r="CC15" s="476" t="n">
        <v>0</v>
      </c>
      <c r="CD15" s="476" t="n">
        <v>0</v>
      </c>
      <c r="CE15" s="476" t="n">
        <v>8</v>
      </c>
      <c r="CF15" s="476" t="n">
        <v>0</v>
      </c>
      <c r="CG15" s="476" t="inlineStr">
        <is>
          <t>|ΔX|≤ kα*mΔx</t>
        </is>
      </c>
      <c r="CH15" s="476" t="inlineStr">
        <is>
          <t>TAK</t>
        </is>
      </c>
      <c r="CI15" s="476" t="inlineStr">
        <is>
          <t>TAK</t>
        </is>
      </c>
      <c r="CJ15" s="476" t="inlineStr">
        <is>
          <t>TAK</t>
        </is>
      </c>
      <c r="CK15" s="476" t="inlineStr">
        <is>
          <t>TAK</t>
        </is>
      </c>
      <c r="CL15" s="476" t="inlineStr">
        <is>
          <t>NIE</t>
        </is>
      </c>
      <c r="CM15" s="476" t="n">
        <v>0</v>
      </c>
      <c r="CN15" s="476" t="n">
        <v>0</v>
      </c>
      <c r="CO15" s="476" t="n">
        <v>0</v>
      </c>
      <c r="CP15" s="476" t="n">
        <v>0</v>
      </c>
      <c r="CQ15" s="476" t="n">
        <v>0</v>
      </c>
      <c r="CR15" s="476" t="n">
        <v>0</v>
      </c>
      <c r="CS15" s="476" t="n">
        <v>0</v>
      </c>
      <c r="CT15" s="476" t="n">
        <v>0</v>
      </c>
      <c r="CU15" s="476" t="n">
        <v>0</v>
      </c>
      <c r="CV15" s="476" t="n">
        <v>0</v>
      </c>
      <c r="CW15" s="476" t="n">
        <v>0</v>
      </c>
      <c r="CX15" s="476" t="n">
        <v>0</v>
      </c>
      <c r="CY15" s="476" t="n">
        <v>0</v>
      </c>
      <c r="CZ15" s="476" t="n">
        <v>0</v>
      </c>
      <c r="DA15" s="476" t="n">
        <v>0</v>
      </c>
      <c r="DB15" s="476" t="n">
        <v>0</v>
      </c>
      <c r="DC15" s="476" t="n">
        <v>0</v>
      </c>
      <c r="DD15" s="476" t="n">
        <v>0</v>
      </c>
      <c r="DE15" s="476" t="n">
        <v>0</v>
      </c>
      <c r="DF15" s="476" t="n">
        <v>0</v>
      </c>
      <c r="DG15" s="476" t="n">
        <v>0</v>
      </c>
      <c r="DH15" s="476" t="n">
        <v>0</v>
      </c>
      <c r="DI15" s="476" t="n">
        <v>0</v>
      </c>
      <c r="DJ15" s="476" t="n">
        <v>0</v>
      </c>
      <c r="DK15" s="476" t="n">
        <v>0</v>
      </c>
      <c r="DL15" s="476" t="n">
        <v>0</v>
      </c>
      <c r="DM15" s="476" t="n">
        <v>0</v>
      </c>
      <c r="DN15" s="476" t="n">
        <v>0</v>
      </c>
      <c r="DO15" s="476" t="n">
        <v>0</v>
      </c>
      <c r="DP15" s="476" t="n">
        <v>0</v>
      </c>
      <c r="DQ15" s="476" t="n">
        <v>0</v>
      </c>
      <c r="DR15" s="476" t="n">
        <v>0</v>
      </c>
      <c r="DS15" s="476" t="n">
        <v>0</v>
      </c>
      <c r="DT15" s="476" t="n">
        <v>0</v>
      </c>
      <c r="DU15" s="476" t="n">
        <v>0</v>
      </c>
      <c r="DV15" s="476" t="n">
        <v>0</v>
      </c>
      <c r="DW15" s="476" t="n">
        <v>0</v>
      </c>
      <c r="DX15" s="476" t="n">
        <v>0</v>
      </c>
      <c r="DY15" s="476" t="n">
        <v>0</v>
      </c>
      <c r="DZ15" s="476" t="n">
        <v>0</v>
      </c>
      <c r="EA15" s="476" t="n">
        <v>0</v>
      </c>
      <c r="EB15" s="476" t="n">
        <v>0</v>
      </c>
      <c r="EC15" s="476" t="n">
        <v>0</v>
      </c>
      <c r="ED15" s="476" t="n">
        <v>0</v>
      </c>
      <c r="EE15" s="476" t="n">
        <v>0</v>
      </c>
      <c r="EF15" s="476" t="n">
        <v>0</v>
      </c>
      <c r="EG15" s="476" t="n">
        <v>0</v>
      </c>
      <c r="EH15" s="476" t="n">
        <v>0</v>
      </c>
      <c r="EI15" s="476" t="n">
        <v>0</v>
      </c>
      <c r="EJ15" s="476" t="n">
        <v>0</v>
      </c>
      <c r="EK15" s="476" t="n">
        <v>0</v>
      </c>
      <c r="EL15" s="476" t="n">
        <v>0</v>
      </c>
      <c r="EM15" s="476" t="n">
        <v>0</v>
      </c>
      <c r="EN15" s="476" t="n">
        <v>0</v>
      </c>
      <c r="EO15" s="476" t="n">
        <v>0</v>
      </c>
      <c r="EP15" s="476" t="n">
        <v>0</v>
      </c>
      <c r="EQ15" s="476" t="n">
        <v>0</v>
      </c>
      <c r="ER15" s="476" t="n">
        <v>0</v>
      </c>
      <c r="ES15" s="476" t="n">
        <v>0</v>
      </c>
      <c r="ET15" s="476" t="n">
        <v>0</v>
      </c>
      <c r="EU15" s="476" t="n">
        <v>0</v>
      </c>
      <c r="EV15" s="476" t="n">
        <v>0</v>
      </c>
      <c r="EW15" s="476" t="n">
        <v>0</v>
      </c>
      <c r="EX15" s="476" t="n">
        <v>0</v>
      </c>
      <c r="EY15" s="476" t="n">
        <v>0</v>
      </c>
      <c r="EZ15" s="476" t="n">
        <v>0</v>
      </c>
      <c r="FA15" s="476" t="n">
        <v>0</v>
      </c>
      <c r="FB15" s="476" t="n">
        <v>0</v>
      </c>
      <c r="FC15" s="476" t="n">
        <v>0</v>
      </c>
      <c r="FD15" s="476" t="n">
        <v>0</v>
      </c>
      <c r="FE15" s="476" t="n">
        <v>0</v>
      </c>
      <c r="FF15" s="476" t="n">
        <v>0</v>
      </c>
      <c r="FG15" s="476" t="n">
        <v>0</v>
      </c>
      <c r="FH15" s="476" t="n">
        <v>0</v>
      </c>
      <c r="FI15" s="476" t="n">
        <v>0</v>
      </c>
      <c r="FJ15" s="476" t="n">
        <v>0</v>
      </c>
      <c r="FK15" s="476" t="n">
        <v>0</v>
      </c>
      <c r="FL15" s="476" t="n">
        <v>0</v>
      </c>
      <c r="FM15" s="476" t="n">
        <v>0</v>
      </c>
      <c r="FN15" s="476" t="n">
        <v>0</v>
      </c>
      <c r="FO15" s="476" t="n">
        <v>0</v>
      </c>
      <c r="FP15" s="476" t="n">
        <v>0</v>
      </c>
      <c r="FQ15" s="476" t="n">
        <v>0</v>
      </c>
      <c r="FR15" s="476" t="n">
        <v>0</v>
      </c>
      <c r="FS15" s="476" t="n">
        <v>0</v>
      </c>
      <c r="FT15" s="476" t="n">
        <v>0</v>
      </c>
      <c r="FU15" s="476" t="n">
        <v>0</v>
      </c>
      <c r="FV15" s="476" t="n">
        <v>0</v>
      </c>
      <c r="FW15" s="476" t="n">
        <v>0</v>
      </c>
      <c r="FX15" s="476" t="n">
        <v>0</v>
      </c>
      <c r="FY15" s="476" t="n">
        <v>0</v>
      </c>
      <c r="FZ15" s="476" t="n">
        <v>0</v>
      </c>
      <c r="GA15" s="476" t="n">
        <v>0</v>
      </c>
      <c r="GB15" s="476" t="n">
        <v>0</v>
      </c>
      <c r="GC15" s="476" t="n">
        <v>0</v>
      </c>
      <c r="GD15" s="476" t="n">
        <v>0</v>
      </c>
      <c r="GE15" s="476" t="n">
        <v>0</v>
      </c>
      <c r="GF15" s="476" t="n">
        <v>0</v>
      </c>
      <c r="GG15" s="476" t="n">
        <v>0</v>
      </c>
      <c r="GH15" s="476" t="n">
        <v>0</v>
      </c>
      <c r="GI15" s="476" t="n">
        <v>0</v>
      </c>
      <c r="GJ15" s="476" t="n">
        <v>0</v>
      </c>
      <c r="GK15" s="476" t="n">
        <v>0</v>
      </c>
      <c r="GL15" s="476" t="n">
        <v>0</v>
      </c>
      <c r="GM15" s="476" t="n">
        <v>0</v>
      </c>
      <c r="GN15" s="476" t="n">
        <v>0</v>
      </c>
      <c r="GO15" s="476" t="n">
        <v>0</v>
      </c>
      <c r="GP15" s="476" t="n">
        <v>0</v>
      </c>
      <c r="GQ15" s="476" t="n">
        <v>0</v>
      </c>
      <c r="GR15" s="476" t="n">
        <v>0</v>
      </c>
      <c r="GS15" s="476" t="n">
        <v>0</v>
      </c>
      <c r="GT15" s="476" t="n">
        <v>0</v>
      </c>
      <c r="GU15" s="476" t="n">
        <v>0</v>
      </c>
      <c r="GV15" s="476" t="n">
        <v>0</v>
      </c>
      <c r="GW15" s="476" t="n">
        <v>0</v>
      </c>
      <c r="GX15" s="476" t="n">
        <v>0</v>
      </c>
      <c r="GY15" s="476" t="n">
        <v>0</v>
      </c>
      <c r="GZ15" s="476" t="n">
        <v>0</v>
      </c>
    </row>
    <row r="16">
      <c r="A16" s="543">
        <f>Wstepnewyjsciowy!B128</f>
        <v/>
      </c>
      <c r="B16" s="845" t="n">
        <v>1785040.820387639</v>
      </c>
      <c r="C16" s="845" t="n">
        <v>-1166911.190013903</v>
      </c>
      <c r="D16" s="845" t="n">
        <v>0</v>
      </c>
      <c r="E16" s="845" t="n">
        <v>0</v>
      </c>
      <c r="F16" s="845" t="n">
        <v>0</v>
      </c>
      <c r="G16" s="845" t="n">
        <v>0</v>
      </c>
      <c r="H16" s="845" t="n">
        <v>0</v>
      </c>
      <c r="I16" s="845" t="n">
        <v>0</v>
      </c>
      <c r="J16" s="845" t="n">
        <v>14175.26468405878</v>
      </c>
      <c r="K16" s="845" t="n">
        <v>-571436.6681128663</v>
      </c>
      <c r="L16" s="845" t="n">
        <v>-1300053.589493115</v>
      </c>
      <c r="M16" s="845" t="n">
        <v>-2619099.022196786</v>
      </c>
      <c r="N16" s="845" t="n">
        <v>-541984.5508057029</v>
      </c>
      <c r="O16" s="845" t="n">
        <v>5683020.401981601</v>
      </c>
      <c r="P16" s="845" t="n">
        <v>42822.05522711971</v>
      </c>
      <c r="Q16" s="543" t="n">
        <v>-1325573.521658045</v>
      </c>
      <c r="R16" s="845" t="n">
        <v>0</v>
      </c>
      <c r="S16" s="544" t="n">
        <v>0</v>
      </c>
      <c r="T16" s="845" t="n">
        <v>-1105.176497974251</v>
      </c>
      <c r="U16" s="744" t="inlineStr">
        <is>
          <t>dy</t>
        </is>
      </c>
      <c r="V16" s="745" t="n">
        <v>0</v>
      </c>
      <c r="W16" s="745" t="n">
        <v>-2.21161842335069e-07</v>
      </c>
      <c r="X16" s="745" t="n">
        <v>2.377386159077046e-07</v>
      </c>
      <c r="Y16" s="745" t="n">
        <v>-6.610749048149489e-08</v>
      </c>
      <c r="Z16" s="745" t="n">
        <v>3.949318454199258e-08</v>
      </c>
      <c r="AA16" s="745" t="n">
        <v>7.77786516774311e-09</v>
      </c>
      <c r="AB16" s="745" t="n">
        <v>3.509873376416108e-08</v>
      </c>
      <c r="AC16" s="745" t="n">
        <v>-1.906905665476261e-24</v>
      </c>
      <c r="AD16" s="745" t="n">
        <v>0</v>
      </c>
      <c r="AE16" s="745" t="n">
        <v>3.985589669523845e-08</v>
      </c>
      <c r="AF16" s="745" t="n">
        <v>2.004900694280065e-07</v>
      </c>
      <c r="AG16" s="745" t="n">
        <v>6.533989264559849e-08</v>
      </c>
      <c r="AH16" s="745" t="n">
        <v>2.89034911745065e-07</v>
      </c>
      <c r="AI16" s="745" t="n">
        <v>2.854242379971941e-07</v>
      </c>
      <c r="AJ16" s="745" t="n">
        <v>4.921107551675759e-07</v>
      </c>
      <c r="AK16" s="746" t="n">
        <v>-5.776193670110451e-08</v>
      </c>
      <c r="AL16" s="486" t="n">
        <v>1.984543994967467e-07</v>
      </c>
      <c r="AM16" s="620" t="n">
        <v>4.973061048092247e-17</v>
      </c>
      <c r="AN16" s="845" t="n">
        <v>1.000000000000001</v>
      </c>
      <c r="AO16" s="542" t="n">
        <v>-0.0002277654673852602</v>
      </c>
      <c r="AP16" s="542" t="n">
        <v>0</v>
      </c>
      <c r="AQ16" s="747" t="n">
        <v>-0.0003265886558521863</v>
      </c>
      <c r="AR16" s="476" t="inlineStr">
        <is>
          <t>dy</t>
        </is>
      </c>
      <c r="AS16" s="845">
        <f>SQRT(ROUND(AJ16,10))*$AR$3</f>
        <v/>
      </c>
      <c r="AT16" s="476" t="n">
        <v>0</v>
      </c>
      <c r="AU16" s="476" t="n">
        <v>0</v>
      </c>
      <c r="AV16" s="476" t="n">
        <v>0</v>
      </c>
      <c r="AW16" s="476" t="n">
        <v>0</v>
      </c>
      <c r="AX16" s="476" t="n">
        <v>0</v>
      </c>
      <c r="AY16" s="476" t="n">
        <v>0</v>
      </c>
      <c r="AZ16" s="476" t="n">
        <v>0</v>
      </c>
      <c r="BA16" s="476" t="n">
        <v>0</v>
      </c>
      <c r="BB16" s="476" t="n">
        <v>0</v>
      </c>
      <c r="BC16" s="476" t="n">
        <v>0</v>
      </c>
      <c r="BD16" s="476" t="n">
        <v>0</v>
      </c>
      <c r="BE16" s="476" t="n">
        <v>0</v>
      </c>
      <c r="BF16" s="476" t="n">
        <v>0</v>
      </c>
      <c r="BG16" s="476" t="n">
        <v>0</v>
      </c>
      <c r="BH16" s="476" t="n">
        <v>0</v>
      </c>
      <c r="BI16" s="476" t="n">
        <v>0</v>
      </c>
      <c r="BJ16" s="476" t="n">
        <v>0</v>
      </c>
      <c r="BK16" s="476" t="n">
        <v>0</v>
      </c>
      <c r="BL16" s="476" t="n">
        <v>0</v>
      </c>
      <c r="BM16" s="476" t="n">
        <v>0</v>
      </c>
      <c r="BN16" s="476" t="n">
        <v>0</v>
      </c>
      <c r="BO16" s="476" t="n">
        <v>0</v>
      </c>
      <c r="BP16" s="476" t="n">
        <v>0</v>
      </c>
      <c r="BQ16" s="476" t="n">
        <v>0</v>
      </c>
      <c r="BR16" s="476" t="n">
        <v>0</v>
      </c>
      <c r="BS16" s="476" t="n">
        <v>0</v>
      </c>
      <c r="BT16" s="476" t="n">
        <v>0</v>
      </c>
      <c r="BU16" s="476" t="n">
        <v>6</v>
      </c>
      <c r="BV16" s="476" t="n">
        <v>0</v>
      </c>
      <c r="BW16" s="476" t="inlineStr">
        <is>
          <t>∆Y</t>
        </is>
      </c>
      <c r="BX16" s="476" t="n">
        <v>0.001531151831765821</v>
      </c>
      <c r="BY16" s="476" t="n">
        <v>0.002160724191746147</v>
      </c>
      <c r="BZ16" s="476" t="n">
        <v>-0.001092077876373429</v>
      </c>
      <c r="CA16" s="476" t="n">
        <v>3.293661941279183e-18</v>
      </c>
      <c r="CB16" s="476" t="n">
        <v>0.004587886696167045</v>
      </c>
      <c r="CC16" s="476" t="n">
        <v>0</v>
      </c>
      <c r="CD16" s="476" t="n">
        <v>0</v>
      </c>
      <c r="CE16" s="476" t="n">
        <v>7</v>
      </c>
      <c r="CF16" s="476" t="n">
        <v>0</v>
      </c>
      <c r="CG16" s="476" t="inlineStr">
        <is>
          <t>∆Y</t>
        </is>
      </c>
      <c r="CH16" s="476" t="n">
        <v>0.0005779352927588965</v>
      </c>
      <c r="CI16" s="476" t="n">
        <v>0.002193593727573971</v>
      </c>
      <c r="CJ16" s="476" t="n">
        <v>-0.001289295091340375</v>
      </c>
      <c r="CK16" s="476" t="n">
        <v>1.080867690547751e-17</v>
      </c>
      <c r="CL16" s="476" t="n">
        <v>0.003509765921014392</v>
      </c>
      <c r="CM16" s="476" t="n">
        <v>0</v>
      </c>
      <c r="CN16" s="476" t="n">
        <v>0</v>
      </c>
      <c r="CO16" s="476" t="n">
        <v>0</v>
      </c>
      <c r="CP16" s="476" t="n">
        <v>0</v>
      </c>
      <c r="CQ16" s="476" t="n">
        <v>0</v>
      </c>
      <c r="CR16" s="476" t="n">
        <v>0</v>
      </c>
      <c r="CS16" s="476" t="n">
        <v>0</v>
      </c>
      <c r="CT16" s="476" t="n">
        <v>0</v>
      </c>
      <c r="CU16" s="476" t="n">
        <v>0</v>
      </c>
      <c r="CV16" s="476" t="n">
        <v>0</v>
      </c>
      <c r="CW16" s="476" t="n">
        <v>0</v>
      </c>
      <c r="CX16" s="476" t="n">
        <v>0</v>
      </c>
      <c r="CY16" s="476" t="n">
        <v>0</v>
      </c>
      <c r="CZ16" s="476" t="n">
        <v>0</v>
      </c>
      <c r="DA16" s="476" t="n">
        <v>0</v>
      </c>
      <c r="DB16" s="476" t="n">
        <v>0</v>
      </c>
      <c r="DC16" s="476" t="n">
        <v>0</v>
      </c>
      <c r="DD16" s="476" t="n">
        <v>0</v>
      </c>
      <c r="DE16" s="476" t="n">
        <v>0</v>
      </c>
      <c r="DF16" s="476" t="n">
        <v>0</v>
      </c>
      <c r="DG16" s="476" t="n">
        <v>0</v>
      </c>
      <c r="DH16" s="476" t="n">
        <v>0</v>
      </c>
      <c r="DI16" s="476" t="n">
        <v>0</v>
      </c>
      <c r="DJ16" s="476" t="n">
        <v>0</v>
      </c>
      <c r="DK16" s="476" t="n">
        <v>0</v>
      </c>
      <c r="DL16" s="476" t="n">
        <v>0</v>
      </c>
      <c r="DM16" s="476" t="n">
        <v>0</v>
      </c>
      <c r="DN16" s="476" t="n">
        <v>0</v>
      </c>
      <c r="DO16" s="476" t="n">
        <v>0</v>
      </c>
      <c r="DP16" s="476" t="n">
        <v>0</v>
      </c>
      <c r="DQ16" s="476" t="n">
        <v>0</v>
      </c>
      <c r="DR16" s="476" t="n">
        <v>0</v>
      </c>
      <c r="DS16" s="476" t="n">
        <v>0</v>
      </c>
      <c r="DT16" s="476" t="n">
        <v>0</v>
      </c>
      <c r="DU16" s="476" t="n">
        <v>0</v>
      </c>
      <c r="DV16" s="476" t="n">
        <v>0</v>
      </c>
      <c r="DW16" s="476" t="n">
        <v>0</v>
      </c>
      <c r="DX16" s="476" t="n">
        <v>0</v>
      </c>
      <c r="DY16" s="476" t="n">
        <v>0</v>
      </c>
      <c r="DZ16" s="476" t="n">
        <v>0</v>
      </c>
      <c r="EA16" s="476" t="n">
        <v>0</v>
      </c>
      <c r="EB16" s="476" t="n">
        <v>0</v>
      </c>
      <c r="EC16" s="476" t="n">
        <v>0</v>
      </c>
      <c r="ED16" s="476" t="n">
        <v>0</v>
      </c>
      <c r="EE16" s="476" t="n">
        <v>0</v>
      </c>
      <c r="EF16" s="476" t="n">
        <v>0</v>
      </c>
      <c r="EG16" s="476" t="n">
        <v>0</v>
      </c>
      <c r="EH16" s="476" t="n">
        <v>0</v>
      </c>
      <c r="EI16" s="476" t="n">
        <v>0</v>
      </c>
      <c r="EJ16" s="476" t="n">
        <v>0</v>
      </c>
      <c r="EK16" s="476" t="n">
        <v>0</v>
      </c>
      <c r="EL16" s="476" t="n">
        <v>0</v>
      </c>
      <c r="EM16" s="476" t="n">
        <v>0</v>
      </c>
      <c r="EN16" s="476" t="n">
        <v>0</v>
      </c>
      <c r="EO16" s="476" t="n">
        <v>0</v>
      </c>
      <c r="EP16" s="476" t="n">
        <v>0</v>
      </c>
      <c r="EQ16" s="476" t="n">
        <v>0</v>
      </c>
      <c r="ER16" s="476" t="n">
        <v>0</v>
      </c>
      <c r="ES16" s="476" t="n">
        <v>0</v>
      </c>
      <c r="ET16" s="476" t="n">
        <v>0</v>
      </c>
      <c r="EU16" s="476" t="n">
        <v>0</v>
      </c>
      <c r="EV16" s="476" t="n">
        <v>0</v>
      </c>
      <c r="EW16" s="476" t="n">
        <v>0</v>
      </c>
      <c r="EX16" s="476" t="n">
        <v>0</v>
      </c>
      <c r="EY16" s="476" t="n">
        <v>0</v>
      </c>
      <c r="EZ16" s="476" t="n">
        <v>0</v>
      </c>
      <c r="FA16" s="476" t="n">
        <v>0</v>
      </c>
      <c r="FB16" s="476" t="n">
        <v>0</v>
      </c>
      <c r="FC16" s="476" t="n">
        <v>0</v>
      </c>
      <c r="FD16" s="476" t="n">
        <v>0</v>
      </c>
      <c r="FE16" s="476" t="n">
        <v>0</v>
      </c>
      <c r="FF16" s="476" t="n">
        <v>0</v>
      </c>
      <c r="FG16" s="476" t="n">
        <v>0</v>
      </c>
      <c r="FH16" s="476" t="n">
        <v>0</v>
      </c>
      <c r="FI16" s="476" t="n">
        <v>0</v>
      </c>
      <c r="FJ16" s="476" t="n">
        <v>0</v>
      </c>
      <c r="FK16" s="476" t="n">
        <v>0</v>
      </c>
      <c r="FL16" s="476" t="n">
        <v>0</v>
      </c>
      <c r="FM16" s="476" t="n">
        <v>0</v>
      </c>
      <c r="FN16" s="476" t="n">
        <v>0</v>
      </c>
      <c r="FO16" s="476" t="n">
        <v>0</v>
      </c>
      <c r="FP16" s="476" t="n">
        <v>0</v>
      </c>
      <c r="FQ16" s="476" t="n">
        <v>0</v>
      </c>
      <c r="FR16" s="476" t="n">
        <v>0</v>
      </c>
      <c r="FS16" s="476" t="n">
        <v>0</v>
      </c>
      <c r="FT16" s="476" t="n">
        <v>0</v>
      </c>
      <c r="FU16" s="476" t="n">
        <v>0</v>
      </c>
      <c r="FV16" s="476" t="n">
        <v>0</v>
      </c>
      <c r="FW16" s="476" t="n">
        <v>0</v>
      </c>
      <c r="FX16" s="476" t="n">
        <v>0</v>
      </c>
      <c r="FY16" s="476" t="n">
        <v>0</v>
      </c>
      <c r="FZ16" s="476" t="n">
        <v>0</v>
      </c>
      <c r="GA16" s="476" t="n">
        <v>0</v>
      </c>
      <c r="GB16" s="476" t="n">
        <v>0</v>
      </c>
      <c r="GC16" s="476" t="n">
        <v>0</v>
      </c>
      <c r="GD16" s="476" t="n">
        <v>0</v>
      </c>
      <c r="GE16" s="476" t="n">
        <v>0</v>
      </c>
      <c r="GF16" s="476" t="n">
        <v>0</v>
      </c>
      <c r="GG16" s="476" t="n">
        <v>0</v>
      </c>
      <c r="GH16" s="476" t="n">
        <v>0</v>
      </c>
      <c r="GI16" s="476" t="n">
        <v>0</v>
      </c>
      <c r="GJ16" s="476" t="n">
        <v>0</v>
      </c>
      <c r="GK16" s="476" t="n">
        <v>0</v>
      </c>
      <c r="GL16" s="476" t="n">
        <v>0</v>
      </c>
      <c r="GM16" s="476" t="n">
        <v>0</v>
      </c>
      <c r="GN16" s="476" t="n">
        <v>0</v>
      </c>
      <c r="GO16" s="476" t="n">
        <v>0</v>
      </c>
      <c r="GP16" s="476" t="n">
        <v>0</v>
      </c>
      <c r="GQ16" s="476" t="n">
        <v>0</v>
      </c>
      <c r="GR16" s="476" t="n">
        <v>0</v>
      </c>
      <c r="GS16" s="476" t="n">
        <v>0</v>
      </c>
      <c r="GT16" s="476" t="n">
        <v>0</v>
      </c>
      <c r="GU16" s="476" t="n">
        <v>0</v>
      </c>
      <c r="GV16" s="476" t="n">
        <v>0</v>
      </c>
      <c r="GW16" s="476" t="n">
        <v>0</v>
      </c>
      <c r="GX16" s="476" t="n">
        <v>0</v>
      </c>
      <c r="GY16" s="476" t="n">
        <v>0</v>
      </c>
      <c r="GZ16" s="476" t="n">
        <v>0</v>
      </c>
    </row>
    <row r="17">
      <c r="A17" s="543">
        <f>Wstepnewyjsciowy!B129</f>
        <v/>
      </c>
      <c r="B17" s="845" t="n">
        <v>-2190966.540496671</v>
      </c>
      <c r="C17" s="845" t="n">
        <v>700573.581295703</v>
      </c>
      <c r="D17" s="845" t="n">
        <v>-744343.6664732296</v>
      </c>
      <c r="E17" s="845" t="n">
        <v>-39464.61913898122</v>
      </c>
      <c r="F17" s="845" t="n">
        <v>-1509651.600087069</v>
      </c>
      <c r="G17" s="845" t="n">
        <v>-1029589.156205278</v>
      </c>
      <c r="H17" s="845" t="n">
        <v>-1082062.511579622</v>
      </c>
      <c r="I17" s="845" t="n">
        <v>-521342.9408878051</v>
      </c>
      <c r="J17" s="845" t="n">
        <v>191783.6202911655</v>
      </c>
      <c r="K17" s="845" t="n">
        <v>659043.2472273349</v>
      </c>
      <c r="L17" s="845" t="n">
        <v>-2622586.114106003</v>
      </c>
      <c r="M17" s="845" t="n">
        <v>411244.2782804827</v>
      </c>
      <c r="N17" s="845" t="n">
        <v>-743800.0010849915</v>
      </c>
      <c r="O17" s="845" t="n">
        <v>42822.05522711971</v>
      </c>
      <c r="P17" s="845" t="n">
        <v>8701626.81353642</v>
      </c>
      <c r="Q17" s="543" t="n">
        <v>-223286.4457985761</v>
      </c>
      <c r="R17" s="845" t="n">
        <v>0</v>
      </c>
      <c r="S17" s="544" t="n">
        <v>0</v>
      </c>
      <c r="T17" s="845" t="n">
        <v>0</v>
      </c>
      <c r="U17" s="744" t="inlineStr">
        <is>
          <t>dx</t>
        </is>
      </c>
      <c r="V17" s="745" t="n">
        <v>0</v>
      </c>
      <c r="W17" s="745" t="n">
        <v>4.981651942574763e-07</v>
      </c>
      <c r="X17" s="745" t="n">
        <v>8.206248118418685e-08</v>
      </c>
      <c r="Y17" s="745" t="n">
        <v>4.023691720923579e-07</v>
      </c>
      <c r="Z17" s="745" t="n">
        <v>3.015408271910819e-07</v>
      </c>
      <c r="AA17" s="745" t="n">
        <v>1.194972078448475e-07</v>
      </c>
      <c r="AB17" s="745" t="n">
        <v>2.585602427560693e-07</v>
      </c>
      <c r="AC17" s="745" t="n">
        <v>4.855668069191934e-25</v>
      </c>
      <c r="AD17" s="745" t="n">
        <v>0</v>
      </c>
      <c r="AE17" s="745" t="n">
        <v>-1.110910674182396e-08</v>
      </c>
      <c r="AF17" s="745" t="n">
        <v>-1.467161552545999e-07</v>
      </c>
      <c r="AG17" s="745" t="n">
        <v>1.732340228899122e-07</v>
      </c>
      <c r="AH17" s="745" t="n">
        <v>-7.068108013925483e-08</v>
      </c>
      <c r="AI17" s="745" t="n">
        <v>-3.350192328664075e-08</v>
      </c>
      <c r="AJ17" s="745" t="n">
        <v>-5.776193670110463e-08</v>
      </c>
      <c r="AK17" s="746" t="n">
        <v>3.883835205108712e-07</v>
      </c>
      <c r="AL17" s="486" t="n">
        <v>1.245886421551736e-07</v>
      </c>
      <c r="AM17" s="620" t="n">
        <v>1.000000000000001</v>
      </c>
      <c r="AN17" s="845" t="n">
        <v>-3.586756955396163e-16</v>
      </c>
      <c r="AO17" s="542" t="n">
        <v>0.0003424335992412877</v>
      </c>
      <c r="AP17" s="542" t="n">
        <v>0</v>
      </c>
      <c r="AQ17" s="747" t="n">
        <v>-5.850055265859392e-05</v>
      </c>
      <c r="AR17" s="476" t="inlineStr">
        <is>
          <t>dx</t>
        </is>
      </c>
      <c r="AS17" s="845">
        <f>SQRT(ROUND(AK17,10))*$AR$3</f>
        <v/>
      </c>
      <c r="AT17" s="476" t="n">
        <v>0</v>
      </c>
      <c r="AU17" s="476" t="n">
        <v>0</v>
      </c>
      <c r="AV17" s="476" t="n">
        <v>0</v>
      </c>
      <c r="AW17" s="476" t="n">
        <v>0</v>
      </c>
      <c r="AX17" s="476" t="n">
        <v>0</v>
      </c>
      <c r="AY17" s="476" t="n">
        <v>0</v>
      </c>
      <c r="AZ17" s="476" t="n">
        <v>0</v>
      </c>
      <c r="BA17" s="476" t="n">
        <v>0</v>
      </c>
      <c r="BB17" s="476" t="n">
        <v>0</v>
      </c>
      <c r="BC17" s="476" t="n">
        <v>0</v>
      </c>
      <c r="BD17" s="476" t="n">
        <v>0</v>
      </c>
      <c r="BE17" s="476" t="n">
        <v>0</v>
      </c>
      <c r="BF17" s="476" t="n">
        <v>0</v>
      </c>
      <c r="BG17" s="476" t="n">
        <v>0</v>
      </c>
      <c r="BH17" s="476" t="n">
        <v>0</v>
      </c>
      <c r="BI17" s="476" t="n">
        <v>0</v>
      </c>
      <c r="BJ17" s="476" t="n">
        <v>0</v>
      </c>
      <c r="BK17" s="476" t="n">
        <v>0</v>
      </c>
      <c r="BL17" s="476" t="n">
        <v>0</v>
      </c>
      <c r="BM17" s="476" t="n">
        <v>0</v>
      </c>
      <c r="BN17" s="476" t="n">
        <v>0</v>
      </c>
      <c r="BO17" s="476" t="n">
        <v>0</v>
      </c>
      <c r="BP17" s="476" t="n">
        <v>0</v>
      </c>
      <c r="BQ17" s="476" t="n">
        <v>0</v>
      </c>
      <c r="BR17" s="476" t="n">
        <v>0</v>
      </c>
      <c r="BS17" s="476" t="n">
        <v>0</v>
      </c>
      <c r="BT17" s="476" t="n">
        <v>0</v>
      </c>
      <c r="BU17" s="476" t="n">
        <v>0</v>
      </c>
      <c r="BV17" s="476" t="n">
        <v>0</v>
      </c>
      <c r="BW17" s="476" t="inlineStr">
        <is>
          <t>σdy</t>
        </is>
      </c>
      <c r="BX17" s="476" t="n">
        <v>0.002492790958128231</v>
      </c>
      <c r="BY17" s="476" t="n">
        <v>0.001935027422446965</v>
      </c>
      <c r="BZ17" s="476" t="n">
        <v>0.001454795415131621</v>
      </c>
      <c r="CA17" s="476" t="n">
        <v>0</v>
      </c>
      <c r="CB17" s="476" t="n">
        <v>0.002408336353051091</v>
      </c>
      <c r="CC17" s="476" t="n">
        <v>0</v>
      </c>
      <c r="CD17" s="476" t="n">
        <v>0</v>
      </c>
      <c r="CE17" s="476" t="n">
        <v>0</v>
      </c>
      <c r="CF17" s="476" t="n">
        <v>0</v>
      </c>
      <c r="CG17" s="476" t="inlineStr">
        <is>
          <t>σdy</t>
        </is>
      </c>
      <c r="CH17" s="476" t="n">
        <v>0.002791140844699181</v>
      </c>
      <c r="CI17" s="476" t="n">
        <v>0.001947321687195303</v>
      </c>
      <c r="CJ17" s="476" t="n">
        <v>0.00139997646583508</v>
      </c>
      <c r="CK17" s="476" t="n">
        <v>0</v>
      </c>
      <c r="CL17" s="476" t="n">
        <v>0.002959388938078553</v>
      </c>
      <c r="CM17" s="476" t="n">
        <v>0</v>
      </c>
      <c r="CN17" s="476" t="n">
        <v>0</v>
      </c>
      <c r="CO17" s="476" t="n">
        <v>0</v>
      </c>
      <c r="CP17" s="476" t="n">
        <v>0</v>
      </c>
      <c r="CQ17" s="476" t="n">
        <v>0</v>
      </c>
      <c r="CR17" s="476" t="n">
        <v>0</v>
      </c>
      <c r="CS17" s="476" t="n">
        <v>0</v>
      </c>
      <c r="CT17" s="476" t="n">
        <v>0</v>
      </c>
      <c r="CU17" s="476" t="n">
        <v>0</v>
      </c>
      <c r="CV17" s="476" t="n">
        <v>0</v>
      </c>
      <c r="CW17" s="476" t="n">
        <v>0</v>
      </c>
      <c r="CX17" s="476" t="n">
        <v>0</v>
      </c>
      <c r="CY17" s="476" t="n">
        <v>0</v>
      </c>
      <c r="CZ17" s="476" t="n">
        <v>0</v>
      </c>
      <c r="DA17" s="476" t="n">
        <v>0</v>
      </c>
      <c r="DB17" s="476" t="n">
        <v>0</v>
      </c>
      <c r="DC17" s="476" t="n">
        <v>0</v>
      </c>
      <c r="DD17" s="476" t="n">
        <v>0</v>
      </c>
      <c r="DE17" s="476" t="n">
        <v>0</v>
      </c>
      <c r="DF17" s="476" t="n">
        <v>0</v>
      </c>
      <c r="DG17" s="476" t="n">
        <v>0</v>
      </c>
      <c r="DH17" s="476" t="n">
        <v>0</v>
      </c>
      <c r="DI17" s="476" t="n">
        <v>0</v>
      </c>
      <c r="DJ17" s="476" t="n">
        <v>0</v>
      </c>
      <c r="DK17" s="476" t="n">
        <v>0</v>
      </c>
      <c r="DL17" s="476" t="n">
        <v>0</v>
      </c>
      <c r="DM17" s="476" t="n">
        <v>0</v>
      </c>
      <c r="DN17" s="476" t="n">
        <v>0</v>
      </c>
      <c r="DO17" s="476" t="n">
        <v>0</v>
      </c>
      <c r="DP17" s="476" t="n">
        <v>0</v>
      </c>
      <c r="DQ17" s="476" t="n">
        <v>0</v>
      </c>
      <c r="DR17" s="476" t="n">
        <v>0</v>
      </c>
      <c r="DS17" s="476" t="n">
        <v>0</v>
      </c>
      <c r="DT17" s="476" t="n">
        <v>0</v>
      </c>
      <c r="DU17" s="476" t="n">
        <v>0</v>
      </c>
      <c r="DV17" s="476" t="n">
        <v>0</v>
      </c>
      <c r="DW17" s="476" t="n">
        <v>0</v>
      </c>
      <c r="DX17" s="476" t="n">
        <v>0</v>
      </c>
      <c r="DY17" s="476" t="n">
        <v>0</v>
      </c>
      <c r="DZ17" s="476" t="n">
        <v>0</v>
      </c>
      <c r="EA17" s="476" t="n">
        <v>0</v>
      </c>
      <c r="EB17" s="476" t="n">
        <v>0</v>
      </c>
      <c r="EC17" s="476" t="n">
        <v>0</v>
      </c>
      <c r="ED17" s="476" t="n">
        <v>0</v>
      </c>
      <c r="EE17" s="476" t="n">
        <v>0</v>
      </c>
      <c r="EF17" s="476" t="n">
        <v>0</v>
      </c>
      <c r="EG17" s="476" t="n">
        <v>0</v>
      </c>
      <c r="EH17" s="476" t="n">
        <v>0</v>
      </c>
      <c r="EI17" s="476" t="n">
        <v>0</v>
      </c>
      <c r="EJ17" s="476" t="n">
        <v>0</v>
      </c>
      <c r="EK17" s="476" t="n">
        <v>0</v>
      </c>
      <c r="EL17" s="476" t="n">
        <v>0</v>
      </c>
      <c r="EM17" s="476" t="n">
        <v>0</v>
      </c>
      <c r="EN17" s="476" t="n">
        <v>0</v>
      </c>
      <c r="EO17" s="476" t="n">
        <v>0</v>
      </c>
      <c r="EP17" s="476" t="n">
        <v>0</v>
      </c>
      <c r="EQ17" s="476" t="n">
        <v>0</v>
      </c>
      <c r="ER17" s="476" t="n">
        <v>0</v>
      </c>
      <c r="ES17" s="476" t="n">
        <v>0</v>
      </c>
      <c r="ET17" s="476" t="n">
        <v>0</v>
      </c>
      <c r="EU17" s="476" t="n">
        <v>0</v>
      </c>
      <c r="EV17" s="476" t="n">
        <v>0</v>
      </c>
      <c r="EW17" s="476" t="n">
        <v>0</v>
      </c>
      <c r="EX17" s="476" t="n">
        <v>0</v>
      </c>
      <c r="EY17" s="476" t="n">
        <v>0</v>
      </c>
      <c r="EZ17" s="476" t="n">
        <v>0</v>
      </c>
      <c r="FA17" s="476" t="n">
        <v>0</v>
      </c>
      <c r="FB17" s="476" t="n">
        <v>0</v>
      </c>
      <c r="FC17" s="476" t="n">
        <v>0</v>
      </c>
      <c r="FD17" s="476" t="n">
        <v>0</v>
      </c>
      <c r="FE17" s="476" t="n">
        <v>0</v>
      </c>
      <c r="FF17" s="476" t="n">
        <v>0</v>
      </c>
      <c r="FG17" s="476" t="n">
        <v>0</v>
      </c>
      <c r="FH17" s="476" t="n">
        <v>0</v>
      </c>
      <c r="FI17" s="476" t="n">
        <v>0</v>
      </c>
      <c r="FJ17" s="476" t="n">
        <v>0</v>
      </c>
      <c r="FK17" s="476" t="n">
        <v>0</v>
      </c>
      <c r="FL17" s="476" t="n">
        <v>0</v>
      </c>
      <c r="FM17" s="476" t="n">
        <v>0</v>
      </c>
      <c r="FN17" s="476" t="n">
        <v>0</v>
      </c>
      <c r="FO17" s="476" t="n">
        <v>0</v>
      </c>
      <c r="FP17" s="476" t="n">
        <v>0</v>
      </c>
      <c r="FQ17" s="476" t="n">
        <v>0</v>
      </c>
      <c r="FR17" s="476" t="n">
        <v>0</v>
      </c>
      <c r="FS17" s="476" t="n">
        <v>0</v>
      </c>
      <c r="FT17" s="476" t="n">
        <v>0</v>
      </c>
      <c r="FU17" s="476" t="n">
        <v>0</v>
      </c>
      <c r="FV17" s="476" t="n">
        <v>0</v>
      </c>
      <c r="FW17" s="476" t="n">
        <v>0</v>
      </c>
      <c r="FX17" s="476" t="n">
        <v>0</v>
      </c>
      <c r="FY17" s="476" t="n">
        <v>0</v>
      </c>
      <c r="FZ17" s="476" t="n">
        <v>0</v>
      </c>
      <c r="GA17" s="476" t="n">
        <v>0</v>
      </c>
      <c r="GB17" s="476" t="n">
        <v>0</v>
      </c>
      <c r="GC17" s="476" t="n">
        <v>0</v>
      </c>
      <c r="GD17" s="476" t="n">
        <v>0</v>
      </c>
      <c r="GE17" s="476" t="n">
        <v>0</v>
      </c>
      <c r="GF17" s="476" t="n">
        <v>0</v>
      </c>
      <c r="GG17" s="476" t="n">
        <v>0</v>
      </c>
      <c r="GH17" s="476" t="n">
        <v>0</v>
      </c>
      <c r="GI17" s="476" t="n">
        <v>0</v>
      </c>
      <c r="GJ17" s="476" t="n">
        <v>0</v>
      </c>
      <c r="GK17" s="476" t="n">
        <v>0</v>
      </c>
      <c r="GL17" s="476" t="n">
        <v>0</v>
      </c>
      <c r="GM17" s="476" t="n">
        <v>0</v>
      </c>
      <c r="GN17" s="476" t="n">
        <v>0</v>
      </c>
      <c r="GO17" s="476" t="n">
        <v>0</v>
      </c>
      <c r="GP17" s="476" t="n">
        <v>0</v>
      </c>
      <c r="GQ17" s="476" t="n">
        <v>0</v>
      </c>
      <c r="GR17" s="476" t="n">
        <v>0</v>
      </c>
      <c r="GS17" s="476" t="n">
        <v>0</v>
      </c>
      <c r="GT17" s="476" t="n">
        <v>0</v>
      </c>
      <c r="GU17" s="476" t="n">
        <v>0</v>
      </c>
      <c r="GV17" s="476" t="n">
        <v>0</v>
      </c>
      <c r="GW17" s="476" t="n">
        <v>0</v>
      </c>
      <c r="GX17" s="476" t="n">
        <v>0</v>
      </c>
      <c r="GY17" s="476" t="n">
        <v>0</v>
      </c>
      <c r="GZ17" s="476" t="n">
        <v>0</v>
      </c>
    </row>
    <row r="18">
      <c r="A18" s="543">
        <f>Wstepnewyjsciowy!B130</f>
        <v/>
      </c>
      <c r="B18" s="845" t="n">
        <v>974149.9214582572</v>
      </c>
      <c r="C18" s="845" t="n">
        <v>-1200086.305204235</v>
      </c>
      <c r="D18" s="845" t="n">
        <v>-404891.0618620091</v>
      </c>
      <c r="E18" s="845" t="n">
        <v>-3167112.601122121</v>
      </c>
      <c r="F18" s="845" t="n">
        <v>-326937.0930770166</v>
      </c>
      <c r="G18" s="845" t="n">
        <v>-581242.709137636</v>
      </c>
      <c r="H18" s="845" t="n">
        <v>-75983.29999538064</v>
      </c>
      <c r="I18" s="845" t="n">
        <v>-349439.4359515198</v>
      </c>
      <c r="J18" s="845" t="n">
        <v>439956.4216669244</v>
      </c>
      <c r="K18" s="845" t="n">
        <v>-177985.4940647603</v>
      </c>
      <c r="L18" s="845" t="n">
        <v>-498872.0604381031</v>
      </c>
      <c r="M18" s="845" t="n">
        <v>-780082.9368990238</v>
      </c>
      <c r="N18" s="845" t="n">
        <v>115863.6180459037</v>
      </c>
      <c r="O18" s="845" t="n">
        <v>-1325573.521658045</v>
      </c>
      <c r="P18" s="845" t="n">
        <v>-223286.4457985761</v>
      </c>
      <c r="Q18" s="543" t="n">
        <v>7581523.004037343</v>
      </c>
      <c r="R18" s="845" t="n">
        <v>0</v>
      </c>
      <c r="S18" s="544" t="n">
        <v>0</v>
      </c>
      <c r="T18" s="845" t="n">
        <v>0</v>
      </c>
      <c r="U18" s="744" t="inlineStr">
        <is>
          <t>dy</t>
        </is>
      </c>
      <c r="V18" s="745" t="n">
        <v>0</v>
      </c>
      <c r="W18" s="745" t="n">
        <v>2.375755700573417e-07</v>
      </c>
      <c r="X18" s="745" t="n">
        <v>2.861556723815827e-07</v>
      </c>
      <c r="Y18" s="745" t="n">
        <v>2.392485731618561e-07</v>
      </c>
      <c r="Z18" s="745" t="n">
        <v>4.432072593439142e-07</v>
      </c>
      <c r="AA18" s="745" t="n">
        <v>-2.474034942462902e-08</v>
      </c>
      <c r="AB18" s="745" t="n">
        <v>2.757738503585325e-07</v>
      </c>
      <c r="AC18" s="745" t="n">
        <v>-3.418008917188579e-24</v>
      </c>
      <c r="AD18" s="745" t="n">
        <v>0</v>
      </c>
      <c r="AE18" s="745" t="n">
        <v>-4.252428763447419e-08</v>
      </c>
      <c r="AF18" s="745" t="n">
        <v>7.056790979531774e-08</v>
      </c>
      <c r="AG18" s="745" t="n">
        <v>9.542864628953439e-08</v>
      </c>
      <c r="AH18" s="745" t="n">
        <v>1.520544259650849e-07</v>
      </c>
      <c r="AI18" s="745" t="n">
        <v>1.151035517081129e-07</v>
      </c>
      <c r="AJ18" s="745" t="n">
        <v>1.984543994967464e-07</v>
      </c>
      <c r="AK18" s="746" t="n">
        <v>1.245886421551738e-07</v>
      </c>
      <c r="AL18" s="486" t="n">
        <v>4.273252709759871e-07</v>
      </c>
      <c r="AM18" s="620" t="n">
        <v>7.757128131528724e-16</v>
      </c>
      <c r="AN18" s="845" t="n">
        <v>1</v>
      </c>
      <c r="AO18" s="589" t="n">
        <v>2.827433388230811e-05</v>
      </c>
      <c r="AP18" s="589" t="n">
        <v>0</v>
      </c>
      <c r="AQ18" s="747" t="n">
        <v>0.001051850830060902</v>
      </c>
      <c r="AR18" s="476" t="inlineStr">
        <is>
          <t>dy</t>
        </is>
      </c>
      <c r="AS18" s="845">
        <f>SQRT(ROUND(AL18,10))*$AR$3</f>
        <v/>
      </c>
      <c r="AT18" s="476" t="n">
        <v>0</v>
      </c>
      <c r="AU18" s="476" t="n">
        <v>0</v>
      </c>
      <c r="AV18" s="476" t="n">
        <v>0</v>
      </c>
      <c r="AW18" s="476" t="n">
        <v>0</v>
      </c>
      <c r="AX18" s="476" t="n">
        <v>0</v>
      </c>
      <c r="AY18" s="476" t="n">
        <v>0</v>
      </c>
      <c r="AZ18" s="476" t="n">
        <v>0</v>
      </c>
      <c r="BA18" s="476" t="n">
        <v>0</v>
      </c>
      <c r="BB18" s="476" t="n">
        <v>0</v>
      </c>
      <c r="BC18" s="476" t="n">
        <v>0</v>
      </c>
      <c r="BD18" s="476" t="n">
        <v>0</v>
      </c>
      <c r="BE18" s="476" t="n">
        <v>0</v>
      </c>
      <c r="BF18" s="476" t="n">
        <v>0</v>
      </c>
      <c r="BG18" s="476" t="n">
        <v>0</v>
      </c>
      <c r="BH18" s="476" t="n">
        <v>0</v>
      </c>
      <c r="BI18" s="476" t="n">
        <v>0</v>
      </c>
      <c r="BJ18" s="476" t="n">
        <v>0</v>
      </c>
      <c r="BK18" s="476" t="n">
        <v>0</v>
      </c>
      <c r="BL18" s="476" t="n">
        <v>0</v>
      </c>
      <c r="BM18" s="476" t="n">
        <v>0</v>
      </c>
      <c r="BN18" s="476" t="n">
        <v>0</v>
      </c>
      <c r="BO18" s="476" t="n">
        <v>0</v>
      </c>
      <c r="BP18" s="476" t="n">
        <v>0</v>
      </c>
      <c r="BQ18" s="476" t="n">
        <v>0</v>
      </c>
      <c r="BR18" s="476" t="n">
        <v>0</v>
      </c>
      <c r="BS18" s="476" t="n">
        <v>0</v>
      </c>
      <c r="BT18" s="476" t="n">
        <v>0</v>
      </c>
      <c r="BU18" s="476" t="n">
        <v>0</v>
      </c>
      <c r="BV18" s="476" t="n">
        <v>0</v>
      </c>
      <c r="BW18" s="476" t="inlineStr">
        <is>
          <t>|ΔY|≤ kα*mΔx</t>
        </is>
      </c>
      <c r="BX18" s="476" t="inlineStr">
        <is>
          <t>TAK</t>
        </is>
      </c>
      <c r="BY18" s="476" t="inlineStr">
        <is>
          <t>NIE</t>
        </is>
      </c>
      <c r="BZ18" s="476" t="inlineStr">
        <is>
          <t>TAK</t>
        </is>
      </c>
      <c r="CA18" s="476" t="inlineStr">
        <is>
          <t>TAK</t>
        </is>
      </c>
      <c r="CB18" s="476" t="inlineStr">
        <is>
          <t>NIE</t>
        </is>
      </c>
      <c r="CC18" s="476" t="n">
        <v>0</v>
      </c>
      <c r="CD18" s="476" t="n">
        <v>0</v>
      </c>
      <c r="CE18" s="476" t="n">
        <v>0</v>
      </c>
      <c r="CF18" s="476" t="n">
        <v>0</v>
      </c>
      <c r="CG18" s="476" t="inlineStr">
        <is>
          <t>|ΔY|≤ kα*mΔx</t>
        </is>
      </c>
      <c r="CH18" s="476" t="inlineStr">
        <is>
          <t>TAK</t>
        </is>
      </c>
      <c r="CI18" s="476" t="inlineStr">
        <is>
          <t>NIE</t>
        </is>
      </c>
      <c r="CJ18" s="476" t="inlineStr">
        <is>
          <t>TAK</t>
        </is>
      </c>
      <c r="CK18" s="476" t="inlineStr">
        <is>
          <t>TAK</t>
        </is>
      </c>
      <c r="CL18" s="476" t="inlineStr">
        <is>
          <t>NIE</t>
        </is>
      </c>
      <c r="CM18" s="476" t="n">
        <v>0</v>
      </c>
      <c r="CN18" s="476" t="n">
        <v>0</v>
      </c>
      <c r="CO18" s="476" t="n">
        <v>0</v>
      </c>
      <c r="CP18" s="476" t="n">
        <v>0</v>
      </c>
      <c r="CQ18" s="476" t="n">
        <v>0</v>
      </c>
      <c r="CR18" s="476" t="n">
        <v>0</v>
      </c>
      <c r="CS18" s="476" t="n">
        <v>0</v>
      </c>
      <c r="CT18" s="476" t="n">
        <v>0</v>
      </c>
      <c r="CU18" s="476" t="n">
        <v>0</v>
      </c>
      <c r="CV18" s="476" t="n">
        <v>0</v>
      </c>
      <c r="CW18" s="476" t="n">
        <v>0</v>
      </c>
      <c r="CX18" s="476" t="n">
        <v>0</v>
      </c>
      <c r="CY18" s="476" t="n">
        <v>0</v>
      </c>
      <c r="CZ18" s="476" t="n">
        <v>0</v>
      </c>
      <c r="DA18" s="476" t="n">
        <v>0</v>
      </c>
      <c r="DB18" s="476" t="n">
        <v>0</v>
      </c>
      <c r="DC18" s="476" t="n">
        <v>0</v>
      </c>
      <c r="DD18" s="476" t="n">
        <v>0</v>
      </c>
      <c r="DE18" s="476" t="n">
        <v>0</v>
      </c>
      <c r="DF18" s="476" t="n">
        <v>0</v>
      </c>
      <c r="DG18" s="476" t="n">
        <v>0</v>
      </c>
      <c r="DH18" s="476" t="n">
        <v>0</v>
      </c>
      <c r="DI18" s="476" t="n">
        <v>0</v>
      </c>
      <c r="DJ18" s="476" t="n">
        <v>0</v>
      </c>
      <c r="DK18" s="476" t="n">
        <v>0</v>
      </c>
      <c r="DL18" s="476" t="n">
        <v>0</v>
      </c>
      <c r="DM18" s="476" t="n">
        <v>0</v>
      </c>
      <c r="DN18" s="476" t="n">
        <v>0</v>
      </c>
      <c r="DO18" s="476" t="n">
        <v>0</v>
      </c>
      <c r="DP18" s="476" t="n">
        <v>0</v>
      </c>
      <c r="DQ18" s="476" t="n">
        <v>0</v>
      </c>
      <c r="DR18" s="476" t="n">
        <v>0</v>
      </c>
      <c r="DS18" s="476" t="n">
        <v>0</v>
      </c>
      <c r="DT18" s="476" t="n">
        <v>0</v>
      </c>
      <c r="DU18" s="476" t="n">
        <v>0</v>
      </c>
      <c r="DV18" s="476" t="n">
        <v>0</v>
      </c>
      <c r="DW18" s="476" t="n">
        <v>0</v>
      </c>
      <c r="DX18" s="476" t="n">
        <v>0</v>
      </c>
      <c r="DY18" s="476" t="n">
        <v>0</v>
      </c>
      <c r="DZ18" s="476" t="n">
        <v>0</v>
      </c>
      <c r="EA18" s="476" t="n">
        <v>0</v>
      </c>
      <c r="EB18" s="476" t="n">
        <v>0</v>
      </c>
      <c r="EC18" s="476" t="n">
        <v>0</v>
      </c>
      <c r="ED18" s="476" t="n">
        <v>0</v>
      </c>
      <c r="EE18" s="476" t="n">
        <v>0</v>
      </c>
      <c r="EF18" s="476" t="n">
        <v>0</v>
      </c>
      <c r="EG18" s="476" t="n">
        <v>0</v>
      </c>
      <c r="EH18" s="476" t="n">
        <v>0</v>
      </c>
      <c r="EI18" s="476" t="n">
        <v>0</v>
      </c>
      <c r="EJ18" s="476" t="n">
        <v>0</v>
      </c>
      <c r="EK18" s="476" t="n">
        <v>0</v>
      </c>
      <c r="EL18" s="476" t="n">
        <v>0</v>
      </c>
      <c r="EM18" s="476" t="n">
        <v>0</v>
      </c>
      <c r="EN18" s="476" t="n">
        <v>0</v>
      </c>
      <c r="EO18" s="476" t="n">
        <v>0</v>
      </c>
      <c r="EP18" s="476" t="n">
        <v>0</v>
      </c>
      <c r="EQ18" s="476" t="n">
        <v>0</v>
      </c>
      <c r="ER18" s="476" t="n">
        <v>0</v>
      </c>
      <c r="ES18" s="476" t="n">
        <v>0</v>
      </c>
      <c r="ET18" s="476" t="n">
        <v>0</v>
      </c>
      <c r="EU18" s="476" t="n">
        <v>0</v>
      </c>
      <c r="EV18" s="476" t="n">
        <v>0</v>
      </c>
      <c r="EW18" s="476" t="n">
        <v>0</v>
      </c>
      <c r="EX18" s="476" t="n">
        <v>0</v>
      </c>
      <c r="EY18" s="476" t="n">
        <v>0</v>
      </c>
      <c r="EZ18" s="476" t="n">
        <v>0</v>
      </c>
      <c r="FA18" s="476" t="n">
        <v>0</v>
      </c>
      <c r="FB18" s="476" t="n">
        <v>0</v>
      </c>
      <c r="FC18" s="476" t="n">
        <v>0</v>
      </c>
      <c r="FD18" s="476" t="n">
        <v>0</v>
      </c>
      <c r="FE18" s="476" t="n">
        <v>0</v>
      </c>
      <c r="FF18" s="476" t="n">
        <v>0</v>
      </c>
      <c r="FG18" s="476" t="n">
        <v>0</v>
      </c>
      <c r="FH18" s="476" t="n">
        <v>0</v>
      </c>
      <c r="FI18" s="476" t="n">
        <v>0</v>
      </c>
      <c r="FJ18" s="476" t="n">
        <v>0</v>
      </c>
      <c r="FK18" s="476" t="n">
        <v>0</v>
      </c>
      <c r="FL18" s="476" t="n">
        <v>0</v>
      </c>
      <c r="FM18" s="476" t="n">
        <v>0</v>
      </c>
      <c r="FN18" s="476" t="n">
        <v>0</v>
      </c>
      <c r="FO18" s="476" t="n">
        <v>0</v>
      </c>
      <c r="FP18" s="476" t="n">
        <v>0</v>
      </c>
      <c r="FQ18" s="476" t="n">
        <v>0</v>
      </c>
      <c r="FR18" s="476" t="n">
        <v>0</v>
      </c>
      <c r="FS18" s="476" t="n">
        <v>0</v>
      </c>
      <c r="FT18" s="476" t="n">
        <v>0</v>
      </c>
      <c r="FU18" s="476" t="n">
        <v>0</v>
      </c>
      <c r="FV18" s="476" t="n">
        <v>0</v>
      </c>
      <c r="FW18" s="476" t="n">
        <v>0</v>
      </c>
      <c r="FX18" s="476" t="n">
        <v>0</v>
      </c>
      <c r="FY18" s="476" t="n">
        <v>0</v>
      </c>
      <c r="FZ18" s="476" t="n">
        <v>0</v>
      </c>
      <c r="GA18" s="476" t="n">
        <v>0</v>
      </c>
      <c r="GB18" s="476" t="n">
        <v>0</v>
      </c>
      <c r="GC18" s="476" t="n">
        <v>0</v>
      </c>
      <c r="GD18" s="476" t="n">
        <v>0</v>
      </c>
      <c r="GE18" s="476" t="n">
        <v>0</v>
      </c>
      <c r="GF18" s="476" t="n">
        <v>0</v>
      </c>
      <c r="GG18" s="476" t="n">
        <v>0</v>
      </c>
      <c r="GH18" s="476" t="n">
        <v>0</v>
      </c>
      <c r="GI18" s="476" t="n">
        <v>0</v>
      </c>
      <c r="GJ18" s="476" t="n">
        <v>0</v>
      </c>
      <c r="GK18" s="476" t="n">
        <v>0</v>
      </c>
      <c r="GL18" s="476" t="n">
        <v>0</v>
      </c>
      <c r="GM18" s="476" t="n">
        <v>0</v>
      </c>
      <c r="GN18" s="476" t="n">
        <v>0</v>
      </c>
      <c r="GO18" s="476" t="n">
        <v>0</v>
      </c>
      <c r="GP18" s="476" t="n">
        <v>0</v>
      </c>
      <c r="GQ18" s="476" t="n">
        <v>0</v>
      </c>
      <c r="GR18" s="476" t="n">
        <v>0</v>
      </c>
      <c r="GS18" s="476" t="n">
        <v>0</v>
      </c>
      <c r="GT18" s="476" t="n">
        <v>0</v>
      </c>
      <c r="GU18" s="476" t="n">
        <v>0</v>
      </c>
      <c r="GV18" s="476" t="n">
        <v>0</v>
      </c>
      <c r="GW18" s="476" t="n">
        <v>0</v>
      </c>
      <c r="GX18" s="476" t="n">
        <v>0</v>
      </c>
      <c r="GY18" s="476" t="n">
        <v>0</v>
      </c>
      <c r="GZ18" s="476" t="n">
        <v>0</v>
      </c>
    </row>
    <row r="19" ht="29.75" customHeight="1">
      <c r="A19" s="580" t="inlineStr">
        <is>
          <t>S</t>
        </is>
      </c>
      <c r="B19" s="581">
        <f>IF(B$22=$B$49,IF(B$23="dx",1,0),0)</f>
        <v/>
      </c>
      <c r="C19" s="581">
        <f>IF(C$22=$B$49,IF(C$23="dx",1,0),0)</f>
        <v/>
      </c>
      <c r="D19" s="581">
        <f>IF(D$22=$B$49,IF(D$23="dx",1,0),0)</f>
        <v/>
      </c>
      <c r="E19" s="581">
        <f>IF(E$22=$B$49,IF(E$23="dx",1,0),0)</f>
        <v/>
      </c>
      <c r="F19" s="581">
        <f>IF(F$22=$B$49,IF(F$23="dx",1,0),0)</f>
        <v/>
      </c>
      <c r="G19" s="581">
        <f>IF(G$22=$B$49,IF(G$23="dx",1,0),0)</f>
        <v/>
      </c>
      <c r="H19" s="581">
        <f>IF(H$22=$B$49,IF(H$23="dx",1,0),0)</f>
        <v/>
      </c>
      <c r="I19" s="581">
        <f>IF(I$22=$B$49,IF(I$23="dx",1,0),0)</f>
        <v/>
      </c>
      <c r="J19" s="581">
        <f>IF(J$22=$B$49,IF(J$23="dx",1,0),0)</f>
        <v/>
      </c>
      <c r="K19" s="581">
        <f>IF(K$22=$B$49,IF(K$23="dx",1,0),0)</f>
        <v/>
      </c>
      <c r="L19" s="581">
        <f>IF(L$22=$B$49,IF(L$23="dx",1,0),0)</f>
        <v/>
      </c>
      <c r="M19" s="581">
        <f>IF(M$22=$B$49,IF(M$23="dx",1,0),0)</f>
        <v/>
      </c>
      <c r="N19" s="581">
        <f>IF(N$22=$B$49,IF(N$23="dx",1,0),0)</f>
        <v/>
      </c>
      <c r="O19" s="581">
        <f>IF(O$22=$B$49,IF(O$23="dx",1,0),0)</f>
        <v/>
      </c>
      <c r="P19" s="555">
        <f>IF(P$22=$B$49,IF(P$23="dx",1,0),0)</f>
        <v/>
      </c>
      <c r="Q19" s="581">
        <f>IF(Q$22=$B$49,IF(Q$23="dx",1,0),0)</f>
        <v/>
      </c>
      <c r="R19" s="581" t="n">
        <v>0</v>
      </c>
      <c r="S19" s="555" t="n">
        <v>0</v>
      </c>
      <c r="T19" s="845" t="n">
        <v>0</v>
      </c>
      <c r="U19" s="742" t="n">
        <v>1.00039582464762</v>
      </c>
      <c r="V19" s="743" t="inlineStr">
        <is>
          <t>S(-1)</t>
        </is>
      </c>
      <c r="W19" s="743" t="n">
        <v>1.000000000000001</v>
      </c>
      <c r="X19" s="743" t="n">
        <v>1.421085471520201e-16</v>
      </c>
      <c r="Y19" s="743" t="n">
        <v>1.000000000000001</v>
      </c>
      <c r="Z19" s="743" t="n">
        <v>8.526512829121204e-16</v>
      </c>
      <c r="AA19" s="743" t="n">
        <v>0.9999999999999999</v>
      </c>
      <c r="AB19" s="743" t="n">
        <v>6.394884621840902e-16</v>
      </c>
      <c r="AC19" s="743" t="n">
        <v>1</v>
      </c>
      <c r="AD19" s="743" t="n">
        <v>0</v>
      </c>
      <c r="AE19" s="743" t="n">
        <v>1</v>
      </c>
      <c r="AF19" s="743" t="n">
        <v>-2.842170943040401e-16</v>
      </c>
      <c r="AG19" s="743" t="n">
        <v>1</v>
      </c>
      <c r="AH19" s="743" t="n">
        <v>7.105427357601003e-17</v>
      </c>
      <c r="AI19" s="743" t="n">
        <v>1</v>
      </c>
      <c r="AJ19" s="743" t="n">
        <v>2.131628207280301e-16</v>
      </c>
      <c r="AK19" s="742" t="n">
        <v>1</v>
      </c>
      <c r="AL19" s="743" t="n">
        <v>4.973799150320702e-16</v>
      </c>
      <c r="AM19" s="616" t="n">
        <v>1.39698386192322e-09</v>
      </c>
      <c r="AN19" s="845" t="n">
        <v>8.36735125631094e-10</v>
      </c>
      <c r="AO19" s="658" t="n">
        <v>3.902562557395038e-13</v>
      </c>
      <c r="AP19" s="476" t="n"/>
      <c r="AQ19" s="476" t="n"/>
      <c r="AR19" s="476" t="n"/>
      <c r="AS19" s="476" t="n"/>
      <c r="AT19" s="476" t="n"/>
      <c r="AU19" s="476" t="n"/>
      <c r="AV19" s="476" t="n"/>
      <c r="AW19" s="476" t="n"/>
      <c r="AX19" s="476" t="n"/>
      <c r="AY19" s="476" t="n"/>
      <c r="AZ19" s="476" t="n"/>
      <c r="BA19" s="476" t="n"/>
      <c r="BB19" s="476" t="n"/>
      <c r="BC19" s="476" t="n"/>
      <c r="BD19" s="476" t="n"/>
      <c r="BE19" s="476" t="n"/>
      <c r="BF19" s="476" t="n"/>
      <c r="BG19" s="476" t="n"/>
      <c r="BH19" s="476" t="n"/>
      <c r="BI19" s="476" t="n"/>
      <c r="BJ19" s="476" t="n"/>
      <c r="BK19" s="476" t="n"/>
      <c r="BL19" s="476" t="n"/>
      <c r="BM19" s="476" t="n"/>
      <c r="BN19" s="476" t="n"/>
      <c r="BO19" s="476" t="n"/>
      <c r="BP19" s="476" t="n"/>
      <c r="BQ19" s="476" t="n"/>
      <c r="BR19" s="476" t="n"/>
      <c r="BS19" s="476" t="n"/>
      <c r="BT19" s="476" t="n"/>
      <c r="BU19" s="476" t="n"/>
      <c r="BV19" s="476" t="n"/>
      <c r="BW19" s="476" t="n"/>
      <c r="BX19" s="476" t="n"/>
      <c r="BY19" s="476" t="n"/>
      <c r="BZ19" s="476" t="n"/>
      <c r="CA19" s="476" t="n"/>
      <c r="CB19" s="476" t="n"/>
      <c r="CC19" s="476" t="n"/>
      <c r="CD19" s="476" t="n"/>
      <c r="CE19" s="476" t="n"/>
      <c r="CF19" s="476" t="n"/>
      <c r="CG19" s="476" t="n"/>
      <c r="CH19" s="476" t="n"/>
      <c r="CI19" s="476" t="n"/>
      <c r="CJ19" s="476" t="n"/>
      <c r="CK19" s="476" t="n"/>
      <c r="CL19" s="476" t="n"/>
      <c r="CM19" s="476" t="n"/>
      <c r="CN19" s="476" t="n"/>
      <c r="CO19" s="476" t="n"/>
      <c r="CP19" s="476" t="n"/>
      <c r="CQ19" s="476" t="n"/>
      <c r="CR19" s="476" t="n"/>
      <c r="CS19" s="476" t="n"/>
      <c r="CT19" s="476" t="n"/>
      <c r="CU19" s="476" t="n"/>
      <c r="CV19" s="476" t="n"/>
      <c r="CW19" s="476" t="n"/>
      <c r="CX19" s="476" t="n"/>
      <c r="CY19" s="476" t="n"/>
      <c r="CZ19" s="476" t="n"/>
      <c r="DA19" s="476" t="n"/>
      <c r="DB19" s="476" t="n"/>
      <c r="DC19" s="476" t="n"/>
      <c r="DD19" s="476" t="n"/>
      <c r="DE19" s="476" t="n"/>
      <c r="DF19" s="476" t="n"/>
      <c r="DG19" s="476" t="n"/>
      <c r="DH19" s="476" t="n"/>
      <c r="DI19" s="476" t="n"/>
      <c r="DJ19" s="476" t="n"/>
      <c r="DK19" s="476" t="n"/>
      <c r="DL19" s="476" t="n"/>
      <c r="DM19" s="476" t="n"/>
      <c r="DN19" s="476" t="n"/>
      <c r="DO19" s="476" t="n"/>
      <c r="DP19" s="476" t="n"/>
      <c r="DQ19" s="476" t="n"/>
      <c r="DR19" s="476" t="n"/>
      <c r="DS19" s="476" t="n"/>
      <c r="DT19" s="476" t="n"/>
      <c r="DU19" s="476" t="n"/>
      <c r="DV19" s="476" t="n"/>
      <c r="DW19" s="476" t="n"/>
      <c r="DX19" s="476" t="n"/>
      <c r="DY19" s="476" t="n"/>
      <c r="DZ19" s="476" t="n"/>
      <c r="EA19" s="476" t="n"/>
      <c r="EB19" s="476" t="n"/>
      <c r="EC19" s="476" t="n"/>
      <c r="ED19" s="476" t="n"/>
      <c r="EE19" s="476" t="n"/>
      <c r="EF19" s="476" t="n"/>
      <c r="EG19" s="476" t="n"/>
      <c r="EH19" s="476" t="n"/>
      <c r="EI19" s="476" t="n"/>
      <c r="EJ19" s="476" t="n"/>
      <c r="EK19" s="476" t="n"/>
      <c r="EL19" s="476" t="n"/>
      <c r="EM19" s="476" t="n"/>
      <c r="EN19" s="476" t="n"/>
      <c r="EO19" s="476" t="n"/>
      <c r="EP19" s="476" t="n"/>
      <c r="EQ19" s="476" t="n"/>
      <c r="ER19" s="476" t="n"/>
      <c r="ES19" s="476" t="n"/>
      <c r="ET19" s="476" t="n"/>
      <c r="EU19" s="476" t="n"/>
      <c r="EV19" s="476" t="n"/>
      <c r="EW19" s="476" t="n"/>
      <c r="EX19" s="476" t="n"/>
      <c r="EY19" s="476" t="n"/>
      <c r="EZ19" s="476" t="n"/>
      <c r="FA19" s="476" t="n"/>
      <c r="FB19" s="476" t="n"/>
      <c r="FC19" s="476" t="n"/>
      <c r="FD19" s="476" t="n"/>
      <c r="FE19" s="476" t="n"/>
      <c r="FF19" s="476" t="n"/>
      <c r="FG19" s="476" t="n"/>
      <c r="FH19" s="476" t="n"/>
      <c r="FI19" s="476" t="n"/>
      <c r="FJ19" s="476" t="n"/>
      <c r="FK19" s="476" t="n"/>
      <c r="FL19" s="476" t="n"/>
      <c r="FM19" s="476" t="n"/>
      <c r="FN19" s="476" t="n"/>
      <c r="FO19" s="476" t="n"/>
      <c r="FP19" s="476" t="n"/>
      <c r="FQ19" s="476" t="n"/>
      <c r="FR19" s="476" t="n"/>
      <c r="FS19" s="476" t="n"/>
      <c r="FT19" s="476" t="n"/>
      <c r="FU19" s="476" t="n"/>
      <c r="FV19" s="476" t="n"/>
      <c r="FW19" s="476" t="n"/>
      <c r="FX19" s="476" t="n"/>
      <c r="FY19" s="476" t="n"/>
      <c r="FZ19" s="476" t="n"/>
      <c r="GA19" s="476" t="n"/>
      <c r="GB19" s="476" t="n"/>
      <c r="GC19" s="476" t="n"/>
      <c r="GD19" s="476" t="n"/>
      <c r="GE19" s="476" t="n"/>
      <c r="GF19" s="476" t="n"/>
      <c r="GG19" s="476" t="n"/>
      <c r="GH19" s="476" t="n"/>
      <c r="GI19" s="476" t="n"/>
      <c r="GJ19" s="476" t="n"/>
      <c r="GK19" s="476" t="n"/>
      <c r="GL19" s="476" t="n"/>
      <c r="GM19" s="476" t="n"/>
      <c r="GN19" s="476" t="n"/>
      <c r="GO19" s="476" t="n"/>
      <c r="GP19" s="476" t="n"/>
      <c r="GQ19" s="476" t="n"/>
      <c r="GR19" s="476" t="n"/>
      <c r="GS19" s="476" t="n"/>
      <c r="GT19" s="476" t="n"/>
      <c r="GU19" s="476" t="n"/>
      <c r="GV19" s="476" t="n"/>
      <c r="GW19" s="476" t="n"/>
      <c r="GX19" s="476" t="n"/>
      <c r="GY19" s="476" t="n"/>
      <c r="GZ19" s="476" t="n"/>
    </row>
    <row r="20">
      <c r="A20" s="543">
        <f>IF(A$22=$B$49,IF(A$23="dy",1,0),0)</f>
        <v/>
      </c>
      <c r="B20" s="845">
        <f>IF(B$22=$B$49,IF(B$23="dy",1,0),0)</f>
        <v/>
      </c>
      <c r="C20" s="476">
        <f>IF(C$22=$B$49,IF(C$23="dy",1,0),0)</f>
        <v/>
      </c>
      <c r="D20" s="476">
        <f>IF(D$22=$B$49,IF(D$23="dy",1,0),0)</f>
        <v/>
      </c>
      <c r="E20" s="476">
        <f>IF(E$22=$B$49,IF(E$23="dy",1,0),0)</f>
        <v/>
      </c>
      <c r="F20" s="476">
        <f>IF(F$22=$B$49,IF(F$23="dy",1,0),0)</f>
        <v/>
      </c>
      <c r="G20" s="476">
        <f>IF(G$22=$B$49,IF(G$23="dy",1,0),0)</f>
        <v/>
      </c>
      <c r="H20" s="476">
        <f>IF(H$22=$B$49,IF(H$23="dy",1,0),0)</f>
        <v/>
      </c>
      <c r="I20" s="476">
        <f>IF(I$22=$B$49,IF(I$23="dy",1,0),0)</f>
        <v/>
      </c>
      <c r="J20" s="476">
        <f>IF(J$22=$B$49,IF(J$23="dy",1,0),0)</f>
        <v/>
      </c>
      <c r="K20" s="476">
        <f>IF(K$22=$B$49,IF(K$23="dy",1,0),0)</f>
        <v/>
      </c>
      <c r="L20" s="476">
        <f>IF(L$22=$B$49,IF(L$23="dy",1,0),0)</f>
        <v/>
      </c>
      <c r="M20" s="476">
        <f>IF(M$22=$B$49,IF(M$23="dy",1,0),0)</f>
        <v/>
      </c>
      <c r="N20" s="476">
        <f>IF(N$22=$B$49,IF(N$23="dy",1,0),0)</f>
        <v/>
      </c>
      <c r="O20" s="476">
        <f>IF(O$22=$B$49,IF(O$23="dy",1,0),0)</f>
        <v/>
      </c>
      <c r="P20" s="544">
        <f>IF(P$22=$B$49,IF(P$23="dy",1,0),0)</f>
        <v/>
      </c>
      <c r="Q20" s="845">
        <f>IF(Q$22=$B$49,IF(Q$23="dy",1,0),0)</f>
        <v/>
      </c>
      <c r="R20" s="845" t="n">
        <v>0</v>
      </c>
      <c r="S20" s="544" t="n">
        <v>0</v>
      </c>
      <c r="T20" s="845" t="n">
        <v>0</v>
      </c>
      <c r="U20" s="746" t="n">
        <v>1.16649461643522e-15</v>
      </c>
      <c r="V20" s="486" t="n">
        <v>1</v>
      </c>
      <c r="W20" s="486" t="n">
        <v>4.011208302917645e-16</v>
      </c>
      <c r="X20" s="486" t="n">
        <v>1</v>
      </c>
      <c r="Y20" s="486" t="n">
        <v>4.231663603914088e-16</v>
      </c>
      <c r="Z20" s="486" t="n">
        <v>1</v>
      </c>
      <c r="AA20" s="486" t="n">
        <v>1.401834766615022e-16</v>
      </c>
      <c r="AB20" s="486" t="n">
        <v>1</v>
      </c>
      <c r="AC20" s="486" t="n">
        <v>-8.736662844877212e-33</v>
      </c>
      <c r="AD20" s="486" t="n">
        <v>1</v>
      </c>
      <c r="AE20" s="486" t="n">
        <v>2.087117733711697e-17</v>
      </c>
      <c r="AF20" s="486" t="n">
        <v>0.9999999999999999</v>
      </c>
      <c r="AG20" s="486" t="n">
        <v>9.829264094725811e-17</v>
      </c>
      <c r="AH20" s="486" t="n">
        <v>1</v>
      </c>
      <c r="AI20" s="486" t="n">
        <v>3.147714522612054e-16</v>
      </c>
      <c r="AJ20" s="486" t="n">
        <v>1</v>
      </c>
      <c r="AK20" s="746" t="n">
        <v>1.950730645811646e-16</v>
      </c>
      <c r="AL20" s="486" t="n">
        <v>1</v>
      </c>
      <c r="AM20" s="620" t="n">
        <v>1.164153218269349e-09</v>
      </c>
      <c r="AN20" s="845" t="n">
        <v>1.746229827404023e-09</v>
      </c>
      <c r="AO20" s="550" t="n">
        <v>-3.035555014479371e-14</v>
      </c>
      <c r="AP20" s="476" t="n"/>
      <c r="AQ20" s="476" t="n"/>
      <c r="AR20" s="476" t="n"/>
      <c r="AS20" s="476" t="n"/>
      <c r="AT20" s="476" t="n"/>
      <c r="AU20" s="476" t="n"/>
      <c r="AV20" s="476" t="n"/>
      <c r="AW20" s="476" t="n"/>
      <c r="AX20" s="476" t="n"/>
      <c r="AY20" s="476" t="n"/>
      <c r="AZ20" s="476" t="n"/>
      <c r="BA20" s="476" t="n"/>
      <c r="BB20" s="476" t="n"/>
      <c r="BC20" s="476" t="n"/>
      <c r="BD20" s="476" t="n"/>
      <c r="BE20" s="476" t="n"/>
      <c r="BF20" s="476" t="n"/>
      <c r="BG20" s="476" t="n"/>
      <c r="BH20" s="476" t="n"/>
      <c r="BI20" s="476" t="n"/>
      <c r="BJ20" s="476" t="n"/>
      <c r="BK20" s="476" t="n"/>
      <c r="BL20" s="476" t="n"/>
      <c r="BM20" s="476" t="n"/>
      <c r="BN20" s="476" t="n"/>
      <c r="BO20" s="476" t="n"/>
      <c r="BP20" s="476" t="n"/>
      <c r="BQ20" s="476" t="n"/>
      <c r="BR20" s="476" t="n"/>
      <c r="BS20" s="476" t="n"/>
      <c r="BT20" s="476" t="n"/>
      <c r="BU20" s="476" t="n"/>
      <c r="BV20" s="476" t="n"/>
      <c r="BW20" s="476" t="n"/>
      <c r="BX20" s="476" t="n"/>
      <c r="BY20" s="476" t="n"/>
      <c r="BZ20" s="476" t="n"/>
      <c r="CA20" s="476" t="n"/>
      <c r="CB20" s="476" t="n"/>
      <c r="CC20" s="476" t="n"/>
      <c r="CD20" s="476" t="n"/>
      <c r="CE20" s="476" t="n"/>
      <c r="CF20" s="476" t="n"/>
      <c r="CG20" s="476" t="n"/>
      <c r="CH20" s="476" t="n"/>
      <c r="CI20" s="476" t="n"/>
      <c r="CJ20" s="476" t="n"/>
      <c r="CK20" s="476" t="n"/>
      <c r="CL20" s="476" t="n"/>
      <c r="CM20" s="476" t="n"/>
      <c r="CN20" s="476" t="n"/>
      <c r="CO20" s="476" t="n"/>
      <c r="CP20" s="476" t="n"/>
      <c r="CQ20" s="476" t="n"/>
      <c r="CR20" s="476" t="n"/>
      <c r="CS20" s="476" t="n"/>
      <c r="CT20" s="476" t="n"/>
      <c r="CU20" s="476" t="n"/>
      <c r="CV20" s="476" t="n"/>
      <c r="CW20" s="476" t="n"/>
      <c r="CX20" s="476" t="n"/>
      <c r="CY20" s="476" t="n"/>
      <c r="CZ20" s="476" t="n"/>
      <c r="DA20" s="476" t="n"/>
      <c r="DB20" s="476" t="n"/>
      <c r="DC20" s="476" t="n"/>
      <c r="DD20" s="476" t="n"/>
      <c r="DE20" s="476" t="n"/>
      <c r="DF20" s="476" t="n"/>
      <c r="DG20" s="476" t="n"/>
      <c r="DH20" s="476" t="n"/>
      <c r="DI20" s="476" t="n"/>
      <c r="DJ20" s="476" t="n"/>
      <c r="DK20" s="476" t="n"/>
      <c r="DL20" s="476" t="n"/>
      <c r="DM20" s="476" t="n"/>
      <c r="DN20" s="476" t="n"/>
      <c r="DO20" s="476" t="n"/>
      <c r="DP20" s="476" t="n"/>
      <c r="DQ20" s="476" t="n"/>
      <c r="DR20" s="476" t="n"/>
      <c r="DS20" s="476" t="n"/>
      <c r="DT20" s="476" t="n"/>
      <c r="DU20" s="476" t="n"/>
      <c r="DV20" s="476" t="n"/>
      <c r="DW20" s="476" t="n"/>
      <c r="DX20" s="476" t="n"/>
      <c r="DY20" s="476" t="n"/>
      <c r="DZ20" s="476" t="n"/>
      <c r="EA20" s="476" t="n"/>
      <c r="EB20" s="476" t="n"/>
      <c r="EC20" s="476" t="n"/>
      <c r="ED20" s="476" t="n"/>
      <c r="EE20" s="476" t="n"/>
      <c r="EF20" s="476" t="n"/>
      <c r="EG20" s="476" t="n"/>
      <c r="EH20" s="476" t="n"/>
      <c r="EI20" s="476" t="n"/>
      <c r="EJ20" s="476" t="n"/>
      <c r="EK20" s="476" t="n"/>
      <c r="EL20" s="476" t="n"/>
      <c r="EM20" s="476" t="n"/>
      <c r="EN20" s="476" t="n"/>
      <c r="EO20" s="476" t="n"/>
      <c r="EP20" s="476" t="n"/>
      <c r="EQ20" s="476" t="n"/>
      <c r="ER20" s="476" t="n"/>
      <c r="ES20" s="476" t="n"/>
      <c r="ET20" s="476" t="n"/>
      <c r="EU20" s="476" t="n"/>
      <c r="EV20" s="476" t="n"/>
      <c r="EW20" s="476" t="n"/>
      <c r="EX20" s="476" t="n"/>
      <c r="EY20" s="476" t="n"/>
      <c r="EZ20" s="476" t="n"/>
      <c r="FA20" s="476" t="n"/>
      <c r="FB20" s="476" t="n"/>
      <c r="FC20" s="476" t="n"/>
      <c r="FD20" s="476" t="n"/>
      <c r="FE20" s="476" t="n"/>
      <c r="FF20" s="476" t="n"/>
      <c r="FG20" s="476" t="n"/>
      <c r="FH20" s="476" t="n"/>
      <c r="FI20" s="476" t="n"/>
      <c r="FJ20" s="476" t="n"/>
      <c r="FK20" s="476" t="n"/>
      <c r="FL20" s="476" t="n"/>
      <c r="FM20" s="476" t="n"/>
      <c r="FN20" s="476" t="n"/>
      <c r="FO20" s="476" t="n"/>
      <c r="FP20" s="476" t="n"/>
      <c r="FQ20" s="476" t="n"/>
      <c r="FR20" s="476" t="n"/>
      <c r="FS20" s="476" t="n"/>
      <c r="FT20" s="476" t="n"/>
      <c r="FU20" s="476" t="n"/>
      <c r="FV20" s="476" t="n"/>
      <c r="FW20" s="476" t="n"/>
      <c r="FX20" s="476" t="n"/>
      <c r="FY20" s="476" t="n"/>
      <c r="FZ20" s="476" t="n"/>
      <c r="GA20" s="476" t="n"/>
      <c r="GB20" s="476" t="n"/>
      <c r="GC20" s="476" t="n"/>
      <c r="GD20" s="476" t="n"/>
      <c r="GE20" s="476" t="n"/>
      <c r="GF20" s="476" t="n"/>
      <c r="GG20" s="476" t="n"/>
      <c r="GH20" s="476" t="n"/>
      <c r="GI20" s="476" t="n"/>
      <c r="GJ20" s="476" t="n"/>
      <c r="GK20" s="476" t="n"/>
      <c r="GL20" s="476" t="n"/>
      <c r="GM20" s="476" t="n"/>
      <c r="GN20" s="476" t="n"/>
      <c r="GO20" s="476" t="n"/>
      <c r="GP20" s="476" t="n"/>
      <c r="GQ20" s="476" t="n"/>
      <c r="GR20" s="476" t="n"/>
      <c r="GS20" s="476" t="n"/>
      <c r="GT20" s="476" t="n"/>
      <c r="GU20" s="476" t="n"/>
      <c r="GV20" s="476" t="n"/>
      <c r="GW20" s="476" t="n"/>
      <c r="GX20" s="476" t="n"/>
      <c r="GY20" s="476" t="n"/>
      <c r="GZ20" s="476" t="n"/>
    </row>
    <row r="21">
      <c r="A21" s="567">
        <f>IF(A22=$B$49,IF(A23="dx",$H$49,$I$49),IF($B$50=A22,IF(A23="dx",-$H$49,-$I$49),0))</f>
        <v/>
      </c>
      <c r="B21" s="590">
        <f>IF(B22=$B$49,IF(B23="dx",$H$49,$I$49),IF($B$50=B22,IF(B23="dx",-$H$49,-$I$49),0))</f>
        <v/>
      </c>
      <c r="C21" s="590">
        <f>IF(C22=$B$49,IF(C23="dx",$H$49,$I$49),IF($B$50=C22,IF(C23="dx",-$H$49,-$I$49),0))</f>
        <v/>
      </c>
      <c r="D21" s="590">
        <f>IF(D22=$B$49,IF(D23="dx",$H$49,$I$49),IF($B$50=D22,IF(D23="dx",-$H$49,-$I$49),0))</f>
        <v/>
      </c>
      <c r="E21" s="590">
        <f>IF(E22=$B$49,IF(E23="dx",$H$49,$I$49),IF($B$50=E22,IF(E23="dx",-$H$49,-$I$49),0))</f>
        <v/>
      </c>
      <c r="F21" s="590">
        <f>IF(F22=$B$49,IF(F23="dx",$H$49,$I$49),IF($B$50=F22,IF(F23="dx",-$H$49,-$I$49),0))</f>
        <v/>
      </c>
      <c r="G21" s="590">
        <f>IF(G22=$B$49,IF(G23="dx",$H$49,$I$49),IF($B$50=G22,IF(G23="dx",-$H$49,-$I$49),0))</f>
        <v/>
      </c>
      <c r="H21" s="590">
        <f>IF(H22=$B$49,IF(H23="dx",$H$49,$I$49),IF($B$50=H22,IF(H23="dx",-$H$49,-$I$49),0))</f>
        <v/>
      </c>
      <c r="I21" s="590">
        <f>IF(I22=$B$49,IF(I23="dx",$H$49,$I$49),IF($B$50=I22,IF(I23="dx",-$H$49,-$I$49),0))</f>
        <v/>
      </c>
      <c r="J21" s="590">
        <f>IF(J22=$B$49,IF(J23="dx",$H$49,$I$49),IF($B$50=J22,IF(J23="dx",-$H$49,-$I$49),0))</f>
        <v/>
      </c>
      <c r="K21" s="590">
        <f>IF(K22=$B$49,IF(K23="dx",$H$49,$I$49),IF($B$50=K22,IF(K23="dx",-$H$49,-$I$49),0))</f>
        <v/>
      </c>
      <c r="L21" s="590">
        <f>IF(L22=$B$49,IF(L23="dx",$H$49,$I$49),IF($B$50=L22,IF(L23="dx",-$H$49,-$I$49),0))</f>
        <v/>
      </c>
      <c r="M21" s="590">
        <f>IF(M22=$B$49,IF(M23="dx",$H$49,$I$49),IF($B$50=M22,IF(M23="dx",-$H$49,-$I$49),0))</f>
        <v/>
      </c>
      <c r="N21" s="590">
        <f>IF(N22=$B$49,IF(N23="dx",$H$49,$I$49),IF($B$50=N22,IF(N23="dx",-$H$49,-$I$49),0))</f>
        <v/>
      </c>
      <c r="O21" s="590">
        <f>IF(O22=$B$49,IF(O23="dx",$H$49,$I$49),IF($B$50=O22,IF(O23="dx",-$H$49,-$I$49),0))</f>
        <v/>
      </c>
      <c r="P21" s="568">
        <f>IF(P22=$B$49,IF(P23="dx",$H$49,$I$49),IF($B$50=P22,IF(P23="dx",-$H$49,-$I$49),0))</f>
        <v/>
      </c>
      <c r="Q21" s="590">
        <f>IF(Q22=$B$49,IF(Q23="dx",$H$49,$I$49),IF($B$50=Q22,IF(Q23="dx",-$H$49,-$I$49),0))</f>
        <v/>
      </c>
      <c r="R21" s="590" t="n">
        <v>0</v>
      </c>
      <c r="S21" s="568" t="n">
        <v>0</v>
      </c>
      <c r="T21" s="845" t="n">
        <v>0</v>
      </c>
      <c r="U21" s="748" t="n">
        <v>0.000581424692078051</v>
      </c>
      <c r="V21" s="749" t="n">
        <v>-8.639666462390861e-05</v>
      </c>
      <c r="W21" s="749" t="n">
        <v>0.0005811946409141119</v>
      </c>
      <c r="X21" s="749" t="n">
        <v>-8.639379797371948e-05</v>
      </c>
      <c r="Y21" s="749" t="n">
        <v>0.0003848451000647498</v>
      </c>
      <c r="Z21" s="749" t="n">
        <v>0.0002827433388230814</v>
      </c>
      <c r="AA21" s="749" t="n">
        <v>8.639379797371939e-05</v>
      </c>
      <c r="AB21" s="749" t="n">
        <v>0.0002199114857512856</v>
      </c>
      <c r="AC21" s="749" t="n">
        <v>-1.089958905627697e-20</v>
      </c>
      <c r="AD21" s="749" t="n">
        <v>0</v>
      </c>
      <c r="AE21" s="749" t="n">
        <v>-0.0001099557428756428</v>
      </c>
      <c r="AF21" s="749" t="n">
        <v>-0.0002356194490192345</v>
      </c>
      <c r="AG21" s="749" t="n">
        <v>0.0001649336143134641</v>
      </c>
      <c r="AH21" s="749" t="n">
        <v>-0.0001806415775814132</v>
      </c>
      <c r="AI21" s="749" t="n">
        <v>0.0003926990816987239</v>
      </c>
      <c r="AJ21" s="749" t="n">
        <v>-0.0002277654673852602</v>
      </c>
      <c r="AK21" s="748" t="n">
        <v>0.0003424335992412875</v>
      </c>
      <c r="AL21" s="749" t="n">
        <v>2.827433388230797e-05</v>
      </c>
      <c r="AM21" s="624" t="n">
        <v>5.723666985132765e-13</v>
      </c>
      <c r="AN21" s="845" t="n">
        <v>-3.196704584148633e-13</v>
      </c>
      <c r="AO21" s="845" t="n">
        <v>2.182420683345169e-16</v>
      </c>
      <c r="AP21" s="476" t="n"/>
      <c r="AQ21" s="476" t="n"/>
      <c r="AR21" s="476" t="n"/>
      <c r="AS21" s="476" t="n"/>
      <c r="AT21" s="476" t="n"/>
      <c r="AU21" s="476" t="n"/>
      <c r="AV21" s="476" t="n"/>
      <c r="AW21" s="476" t="n"/>
      <c r="AX21" s="476" t="n"/>
      <c r="AY21" s="476" t="n"/>
      <c r="AZ21" s="476" t="n"/>
      <c r="BA21" s="476" t="n"/>
      <c r="BB21" s="476" t="n"/>
      <c r="BC21" s="476" t="n"/>
      <c r="BD21" s="476" t="n"/>
      <c r="BE21" s="476" t="n"/>
      <c r="BF21" s="476" t="n"/>
      <c r="BG21" s="476" t="n"/>
      <c r="BH21" s="476" t="n"/>
      <c r="BI21" s="476" t="n"/>
      <c r="BJ21" s="476" t="n"/>
      <c r="BK21" s="476" t="n"/>
      <c r="BL21" s="476" t="n"/>
      <c r="BM21" s="476" t="n"/>
      <c r="BN21" s="476" t="n"/>
      <c r="BO21" s="476" t="n"/>
      <c r="BP21" s="476" t="n"/>
      <c r="BQ21" s="476" t="n"/>
      <c r="BR21" s="476" t="n"/>
      <c r="BS21" s="476" t="n"/>
      <c r="BT21" s="476" t="n"/>
      <c r="BU21" s="476" t="n"/>
      <c r="BV21" s="476" t="n"/>
      <c r="BW21" s="476" t="n"/>
      <c r="BX21" s="476" t="n"/>
      <c r="BY21" s="476" t="n"/>
      <c r="BZ21" s="476" t="n"/>
      <c r="CA21" s="476" t="n"/>
      <c r="CB21" s="476" t="n"/>
      <c r="CC21" s="476" t="n"/>
      <c r="CD21" s="476" t="n"/>
      <c r="CE21" s="476" t="n"/>
      <c r="CF21" s="476" t="n"/>
      <c r="CG21" s="476" t="n"/>
      <c r="CH21" s="476" t="n"/>
      <c r="CI21" s="476" t="n"/>
      <c r="CJ21" s="476" t="n"/>
      <c r="CK21" s="476" t="n"/>
      <c r="CL21" s="476" t="n"/>
      <c r="CM21" s="476" t="n"/>
      <c r="CN21" s="476" t="n"/>
      <c r="CO21" s="476" t="n"/>
      <c r="CP21" s="476" t="n"/>
      <c r="CQ21" s="476" t="n"/>
      <c r="CR21" s="476" t="n"/>
      <c r="CS21" s="476" t="n"/>
      <c r="CT21" s="476" t="n"/>
      <c r="CU21" s="476" t="n"/>
      <c r="CV21" s="476" t="n"/>
      <c r="CW21" s="476" t="n"/>
      <c r="CX21" s="476" t="n"/>
      <c r="CY21" s="476" t="n"/>
      <c r="CZ21" s="476" t="n"/>
      <c r="DA21" s="476" t="n"/>
      <c r="DB21" s="476" t="n"/>
      <c r="DC21" s="476" t="n"/>
      <c r="DD21" s="476" t="n"/>
      <c r="DE21" s="476" t="n"/>
      <c r="DF21" s="476" t="n"/>
      <c r="DG21" s="476" t="n"/>
      <c r="DH21" s="476" t="n"/>
      <c r="DI21" s="476" t="n"/>
      <c r="DJ21" s="476" t="n"/>
      <c r="DK21" s="476" t="n"/>
      <c r="DL21" s="476" t="n"/>
      <c r="DM21" s="476" t="n"/>
      <c r="DN21" s="476" t="n"/>
      <c r="DO21" s="476" t="n"/>
      <c r="DP21" s="476" t="n"/>
      <c r="DQ21" s="476" t="n"/>
      <c r="DR21" s="476" t="n"/>
      <c r="DS21" s="476" t="n"/>
      <c r="DT21" s="476" t="n"/>
      <c r="DU21" s="476" t="n"/>
      <c r="DV21" s="476" t="n"/>
      <c r="DW21" s="476" t="n"/>
      <c r="DX21" s="476" t="n"/>
      <c r="DY21" s="476" t="n"/>
      <c r="DZ21" s="476" t="n"/>
      <c r="EA21" s="476" t="n"/>
      <c r="EB21" s="476" t="n"/>
      <c r="EC21" s="476" t="n"/>
      <c r="ED21" s="476" t="n"/>
      <c r="EE21" s="476" t="n"/>
      <c r="EF21" s="476" t="n"/>
      <c r="EG21" s="476" t="n"/>
      <c r="EH21" s="476" t="n"/>
      <c r="EI21" s="476" t="n"/>
      <c r="EJ21" s="476" t="n"/>
      <c r="EK21" s="476" t="n"/>
      <c r="EL21" s="476" t="n"/>
      <c r="EM21" s="476" t="n"/>
      <c r="EN21" s="476" t="n"/>
      <c r="EO21" s="476" t="n"/>
      <c r="EP21" s="476" t="n"/>
      <c r="EQ21" s="476" t="n"/>
      <c r="ER21" s="476" t="n"/>
      <c r="ES21" s="476" t="n"/>
      <c r="ET21" s="476" t="n"/>
      <c r="EU21" s="476" t="n"/>
      <c r="EV21" s="476" t="n"/>
      <c r="EW21" s="476" t="n"/>
      <c r="EX21" s="476" t="n"/>
      <c r="EY21" s="476" t="n"/>
      <c r="EZ21" s="476" t="n"/>
      <c r="FA21" s="476" t="n"/>
      <c r="FB21" s="476" t="n"/>
      <c r="FC21" s="476" t="n"/>
      <c r="FD21" s="476" t="n"/>
      <c r="FE21" s="476" t="n"/>
      <c r="FF21" s="476" t="n"/>
      <c r="FG21" s="476" t="n"/>
      <c r="FH21" s="476" t="n"/>
      <c r="FI21" s="476" t="n"/>
      <c r="FJ21" s="476" t="n"/>
      <c r="FK21" s="476" t="n"/>
      <c r="FL21" s="476" t="n"/>
      <c r="FM21" s="476" t="n"/>
      <c r="FN21" s="476" t="n"/>
      <c r="FO21" s="476" t="n"/>
      <c r="FP21" s="476" t="n"/>
      <c r="FQ21" s="476" t="n"/>
      <c r="FR21" s="476" t="n"/>
      <c r="FS21" s="476" t="n"/>
      <c r="FT21" s="476" t="n"/>
      <c r="FU21" s="476" t="n"/>
      <c r="FV21" s="476" t="n"/>
      <c r="FW21" s="476" t="n"/>
      <c r="FX21" s="476" t="n"/>
      <c r="FY21" s="476" t="n"/>
      <c r="FZ21" s="476" t="n"/>
      <c r="GA21" s="476" t="n"/>
      <c r="GB21" s="476" t="n"/>
      <c r="GC21" s="476" t="n"/>
      <c r="GD21" s="476" t="n"/>
      <c r="GE21" s="476" t="n"/>
      <c r="GF21" s="476" t="n"/>
      <c r="GG21" s="476" t="n"/>
      <c r="GH21" s="476" t="n"/>
      <c r="GI21" s="476" t="n"/>
      <c r="GJ21" s="476" t="n"/>
      <c r="GK21" s="476" t="n"/>
      <c r="GL21" s="476" t="n"/>
      <c r="GM21" s="476" t="n"/>
      <c r="GN21" s="476" t="n"/>
      <c r="GO21" s="476" t="n"/>
      <c r="GP21" s="476" t="n"/>
      <c r="GQ21" s="476" t="n"/>
      <c r="GR21" s="476" t="n"/>
      <c r="GS21" s="476" t="n"/>
      <c r="GT21" s="476" t="n"/>
      <c r="GU21" s="476" t="n"/>
      <c r="GV21" s="476" t="n"/>
      <c r="GW21" s="476" t="n"/>
      <c r="GX21" s="476" t="n"/>
      <c r="GY21" s="476" t="n"/>
      <c r="GZ21" s="476" t="n"/>
    </row>
    <row r="22">
      <c r="A22" s="670" t="n">
        <v>1</v>
      </c>
      <c r="B22" s="670" t="n">
        <v>1</v>
      </c>
      <c r="C22" s="670" t="n">
        <v>1</v>
      </c>
      <c r="D22" s="670" t="n">
        <v>3</v>
      </c>
      <c r="E22" s="670" t="n">
        <v>3</v>
      </c>
      <c r="F22" s="670" t="n">
        <v>4</v>
      </c>
      <c r="G22" s="670" t="n">
        <v>4</v>
      </c>
      <c r="H22" s="670" t="n">
        <v>5</v>
      </c>
      <c r="I22" s="670" t="n">
        <v>5</v>
      </c>
      <c r="J22" s="670" t="n">
        <v>6</v>
      </c>
      <c r="K22" s="670" t="n">
        <v>6</v>
      </c>
      <c r="L22" s="670" t="n">
        <v>7</v>
      </c>
      <c r="M22" s="670" t="n">
        <v>7</v>
      </c>
      <c r="N22" s="670" t="n">
        <v>8</v>
      </c>
      <c r="O22" s="670" t="n">
        <v>8</v>
      </c>
      <c r="P22" s="670" t="n">
        <v>9</v>
      </c>
      <c r="Q22" s="845" t="n">
        <v>9</v>
      </c>
      <c r="R22" s="476" t="n"/>
      <c r="S22" s="476" t="n"/>
      <c r="T22" s="476" t="n"/>
      <c r="U22" s="476" t="n"/>
      <c r="V22" s="476" t="n"/>
      <c r="W22" s="476" t="n"/>
      <c r="X22" s="476" t="n"/>
      <c r="Y22" s="476" t="n"/>
      <c r="Z22" s="476" t="n"/>
      <c r="AA22" s="476" t="n"/>
      <c r="AB22" s="476" t="n"/>
      <c r="AC22" s="476" t="n"/>
      <c r="AD22" s="476" t="n"/>
      <c r="AE22" s="476" t="n"/>
      <c r="AF22" s="476" t="n"/>
      <c r="AG22" s="476" t="n"/>
      <c r="AH22" s="476" t="n"/>
      <c r="AI22" s="476" t="n"/>
      <c r="AJ22" s="476" t="n"/>
      <c r="AK22" s="476" t="n"/>
      <c r="AL22" s="476" t="n"/>
      <c r="AM22" s="476" t="n"/>
      <c r="AN22" s="476" t="n"/>
      <c r="AO22" s="476" t="n"/>
      <c r="AP22" s="476" t="n"/>
      <c r="AQ22" s="476" t="n"/>
      <c r="AR22" s="476" t="n"/>
      <c r="AS22" s="476" t="n"/>
      <c r="AT22" s="476" t="n"/>
      <c r="AU22" s="476" t="n"/>
      <c r="AV22" s="476" t="n"/>
      <c r="AW22" s="476" t="n"/>
      <c r="AX22" s="476" t="n"/>
      <c r="AY22" s="476" t="n"/>
      <c r="AZ22" s="476" t="n"/>
      <c r="BA22" s="476" t="n"/>
      <c r="BB22" s="476" t="n"/>
      <c r="BC22" s="476" t="n"/>
      <c r="BD22" s="476" t="n"/>
      <c r="BE22" s="476" t="n"/>
      <c r="BF22" s="476" t="n"/>
      <c r="BG22" s="476" t="n"/>
      <c r="BH22" s="476" t="n"/>
      <c r="BI22" s="476" t="n"/>
      <c r="BJ22" s="476" t="n"/>
      <c r="BK22" s="476" t="n"/>
      <c r="BL22" s="476" t="n"/>
      <c r="BM22" s="476" t="n"/>
      <c r="BN22" s="476" t="n"/>
      <c r="BO22" s="476" t="n"/>
      <c r="BP22" s="476" t="n"/>
      <c r="BQ22" s="476" t="n"/>
      <c r="BR22" s="476" t="n"/>
      <c r="BS22" s="476" t="n"/>
      <c r="BT22" s="476" t="n"/>
      <c r="BU22" s="476" t="n"/>
      <c r="BV22" s="476" t="n"/>
      <c r="BW22" s="476" t="n"/>
      <c r="BX22" s="476" t="n"/>
      <c r="BY22" s="476" t="n"/>
      <c r="BZ22" s="476" t="n"/>
      <c r="CA22" s="476" t="n"/>
      <c r="CB22" s="476" t="n"/>
      <c r="CC22" s="476" t="n"/>
      <c r="CD22" s="476" t="n"/>
      <c r="CE22" s="476" t="n"/>
      <c r="CF22" s="476" t="n"/>
      <c r="CG22" s="476" t="n"/>
      <c r="CH22" s="476" t="n"/>
      <c r="CI22" s="476" t="n"/>
      <c r="CJ22" s="476" t="n"/>
      <c r="CK22" s="476" t="n"/>
      <c r="CL22" s="476" t="n"/>
      <c r="CM22" s="476" t="n"/>
      <c r="CN22" s="476" t="n"/>
      <c r="CO22" s="476" t="n"/>
      <c r="CP22" s="476" t="n"/>
      <c r="CQ22" s="476" t="n"/>
      <c r="CR22" s="476" t="n"/>
      <c r="CS22" s="476" t="n"/>
      <c r="CT22" s="476" t="n"/>
      <c r="CU22" s="476" t="n"/>
      <c r="CV22" s="476" t="n"/>
      <c r="CW22" s="476" t="n"/>
      <c r="CX22" s="476" t="n"/>
      <c r="CY22" s="476" t="n"/>
      <c r="CZ22" s="476" t="n"/>
      <c r="DA22" s="476" t="n"/>
      <c r="DB22" s="476" t="n"/>
      <c r="DC22" s="476" t="n"/>
      <c r="DD22" s="476" t="n"/>
      <c r="DE22" s="476" t="n"/>
      <c r="DF22" s="476" t="n"/>
      <c r="DG22" s="476" t="n"/>
      <c r="DH22" s="476" t="n"/>
      <c r="DI22" s="476" t="n"/>
      <c r="DJ22" s="476" t="n"/>
      <c r="DK22" s="476" t="n"/>
      <c r="DL22" s="476" t="n"/>
      <c r="DM22" s="476" t="n"/>
      <c r="DN22" s="476" t="n"/>
      <c r="DO22" s="476" t="n"/>
      <c r="DP22" s="476" t="n"/>
      <c r="DQ22" s="476" t="n"/>
      <c r="DR22" s="476" t="n"/>
      <c r="DS22" s="476" t="n"/>
      <c r="DT22" s="476" t="n"/>
      <c r="DU22" s="476" t="n"/>
      <c r="DV22" s="476" t="n"/>
      <c r="DW22" s="476" t="n"/>
      <c r="DX22" s="476" t="n"/>
      <c r="DY22" s="476" t="n"/>
      <c r="DZ22" s="476" t="n"/>
      <c r="EA22" s="476" t="n"/>
      <c r="EB22" s="476" t="n"/>
      <c r="EC22" s="476" t="n"/>
      <c r="ED22" s="476" t="n"/>
      <c r="EE22" s="476" t="n"/>
      <c r="EF22" s="476" t="n"/>
      <c r="EG22" s="476" t="n"/>
      <c r="EH22" s="476" t="n"/>
      <c r="EI22" s="476" t="n"/>
      <c r="EJ22" s="476" t="n"/>
      <c r="EK22" s="476" t="n"/>
      <c r="EL22" s="476" t="n"/>
      <c r="EM22" s="476" t="n"/>
      <c r="EN22" s="476" t="n"/>
      <c r="EO22" s="476" t="n"/>
      <c r="EP22" s="476" t="n"/>
      <c r="EQ22" s="476" t="n"/>
      <c r="ER22" s="476" t="n"/>
      <c r="ES22" s="476" t="n"/>
      <c r="ET22" s="476" t="n"/>
      <c r="EU22" s="476" t="n"/>
      <c r="EV22" s="476" t="n"/>
      <c r="EW22" s="476" t="n"/>
      <c r="EX22" s="476" t="n"/>
      <c r="EY22" s="476" t="n"/>
      <c r="EZ22" s="476" t="n"/>
      <c r="FA22" s="476" t="n"/>
      <c r="FB22" s="476" t="n"/>
      <c r="FC22" s="476" t="n"/>
      <c r="FD22" s="476" t="n"/>
      <c r="FE22" s="476" t="n"/>
      <c r="FF22" s="476" t="n"/>
      <c r="FG22" s="476" t="n"/>
      <c r="FH22" s="476" t="n"/>
      <c r="FI22" s="476" t="n"/>
      <c r="FJ22" s="476" t="n"/>
      <c r="FK22" s="476" t="n"/>
      <c r="FL22" s="476" t="n"/>
      <c r="FM22" s="476" t="n"/>
      <c r="FN22" s="476" t="n"/>
      <c r="FO22" s="476" t="n"/>
      <c r="FP22" s="476" t="n"/>
      <c r="FQ22" s="476" t="n"/>
      <c r="FR22" s="476" t="n"/>
      <c r="FS22" s="476" t="n"/>
      <c r="FT22" s="476" t="n"/>
      <c r="FU22" s="476" t="n"/>
      <c r="FV22" s="476" t="n"/>
      <c r="FW22" s="476" t="n"/>
      <c r="FX22" s="476" t="n"/>
      <c r="FY22" s="476" t="n"/>
      <c r="FZ22" s="476" t="n"/>
      <c r="GA22" s="476" t="n"/>
      <c r="GB22" s="476" t="n"/>
      <c r="GC22" s="476" t="n"/>
      <c r="GD22" s="476" t="n"/>
      <c r="GE22" s="476" t="n"/>
      <c r="GF22" s="476" t="n"/>
      <c r="GG22" s="476" t="n"/>
      <c r="GH22" s="476" t="n"/>
      <c r="GI22" s="476" t="n"/>
      <c r="GJ22" s="476" t="n"/>
      <c r="GK22" s="476" t="n"/>
      <c r="GL22" s="476" t="n"/>
      <c r="GM22" s="476" t="n"/>
      <c r="GN22" s="476" t="n"/>
      <c r="GO22" s="476" t="n"/>
      <c r="GP22" s="476" t="n"/>
      <c r="GQ22" s="476" t="n"/>
      <c r="GR22" s="476" t="n"/>
      <c r="GS22" s="476" t="n"/>
      <c r="GT22" s="476" t="n"/>
      <c r="GU22" s="476" t="n"/>
      <c r="GV22" s="476" t="n"/>
      <c r="GW22" s="476" t="n"/>
      <c r="GX22" s="476" t="n"/>
      <c r="GY22" s="476" t="n"/>
      <c r="GZ22" s="476" t="n"/>
    </row>
    <row r="23">
      <c r="A23" s="670" t="inlineStr">
        <is>
          <t>dx</t>
        </is>
      </c>
      <c r="B23" s="670" t="inlineStr">
        <is>
          <t>dx</t>
        </is>
      </c>
      <c r="C23" s="670" t="inlineStr">
        <is>
          <t>dy</t>
        </is>
      </c>
      <c r="D23" s="670" t="inlineStr">
        <is>
          <t>dx</t>
        </is>
      </c>
      <c r="E23" s="670" t="inlineStr">
        <is>
          <t>dy</t>
        </is>
      </c>
      <c r="F23" s="670" t="inlineStr">
        <is>
          <t>dx</t>
        </is>
      </c>
      <c r="G23" s="670" t="inlineStr">
        <is>
          <t>dy</t>
        </is>
      </c>
      <c r="H23" s="670" t="inlineStr">
        <is>
          <t>dx</t>
        </is>
      </c>
      <c r="I23" s="670" t="inlineStr">
        <is>
          <t>dy</t>
        </is>
      </c>
      <c r="J23" s="670" t="inlineStr">
        <is>
          <t>dx</t>
        </is>
      </c>
      <c r="K23" s="670" t="inlineStr">
        <is>
          <t>dy</t>
        </is>
      </c>
      <c r="L23" s="670" t="inlineStr">
        <is>
          <t>dx</t>
        </is>
      </c>
      <c r="M23" s="670" t="inlineStr">
        <is>
          <t>dy</t>
        </is>
      </c>
      <c r="N23" s="670" t="inlineStr">
        <is>
          <t>dx</t>
        </is>
      </c>
      <c r="O23" s="670" t="inlineStr">
        <is>
          <t>dy</t>
        </is>
      </c>
      <c r="P23" s="670" t="inlineStr">
        <is>
          <t>dx</t>
        </is>
      </c>
      <c r="Q23" s="845" t="inlineStr">
        <is>
          <t>dy</t>
        </is>
      </c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  <c r="AE23" s="476" t="n"/>
      <c r="AF23" s="476" t="n"/>
      <c r="AG23" s="476" t="n"/>
      <c r="AH23" s="476" t="n"/>
      <c r="AI23" s="476" t="n"/>
      <c r="AJ23" s="476" t="n"/>
      <c r="AK23" s="476" t="n"/>
      <c r="AL23" s="476" t="n"/>
      <c r="AM23" s="476" t="n"/>
      <c r="AN23" s="476" t="n"/>
      <c r="AO23" s="476" t="n"/>
      <c r="AP23" s="476" t="n"/>
      <c r="AQ23" s="476" t="n"/>
      <c r="AR23" s="476" t="n"/>
      <c r="AS23" s="476" t="n"/>
      <c r="AT23" s="476" t="n"/>
      <c r="AU23" s="476" t="n"/>
      <c r="AV23" s="476" t="n"/>
      <c r="AW23" s="476" t="n"/>
      <c r="AX23" s="476" t="n"/>
      <c r="AY23" s="476" t="n"/>
      <c r="AZ23" s="476" t="n"/>
      <c r="BA23" s="476" t="n"/>
      <c r="BB23" s="476" t="n"/>
      <c r="BC23" s="476" t="n"/>
      <c r="BD23" s="476" t="n"/>
      <c r="BE23" s="476" t="n"/>
      <c r="BF23" s="476" t="n"/>
      <c r="BG23" s="476" t="n"/>
      <c r="BH23" s="476" t="n"/>
      <c r="BI23" s="476" t="n"/>
      <c r="BJ23" s="476" t="n"/>
      <c r="BK23" s="476" t="n"/>
      <c r="BL23" s="476" t="n"/>
      <c r="BM23" s="476" t="n"/>
      <c r="BN23" s="476" t="n"/>
      <c r="BO23" s="476" t="n"/>
      <c r="BP23" s="476" t="n"/>
      <c r="BQ23" s="476" t="n"/>
      <c r="BR23" s="476" t="n"/>
      <c r="BS23" s="476" t="n"/>
      <c r="BT23" s="476" t="n"/>
      <c r="BU23" s="476" t="n"/>
      <c r="BV23" s="476" t="n"/>
      <c r="BW23" s="476" t="n"/>
      <c r="BX23" s="476" t="n"/>
      <c r="BY23" s="476" t="n"/>
      <c r="BZ23" s="476" t="n"/>
      <c r="CA23" s="476" t="n"/>
      <c r="CB23" s="476" t="n"/>
      <c r="CC23" s="476" t="n"/>
      <c r="CD23" s="476" t="n"/>
      <c r="CE23" s="476" t="n"/>
      <c r="CF23" s="476" t="n"/>
      <c r="CG23" s="476" t="n"/>
      <c r="CH23" s="476" t="n"/>
      <c r="CI23" s="476" t="n"/>
      <c r="CJ23" s="476" t="n"/>
      <c r="CK23" s="476" t="n"/>
      <c r="CL23" s="476" t="n"/>
      <c r="CM23" s="476" t="n"/>
      <c r="CN23" s="476" t="n"/>
      <c r="CO23" s="476" t="n"/>
      <c r="CP23" s="476" t="n"/>
      <c r="CQ23" s="476" t="n"/>
      <c r="CR23" s="476" t="n"/>
      <c r="CS23" s="476" t="n"/>
      <c r="CT23" s="476" t="n"/>
      <c r="CU23" s="476" t="n"/>
      <c r="CV23" s="476" t="n"/>
      <c r="CW23" s="476" t="n"/>
      <c r="CX23" s="476" t="n"/>
      <c r="CY23" s="476" t="n"/>
      <c r="CZ23" s="476" t="n"/>
      <c r="DA23" s="476" t="n"/>
      <c r="DB23" s="476" t="n"/>
      <c r="DC23" s="476" t="n"/>
      <c r="DD23" s="476" t="n"/>
      <c r="DE23" s="476" t="n"/>
      <c r="DF23" s="476" t="n"/>
      <c r="DG23" s="476" t="n"/>
      <c r="DH23" s="476" t="n"/>
      <c r="DI23" s="476" t="n"/>
      <c r="DJ23" s="476" t="n"/>
      <c r="DK23" s="476" t="n"/>
      <c r="DL23" s="476" t="n"/>
      <c r="DM23" s="476" t="n"/>
      <c r="DN23" s="476" t="n"/>
      <c r="DO23" s="476" t="n"/>
      <c r="DP23" s="476" t="n"/>
      <c r="DQ23" s="476" t="n"/>
      <c r="DR23" s="476" t="n"/>
      <c r="DS23" s="476" t="n"/>
      <c r="DT23" s="476" t="n"/>
      <c r="DU23" s="476" t="n"/>
      <c r="DV23" s="476" t="n"/>
      <c r="DW23" s="476" t="n"/>
      <c r="DX23" s="476" t="n"/>
      <c r="DY23" s="476" t="n"/>
      <c r="DZ23" s="476" t="n"/>
      <c r="EA23" s="476" t="n"/>
      <c r="EB23" s="476" t="n"/>
      <c r="EC23" s="476" t="n"/>
      <c r="ED23" s="476" t="n"/>
      <c r="EE23" s="476" t="n"/>
      <c r="EF23" s="476" t="n"/>
      <c r="EG23" s="476" t="n"/>
      <c r="EH23" s="476" t="n"/>
      <c r="EI23" s="476" t="n"/>
      <c r="EJ23" s="476" t="n"/>
      <c r="EK23" s="476" t="n"/>
      <c r="EL23" s="476" t="n"/>
      <c r="EM23" s="476" t="n"/>
      <c r="EN23" s="476" t="n"/>
      <c r="EO23" s="476" t="n"/>
      <c r="EP23" s="476" t="n"/>
      <c r="EQ23" s="476" t="n"/>
      <c r="ER23" s="476" t="n"/>
      <c r="ES23" s="476" t="n"/>
      <c r="ET23" s="476" t="n"/>
      <c r="EU23" s="476" t="n"/>
      <c r="EV23" s="476" t="n"/>
      <c r="EW23" s="476" t="n"/>
      <c r="EX23" s="476" t="n"/>
      <c r="EY23" s="476" t="n"/>
      <c r="EZ23" s="476" t="n"/>
      <c r="FA23" s="476" t="n"/>
      <c r="FB23" s="476" t="n"/>
      <c r="FC23" s="476" t="n"/>
      <c r="FD23" s="476" t="n"/>
      <c r="FE23" s="476" t="n"/>
      <c r="FF23" s="476" t="n"/>
      <c r="FG23" s="476" t="n"/>
      <c r="FH23" s="476" t="n"/>
      <c r="FI23" s="476" t="n"/>
      <c r="FJ23" s="476" t="n"/>
      <c r="FK23" s="476" t="n"/>
      <c r="FL23" s="476" t="n"/>
      <c r="FM23" s="476" t="n"/>
      <c r="FN23" s="476" t="n"/>
      <c r="FO23" s="476" t="n"/>
      <c r="FP23" s="476" t="n"/>
      <c r="FQ23" s="476" t="n"/>
      <c r="FR23" s="476" t="n"/>
      <c r="FS23" s="476" t="n"/>
      <c r="FT23" s="476" t="n"/>
      <c r="FU23" s="476" t="n"/>
      <c r="FV23" s="476" t="n"/>
      <c r="FW23" s="476" t="n"/>
      <c r="FX23" s="476" t="n"/>
      <c r="FY23" s="476" t="n"/>
      <c r="FZ23" s="476" t="n"/>
      <c r="GA23" s="476" t="n"/>
      <c r="GB23" s="476" t="n"/>
      <c r="GC23" s="476" t="n"/>
      <c r="GD23" s="476" t="n"/>
      <c r="GE23" s="476" t="n"/>
      <c r="GF23" s="476" t="n"/>
      <c r="GG23" s="476" t="n"/>
      <c r="GH23" s="476" t="n"/>
      <c r="GI23" s="476" t="n"/>
      <c r="GJ23" s="476" t="n"/>
      <c r="GK23" s="476" t="n"/>
      <c r="GL23" s="476" t="n"/>
      <c r="GM23" s="476" t="n"/>
      <c r="GN23" s="476" t="n"/>
      <c r="GO23" s="476" t="n"/>
      <c r="GP23" s="476" t="n"/>
      <c r="GQ23" s="476" t="n"/>
      <c r="GR23" s="476" t="n"/>
      <c r="GS23" s="476" t="n"/>
      <c r="GT23" s="476" t="n"/>
      <c r="GU23" s="476" t="n"/>
      <c r="GV23" s="476" t="n"/>
      <c r="GW23" s="476" t="n"/>
      <c r="GX23" s="476" t="n"/>
      <c r="GY23" s="476" t="n"/>
      <c r="GZ23" s="476" t="n"/>
    </row>
    <row r="24">
      <c r="A24" s="750" t="n"/>
      <c r="B24" s="750" t="n"/>
      <c r="C24" s="750" t="n"/>
      <c r="D24" s="750" t="n"/>
      <c r="E24" s="750" t="n"/>
      <c r="F24" s="750" t="n"/>
      <c r="G24" s="750" t="n"/>
      <c r="H24" s="750" t="n"/>
      <c r="I24" s="750" t="n"/>
      <c r="J24" s="750" t="n"/>
      <c r="K24" s="750" t="n"/>
      <c r="L24" s="750" t="n"/>
      <c r="M24" s="750" t="n"/>
      <c r="N24" s="750" t="n"/>
      <c r="O24" s="750" t="n"/>
      <c r="P24" s="750" t="n"/>
      <c r="Q24" s="476" t="n"/>
      <c r="R24" s="476" t="n"/>
      <c r="S24" s="476" t="n"/>
      <c r="T24" s="476" t="n"/>
      <c r="U24" s="476" t="n"/>
      <c r="V24" s="476" t="n"/>
      <c r="W24" s="476" t="n"/>
      <c r="X24" s="476" t="n"/>
      <c r="Y24" s="476" t="n"/>
      <c r="Z24" s="476" t="n"/>
      <c r="AA24" s="476" t="n"/>
      <c r="AB24" s="476" t="n"/>
      <c r="AC24" s="476" t="n"/>
      <c r="AD24" s="476" t="n"/>
      <c r="AE24" s="476" t="n"/>
      <c r="AF24" s="476" t="n"/>
      <c r="AG24" s="476" t="n"/>
      <c r="AH24" s="476" t="n"/>
      <c r="AI24" s="476" t="n"/>
      <c r="AJ24" s="476" t="n"/>
      <c r="AK24" s="476" t="n"/>
      <c r="AL24" s="476" t="n"/>
      <c r="AM24" s="476" t="n"/>
      <c r="AN24" s="476" t="n"/>
      <c r="AO24" s="476" t="n"/>
      <c r="AP24" s="476" t="n"/>
      <c r="AQ24" s="476" t="n"/>
      <c r="AR24" s="476" t="n"/>
      <c r="AS24" s="476" t="n"/>
      <c r="AT24" s="476" t="n"/>
      <c r="AU24" s="476" t="n"/>
      <c r="AV24" s="476" t="n"/>
      <c r="AW24" s="476" t="n"/>
      <c r="AX24" s="476" t="n"/>
      <c r="AY24" s="476" t="n"/>
      <c r="AZ24" s="476" t="n"/>
      <c r="BA24" s="476" t="n"/>
      <c r="BB24" s="476" t="n"/>
      <c r="BC24" s="476" t="n"/>
      <c r="BD24" s="476" t="n"/>
      <c r="BE24" s="476" t="n"/>
      <c r="BF24" s="476" t="n"/>
      <c r="BG24" s="476" t="n"/>
      <c r="BH24" s="476" t="n"/>
      <c r="BI24" s="476" t="n"/>
      <c r="BJ24" s="476" t="n"/>
      <c r="BK24" s="476" t="n"/>
      <c r="BL24" s="476" t="n"/>
      <c r="BM24" s="476" t="n"/>
      <c r="BN24" s="476" t="n"/>
      <c r="BO24" s="476" t="n"/>
      <c r="BP24" s="476" t="n"/>
      <c r="BQ24" s="476" t="n"/>
      <c r="BR24" s="476" t="n"/>
      <c r="BS24" s="476" t="n"/>
      <c r="BT24" s="476" t="n"/>
      <c r="BU24" s="476" t="n"/>
      <c r="BV24" s="476" t="n"/>
      <c r="BW24" s="476" t="n"/>
      <c r="BX24" s="476" t="n"/>
      <c r="BY24" s="476" t="n"/>
      <c r="BZ24" s="476" t="n"/>
      <c r="CA24" s="476" t="n"/>
      <c r="CB24" s="476" t="n"/>
      <c r="CC24" s="476" t="n"/>
      <c r="CD24" s="476" t="n"/>
      <c r="CE24" s="476" t="n"/>
      <c r="CF24" s="476" t="n"/>
      <c r="CG24" s="476" t="n"/>
      <c r="CH24" s="476" t="n"/>
      <c r="CI24" s="476" t="n"/>
      <c r="CJ24" s="476" t="n"/>
      <c r="CK24" s="476" t="n"/>
      <c r="CL24" s="476" t="n"/>
      <c r="CM24" s="476" t="n"/>
      <c r="CN24" s="476" t="n"/>
      <c r="CO24" s="476" t="n"/>
      <c r="CP24" s="476" t="n"/>
      <c r="CQ24" s="476" t="n"/>
      <c r="CR24" s="476" t="n"/>
      <c r="CS24" s="476" t="n"/>
      <c r="CT24" s="476" t="n"/>
      <c r="CU24" s="476" t="n"/>
      <c r="CV24" s="476" t="n"/>
      <c r="CW24" s="476" t="n"/>
      <c r="CX24" s="476" t="n"/>
      <c r="CY24" s="476" t="n"/>
      <c r="CZ24" s="476" t="n"/>
      <c r="DA24" s="476" t="n"/>
      <c r="DB24" s="476" t="n"/>
      <c r="DC24" s="476" t="n"/>
      <c r="DD24" s="476" t="n"/>
      <c r="DE24" s="476" t="n"/>
      <c r="DF24" s="476" t="n"/>
      <c r="DG24" s="476" t="n"/>
      <c r="DH24" s="476" t="n"/>
      <c r="DI24" s="476" t="n"/>
      <c r="DJ24" s="476" t="n"/>
      <c r="DK24" s="476" t="n"/>
      <c r="DL24" s="476" t="n"/>
      <c r="DM24" s="476" t="n"/>
      <c r="DN24" s="476" t="n"/>
      <c r="DO24" s="476" t="n"/>
      <c r="DP24" s="476" t="n"/>
      <c r="DQ24" s="476" t="n"/>
      <c r="DR24" s="476" t="n"/>
      <c r="DS24" s="476" t="n"/>
      <c r="DT24" s="476" t="n"/>
      <c r="DU24" s="476" t="n"/>
      <c r="DV24" s="476" t="n"/>
      <c r="DW24" s="476" t="n"/>
      <c r="DX24" s="476" t="n"/>
      <c r="DY24" s="476" t="n"/>
      <c r="DZ24" s="476" t="n"/>
      <c r="EA24" s="476" t="n"/>
      <c r="EB24" s="476" t="n"/>
      <c r="EC24" s="476" t="n"/>
      <c r="ED24" s="476" t="n"/>
      <c r="EE24" s="476" t="n"/>
      <c r="EF24" s="476" t="n"/>
      <c r="EG24" s="476" t="n"/>
      <c r="EH24" s="476" t="n"/>
      <c r="EI24" s="476" t="n"/>
      <c r="EJ24" s="476" t="n"/>
      <c r="EK24" s="476" t="n"/>
      <c r="EL24" s="476" t="n"/>
      <c r="EM24" s="476" t="n"/>
      <c r="EN24" s="476" t="n"/>
      <c r="EO24" s="476" t="n"/>
      <c r="EP24" s="476" t="n"/>
      <c r="EQ24" s="476" t="n"/>
      <c r="ER24" s="476" t="n"/>
      <c r="ES24" s="476" t="n"/>
      <c r="ET24" s="476" t="n"/>
      <c r="EU24" s="476" t="n"/>
      <c r="EV24" s="476" t="n"/>
      <c r="EW24" s="476" t="n"/>
      <c r="EX24" s="476" t="n"/>
      <c r="EY24" s="476" t="n"/>
      <c r="EZ24" s="476" t="n"/>
      <c r="FA24" s="476" t="n"/>
      <c r="FB24" s="476" t="n"/>
      <c r="FC24" s="476" t="n"/>
      <c r="FD24" s="476" t="n"/>
      <c r="FE24" s="476" t="n"/>
      <c r="FF24" s="476" t="n"/>
      <c r="FG24" s="476" t="n"/>
      <c r="FH24" s="476" t="n"/>
      <c r="FI24" s="476" t="n"/>
      <c r="FJ24" s="476" t="n"/>
      <c r="FK24" s="476" t="n"/>
      <c r="FL24" s="476" t="n"/>
      <c r="FM24" s="476" t="n"/>
      <c r="FN24" s="476" t="n"/>
      <c r="FO24" s="476" t="n"/>
      <c r="FP24" s="476" t="n"/>
      <c r="FQ24" s="476" t="n"/>
      <c r="FR24" s="476" t="n"/>
      <c r="FS24" s="476" t="n"/>
      <c r="FT24" s="476" t="n"/>
      <c r="FU24" s="476" t="n"/>
      <c r="FV24" s="476" t="n"/>
      <c r="FW24" s="476" t="n"/>
      <c r="FX24" s="476" t="n"/>
      <c r="FY24" s="476" t="n"/>
      <c r="FZ24" s="476" t="n"/>
      <c r="GA24" s="476" t="n"/>
      <c r="GB24" s="476" t="n"/>
      <c r="GC24" s="476" t="n"/>
      <c r="GD24" s="476" t="n"/>
      <c r="GE24" s="476" t="n"/>
      <c r="GF24" s="476" t="n"/>
      <c r="GG24" s="476" t="n"/>
      <c r="GH24" s="476" t="n"/>
      <c r="GI24" s="476" t="n"/>
      <c r="GJ24" s="476" t="n"/>
      <c r="GK24" s="476" t="n"/>
      <c r="GL24" s="476" t="n"/>
      <c r="GM24" s="476" t="n"/>
      <c r="GN24" s="476" t="n"/>
      <c r="GO24" s="476" t="n"/>
      <c r="GP24" s="476" t="n"/>
      <c r="GQ24" s="476" t="n"/>
      <c r="GR24" s="476" t="n"/>
      <c r="GS24" s="476" t="n"/>
      <c r="GT24" s="476" t="n"/>
      <c r="GU24" s="476" t="n"/>
      <c r="GV24" s="476" t="n"/>
      <c r="GW24" s="476" t="n"/>
      <c r="GX24" s="476" t="n"/>
      <c r="GY24" s="476" t="n"/>
      <c r="GZ24" s="476" t="n"/>
    </row>
    <row r="25" ht="15.95" customHeight="1">
      <c r="A25" s="657" t="inlineStr">
        <is>
          <t>ATA aktualny</t>
        </is>
      </c>
      <c r="B25" s="850" t="n"/>
      <c r="C25" s="850" t="n"/>
      <c r="D25" s="850" t="n"/>
      <c r="E25" s="850" t="n"/>
      <c r="F25" s="850" t="n"/>
      <c r="G25" s="850" t="n"/>
      <c r="H25" s="850" t="n"/>
      <c r="I25" s="850" t="n"/>
      <c r="J25" s="850" t="n"/>
      <c r="K25" s="850" t="n"/>
      <c r="L25" s="850" t="n"/>
      <c r="M25" s="850" t="n"/>
      <c r="N25" s="850" t="n"/>
      <c r="O25" s="850" t="n"/>
      <c r="P25" s="850" t="n"/>
      <c r="Q25" s="476" t="n"/>
      <c r="R25" s="845" t="inlineStr">
        <is>
          <t>ST</t>
        </is>
      </c>
      <c r="S25" s="476" t="n"/>
      <c r="T25" s="476" t="n"/>
      <c r="U25" s="657" t="inlineStr">
        <is>
          <t>(ATA)-1 wyjściowy</t>
        </is>
      </c>
      <c r="V25" s="850" t="n"/>
      <c r="W25" s="850" t="n"/>
      <c r="X25" s="850" t="n"/>
      <c r="Y25" s="850" t="n"/>
      <c r="Z25" s="850" t="n"/>
      <c r="AA25" s="850" t="n"/>
      <c r="AB25" s="850" t="n"/>
      <c r="AC25" s="850" t="n"/>
      <c r="AD25" s="850" t="n"/>
      <c r="AE25" s="850" t="n"/>
      <c r="AF25" s="850" t="n"/>
      <c r="AG25" s="850" t="n"/>
      <c r="AH25" s="850" t="n"/>
      <c r="AI25" s="850" t="n"/>
      <c r="AJ25" s="850" t="n"/>
      <c r="AK25" s="476" t="n"/>
      <c r="AL25" s="476" t="n"/>
      <c r="AM25" s="845" t="inlineStr">
        <is>
          <t>ST(-1)</t>
        </is>
      </c>
      <c r="AN25" s="476" t="n"/>
      <c r="AO25" s="658" t="inlineStr">
        <is>
          <t>X</t>
        </is>
      </c>
      <c r="AP25" s="658" t="inlineStr">
        <is>
          <t>mx</t>
        </is>
      </c>
      <c r="AQ25" s="845" t="inlineStr">
        <is>
          <t>X</t>
        </is>
      </c>
      <c r="AR25" s="845" t="inlineStr">
        <is>
          <t>m0</t>
        </is>
      </c>
      <c r="AS25" s="845" t="inlineStr">
        <is>
          <t>mx</t>
        </is>
      </c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  <c r="BD25" s="476" t="n"/>
      <c r="BE25" s="476" t="n"/>
      <c r="BF25" s="476" t="n"/>
      <c r="BG25" s="476" t="n"/>
      <c r="BH25" s="476" t="n"/>
      <c r="BI25" s="476" t="n"/>
      <c r="BJ25" s="476" t="n"/>
      <c r="BK25" s="476" t="n"/>
      <c r="BL25" s="476" t="n"/>
      <c r="BM25" s="476" t="n"/>
      <c r="BN25" s="476" t="n"/>
      <c r="BO25" s="476" t="n"/>
      <c r="BP25" s="476" t="n"/>
      <c r="BQ25" s="476" t="n"/>
      <c r="BR25" s="476" t="n"/>
      <c r="BS25" s="476" t="n"/>
      <c r="BT25" s="476" t="n"/>
      <c r="BU25" s="476" t="n"/>
      <c r="BV25" s="476" t="n"/>
      <c r="BW25" s="476" t="n"/>
      <c r="BX25" s="476" t="n"/>
      <c r="BY25" s="476" t="n"/>
      <c r="BZ25" s="476" t="n"/>
      <c r="CA25" s="476" t="n"/>
      <c r="CB25" s="476" t="n"/>
      <c r="CC25" s="476" t="n"/>
      <c r="CD25" s="476" t="n"/>
      <c r="CE25" s="476" t="n"/>
      <c r="CF25" s="476" t="n"/>
      <c r="CG25" s="476" t="n"/>
      <c r="CH25" s="476" t="n"/>
      <c r="CI25" s="476" t="n"/>
      <c r="CJ25" s="476" t="n"/>
      <c r="CK25" s="476" t="n"/>
      <c r="CL25" s="476" t="n"/>
      <c r="CM25" s="476" t="n"/>
      <c r="CN25" s="476" t="n"/>
      <c r="CO25" s="476" t="n"/>
      <c r="CP25" s="476" t="n"/>
      <c r="CQ25" s="476" t="n"/>
      <c r="CR25" s="476" t="n"/>
      <c r="CS25" s="476" t="n"/>
      <c r="CT25" s="476" t="n"/>
      <c r="CU25" s="476" t="n"/>
      <c r="CV25" s="476" t="n"/>
      <c r="CW25" s="476" t="n"/>
      <c r="CX25" s="476" t="n"/>
      <c r="CY25" s="476" t="n"/>
      <c r="CZ25" s="476" t="n"/>
      <c r="DA25" s="476" t="n"/>
      <c r="DB25" s="476" t="n"/>
      <c r="DC25" s="476" t="n"/>
      <c r="DD25" s="476" t="n"/>
      <c r="DE25" s="476" t="n"/>
      <c r="DF25" s="476" t="n"/>
      <c r="DG25" s="476" t="n"/>
      <c r="DH25" s="476" t="n"/>
      <c r="DI25" s="476" t="n"/>
      <c r="DJ25" s="476" t="n"/>
      <c r="DK25" s="476" t="n"/>
      <c r="DL25" s="476" t="n"/>
      <c r="DM25" s="476" t="n"/>
      <c r="DN25" s="476" t="n"/>
      <c r="DO25" s="476" t="n"/>
      <c r="DP25" s="476" t="n"/>
      <c r="DQ25" s="476" t="n"/>
      <c r="DR25" s="476" t="n"/>
      <c r="DS25" s="476" t="n"/>
      <c r="DT25" s="476" t="n"/>
      <c r="DU25" s="476" t="n"/>
      <c r="DV25" s="476" t="n"/>
      <c r="DW25" s="476" t="n"/>
      <c r="DX25" s="476" t="n"/>
      <c r="DY25" s="476" t="n"/>
      <c r="DZ25" s="476" t="n"/>
      <c r="EA25" s="476" t="n"/>
      <c r="EB25" s="476" t="n"/>
      <c r="EC25" s="476" t="n"/>
      <c r="ED25" s="476" t="n"/>
      <c r="EE25" s="476" t="n"/>
      <c r="EF25" s="476" t="n"/>
      <c r="EG25" s="476" t="n"/>
      <c r="EH25" s="476" t="n"/>
      <c r="EI25" s="476" t="n"/>
      <c r="EJ25" s="476" t="n"/>
      <c r="EK25" s="476" t="n"/>
      <c r="EL25" s="476" t="n"/>
      <c r="EM25" s="476" t="n"/>
      <c r="EN25" s="476" t="n"/>
      <c r="EO25" s="476" t="n"/>
      <c r="EP25" s="476" t="n"/>
      <c r="EQ25" s="476" t="n"/>
      <c r="ER25" s="476" t="n"/>
      <c r="ES25" s="476" t="n"/>
      <c r="ET25" s="476" t="n"/>
      <c r="EU25" s="476" t="n"/>
      <c r="EV25" s="476" t="n"/>
      <c r="EW25" s="476" t="n"/>
      <c r="EX25" s="476" t="n"/>
      <c r="EY25" s="476" t="n"/>
      <c r="EZ25" s="476" t="n"/>
      <c r="FA25" s="476" t="n"/>
      <c r="FB25" s="476" t="n"/>
      <c r="FC25" s="476" t="n"/>
      <c r="FD25" s="476" t="n"/>
      <c r="FE25" s="476" t="n"/>
      <c r="FF25" s="476" t="n"/>
      <c r="FG25" s="476" t="n"/>
      <c r="FH25" s="476" t="n"/>
      <c r="FI25" s="476" t="n"/>
      <c r="FJ25" s="476" t="n"/>
      <c r="FK25" s="476" t="n"/>
      <c r="FL25" s="476" t="n"/>
      <c r="FM25" s="476" t="n"/>
      <c r="FN25" s="476" t="n"/>
      <c r="FO25" s="476" t="n"/>
      <c r="FP25" s="476" t="n"/>
      <c r="FQ25" s="476" t="n"/>
      <c r="FR25" s="476" t="n"/>
      <c r="FS25" s="476" t="n"/>
      <c r="FT25" s="476" t="n"/>
      <c r="FU25" s="476" t="n"/>
      <c r="FV25" s="476" t="n"/>
      <c r="FW25" s="476" t="n"/>
      <c r="FX25" s="476" t="n"/>
      <c r="FY25" s="476" t="n"/>
      <c r="FZ25" s="476" t="n"/>
      <c r="GA25" s="476" t="n"/>
      <c r="GB25" s="476" t="n"/>
      <c r="GC25" s="476" t="n"/>
      <c r="GD25" s="476" t="n"/>
      <c r="GE25" s="476" t="n"/>
      <c r="GF25" s="476" t="n"/>
      <c r="GG25" s="476" t="n"/>
      <c r="GH25" s="476" t="n"/>
      <c r="GI25" s="476" t="n"/>
      <c r="GJ25" s="476" t="n"/>
      <c r="GK25" s="476" t="n"/>
      <c r="GL25" s="476" t="n"/>
      <c r="GM25" s="476" t="n"/>
      <c r="GN25" s="476" t="n"/>
      <c r="GO25" s="476" t="n"/>
      <c r="GP25" s="476" t="n"/>
      <c r="GQ25" s="476" t="n"/>
      <c r="GR25" s="476" t="n"/>
      <c r="GS25" s="476" t="n"/>
      <c r="GT25" s="476" t="n"/>
      <c r="GU25" s="476" t="n"/>
      <c r="GV25" s="476" t="n"/>
      <c r="GW25" s="476" t="n"/>
      <c r="GX25" s="476" t="n"/>
      <c r="GY25" s="476" t="n"/>
      <c r="GZ25" s="476" t="n"/>
    </row>
    <row r="26">
      <c r="A26" s="580">
        <f>Wstepneaktualny!B115</f>
        <v/>
      </c>
      <c r="B26" s="581">
        <f t="array" ref="B26:Q41">_xlfn.ANCHORARRAY('Wstepneaktualny'!B110)</f>
        <v/>
      </c>
      <c r="C26" s="581" t="n">
        <v>-1452438.942378235</v>
      </c>
      <c r="D26" s="581" t="n">
        <v>-2172492.414048019</v>
      </c>
      <c r="E26" s="581" t="n">
        <v>-940496.2949744693</v>
      </c>
      <c r="F26" s="581" t="n">
        <v>0</v>
      </c>
      <c r="G26" s="581" t="n">
        <v>0</v>
      </c>
      <c r="H26" s="581" t="n">
        <v>0</v>
      </c>
      <c r="I26" s="581" t="n">
        <v>0</v>
      </c>
      <c r="J26" s="581" t="n">
        <v>0</v>
      </c>
      <c r="K26" s="581" t="n">
        <v>0</v>
      </c>
      <c r="L26" s="581" t="n">
        <v>-60305.75263971463</v>
      </c>
      <c r="M26" s="581" t="n">
        <v>266350.4074920734</v>
      </c>
      <c r="N26" s="581" t="n">
        <v>-551394.9035697582</v>
      </c>
      <c r="O26" s="581" t="n">
        <v>1785039.368589716</v>
      </c>
      <c r="P26" s="581" t="n">
        <v>-997453.8716580536</v>
      </c>
      <c r="Q26" s="580" t="n">
        <v>341545.461270915</v>
      </c>
      <c r="R26" s="581">
        <f t="array" ref="R26:T41">TRANSPOSE(B42:Q44)</f>
        <v/>
      </c>
      <c r="S26" s="555" t="n">
        <v>0</v>
      </c>
      <c r="T26" s="845" t="n">
        <v>0</v>
      </c>
      <c r="U26" s="696">
        <f t="array" ref="U26:AM44">MINVERSE(A26:S44)</f>
        <v/>
      </c>
      <c r="V26" s="697" t="n">
        <v>2.655119870990732e-07</v>
      </c>
      <c r="W26" s="697">
        <f t="array" ref="W26:AO44">MINVERSE(B26:T44)</f>
        <v/>
      </c>
      <c r="X26" s="697" t="n">
        <v>3.006499691275319e-07</v>
      </c>
      <c r="Y26" s="697" t="n">
        <v>6.708864445809408e-07</v>
      </c>
      <c r="Z26" s="697" t="n">
        <v>4.965894313601217e-07</v>
      </c>
      <c r="AA26" s="697" t="n">
        <v>1.267642291690927e-08</v>
      </c>
      <c r="AB26" s="697" t="n">
        <v>4.097722962248573e-07</v>
      </c>
      <c r="AC26" s="697" t="n">
        <v>0</v>
      </c>
      <c r="AD26" s="697" t="n">
        <v>0</v>
      </c>
      <c r="AE26" s="697" t="n">
        <v>-4.648155538006903e-08</v>
      </c>
      <c r="AF26" s="697" t="n">
        <v>-1.424801555084929e-07</v>
      </c>
      <c r="AG26" s="697" t="n">
        <v>1.467543717382261e-07</v>
      </c>
      <c r="AH26" s="697" t="n">
        <v>-7.198038651128397e-08</v>
      </c>
      <c r="AI26" s="697" t="n">
        <v>-7.701624706914456e-08</v>
      </c>
      <c r="AJ26" s="697" t="n">
        <v>-1.327866328778354e-07</v>
      </c>
      <c r="AK26" s="700" t="n">
        <v>3.804961432957316e-07</v>
      </c>
      <c r="AL26" s="648" t="n">
        <v>2.479667640195021e-07</v>
      </c>
      <c r="AM26" s="751" t="n">
        <v>0.9999999999999992</v>
      </c>
      <c r="AN26" s="845" t="n">
        <v>-1.169803077170052e-15</v>
      </c>
      <c r="AO26" s="617" t="n">
        <v>0.0005811946409141112</v>
      </c>
      <c r="AP26" s="617">
        <f>SQRT(ROUND(U26,10))*$AO$43</f>
        <v/>
      </c>
      <c r="AQ26" s="845">
        <f t="array" ref="AQ26:AQ41">-MMULT(W26:AL41,_xlfn.ANCHORARRAY('Wstepneaktualny'!V110))</f>
        <v/>
      </c>
      <c r="AR26" s="845">
        <f>'Wstepneaktualny'!AB131</f>
        <v/>
      </c>
      <c r="AS26" s="845">
        <f>SQRT(ROUND(W26,10))*$AR$26</f>
        <v/>
      </c>
      <c r="AT26" s="476" t="n"/>
      <c r="AU26" s="476" t="n"/>
      <c r="AV26" s="476" t="n"/>
      <c r="AW26" s="476" t="n"/>
      <c r="AX26" s="476" t="n"/>
      <c r="AY26" s="476" t="n"/>
      <c r="AZ26" s="476" t="n"/>
      <c r="BA26" s="476" t="n"/>
      <c r="BB26" s="476" t="n"/>
      <c r="BC26" s="476" t="n"/>
      <c r="BD26" s="476" t="n"/>
      <c r="BE26" s="476" t="n"/>
      <c r="BF26" s="476" t="n"/>
      <c r="BG26" s="476" t="n"/>
      <c r="BH26" s="476" t="n"/>
      <c r="BI26" s="476" t="n"/>
      <c r="BJ26" s="476" t="n"/>
      <c r="BK26" s="476" t="n"/>
      <c r="BL26" s="476" t="n"/>
      <c r="BM26" s="476" t="n"/>
      <c r="BN26" s="476" t="n"/>
      <c r="BO26" s="476" t="n"/>
      <c r="BP26" s="476" t="n"/>
      <c r="BQ26" s="476" t="n"/>
      <c r="BR26" s="476" t="n"/>
      <c r="BS26" s="476" t="n"/>
      <c r="BT26" s="476" t="n"/>
      <c r="BU26" s="476" t="n"/>
      <c r="BV26" s="476" t="n"/>
      <c r="BW26" s="476" t="n"/>
      <c r="BX26" s="476" t="n"/>
      <c r="BY26" s="476" t="n"/>
      <c r="BZ26" s="476" t="n"/>
      <c r="CA26" s="476" t="n"/>
      <c r="CB26" s="476" t="n"/>
      <c r="CC26" s="476" t="n"/>
      <c r="CD26" s="476" t="n"/>
      <c r="CE26" s="476" t="n"/>
      <c r="CF26" s="476" t="n"/>
      <c r="CG26" s="476" t="n"/>
      <c r="CH26" s="476" t="n"/>
      <c r="CI26" s="476" t="n"/>
      <c r="CJ26" s="476" t="n"/>
      <c r="CK26" s="476" t="n"/>
      <c r="CL26" s="476" t="n"/>
      <c r="CM26" s="476" t="n"/>
      <c r="CN26" s="476" t="n"/>
      <c r="CO26" s="476" t="n"/>
      <c r="CP26" s="476" t="n"/>
      <c r="CQ26" s="476" t="n"/>
      <c r="CR26" s="476" t="n"/>
      <c r="CS26" s="476" t="n"/>
      <c r="CT26" s="476" t="n"/>
      <c r="CU26" s="476" t="n"/>
      <c r="CV26" s="476" t="n"/>
      <c r="CW26" s="476" t="n"/>
      <c r="CX26" s="476" t="n"/>
      <c r="CY26" s="476" t="n"/>
      <c r="CZ26" s="476" t="n"/>
      <c r="DA26" s="476" t="n"/>
      <c r="DB26" s="476" t="n"/>
      <c r="DC26" s="476" t="n"/>
      <c r="DD26" s="476" t="n"/>
      <c r="DE26" s="476" t="n"/>
      <c r="DF26" s="476" t="n"/>
      <c r="DG26" s="476" t="n"/>
      <c r="DH26" s="476" t="n"/>
      <c r="DI26" s="476" t="n"/>
      <c r="DJ26" s="476" t="n"/>
      <c r="DK26" s="476" t="n"/>
      <c r="DL26" s="476" t="n"/>
      <c r="DM26" s="476" t="n"/>
      <c r="DN26" s="476" t="n"/>
      <c r="DO26" s="476" t="n"/>
      <c r="DP26" s="476" t="n"/>
      <c r="DQ26" s="476" t="n"/>
      <c r="DR26" s="476" t="n"/>
      <c r="DS26" s="476" t="n"/>
      <c r="DT26" s="476" t="n"/>
      <c r="DU26" s="476" t="n"/>
      <c r="DV26" s="476" t="n"/>
      <c r="DW26" s="476" t="n"/>
      <c r="DX26" s="476" t="n"/>
      <c r="DY26" s="476" t="n"/>
      <c r="DZ26" s="476" t="n"/>
      <c r="EA26" s="476" t="n"/>
      <c r="EB26" s="476" t="n"/>
      <c r="EC26" s="476" t="n"/>
      <c r="ED26" s="476" t="n"/>
      <c r="EE26" s="476" t="n"/>
      <c r="EF26" s="476" t="n"/>
      <c r="EG26" s="476" t="n"/>
      <c r="EH26" s="476" t="n"/>
      <c r="EI26" s="476" t="n"/>
      <c r="EJ26" s="476" t="n"/>
      <c r="EK26" s="476" t="n"/>
      <c r="EL26" s="476" t="n"/>
      <c r="EM26" s="476" t="n"/>
      <c r="EN26" s="476" t="n"/>
      <c r="EO26" s="476" t="n"/>
      <c r="EP26" s="476" t="n"/>
      <c r="EQ26" s="476" t="n"/>
      <c r="ER26" s="476" t="n"/>
      <c r="ES26" s="476" t="n"/>
      <c r="ET26" s="476" t="n"/>
      <c r="EU26" s="476" t="n"/>
      <c r="EV26" s="476" t="n"/>
      <c r="EW26" s="476" t="n"/>
      <c r="EX26" s="476" t="n"/>
      <c r="EY26" s="476" t="n"/>
      <c r="EZ26" s="476" t="n"/>
      <c r="FA26" s="476" t="n"/>
      <c r="FB26" s="476" t="n"/>
      <c r="FC26" s="476" t="n"/>
      <c r="FD26" s="476" t="n"/>
      <c r="FE26" s="476" t="n"/>
      <c r="FF26" s="476" t="n"/>
      <c r="FG26" s="476" t="n"/>
      <c r="FH26" s="476" t="n"/>
      <c r="FI26" s="476" t="n"/>
      <c r="FJ26" s="476" t="n"/>
      <c r="FK26" s="476" t="n"/>
      <c r="FL26" s="476" t="n"/>
      <c r="FM26" s="476" t="n"/>
      <c r="FN26" s="476" t="n"/>
      <c r="FO26" s="476" t="n"/>
      <c r="FP26" s="476" t="n"/>
      <c r="FQ26" s="476" t="n"/>
      <c r="FR26" s="476" t="n"/>
      <c r="FS26" s="476" t="n"/>
      <c r="FT26" s="476" t="n"/>
      <c r="FU26" s="476" t="n"/>
      <c r="FV26" s="476" t="n"/>
      <c r="FW26" s="476" t="n"/>
      <c r="FX26" s="476" t="n"/>
      <c r="FY26" s="476" t="n"/>
      <c r="FZ26" s="476" t="n"/>
      <c r="GA26" s="476" t="n"/>
      <c r="GB26" s="476" t="n"/>
      <c r="GC26" s="476" t="n"/>
      <c r="GD26" s="476" t="n"/>
      <c r="GE26" s="476" t="n"/>
      <c r="GF26" s="476" t="n"/>
      <c r="GG26" s="476" t="n"/>
      <c r="GH26" s="476" t="n"/>
      <c r="GI26" s="476" t="n"/>
      <c r="GJ26" s="476" t="n"/>
      <c r="GK26" s="476" t="n"/>
      <c r="GL26" s="476" t="n"/>
      <c r="GM26" s="476" t="n"/>
      <c r="GN26" s="476" t="n"/>
      <c r="GO26" s="476" t="n"/>
      <c r="GP26" s="476" t="n"/>
      <c r="GQ26" s="476" t="n"/>
      <c r="GR26" s="476" t="n"/>
      <c r="GS26" s="476" t="n"/>
      <c r="GT26" s="476" t="n"/>
      <c r="GU26" s="476" t="n"/>
      <c r="GV26" s="476" t="n"/>
      <c r="GW26" s="476" t="n"/>
      <c r="GX26" s="476" t="n"/>
      <c r="GY26" s="476" t="n"/>
      <c r="GZ26" s="476" t="n"/>
    </row>
    <row r="27">
      <c r="A27" s="543">
        <f>Wstepneaktualny!B116</f>
        <v/>
      </c>
      <c r="B27" s="845" t="n">
        <v>-1452438.942378235</v>
      </c>
      <c r="C27" s="845" t="n">
        <v>2870935.29269657</v>
      </c>
      <c r="D27" s="845" t="n">
        <v>561691.441534634</v>
      </c>
      <c r="E27" s="845" t="n">
        <v>368638.0265199062</v>
      </c>
      <c r="F27" s="845" t="n">
        <v>0</v>
      </c>
      <c r="G27" s="845" t="n">
        <v>0</v>
      </c>
      <c r="H27" s="845" t="n">
        <v>0</v>
      </c>
      <c r="I27" s="845" t="n">
        <v>0</v>
      </c>
      <c r="J27" s="845" t="n">
        <v>0</v>
      </c>
      <c r="K27" s="845" t="n">
        <v>0</v>
      </c>
      <c r="L27" s="845" t="n">
        <v>266350.4074920734</v>
      </c>
      <c r="M27" s="845" t="n">
        <v>-1176380.966423326</v>
      </c>
      <c r="N27" s="845" t="n">
        <v>497030.1152539861</v>
      </c>
      <c r="O27" s="845" t="n">
        <v>-1166909.254283338</v>
      </c>
      <c r="P27" s="845" t="n">
        <v>127366.9780975412</v>
      </c>
      <c r="Q27" s="543" t="n">
        <v>-896283.0985098127</v>
      </c>
      <c r="R27" s="845" t="n">
        <v>0</v>
      </c>
      <c r="S27" s="544" t="n">
        <v>0</v>
      </c>
      <c r="T27" s="845" t="n">
        <v>0</v>
      </c>
      <c r="U27" s="701" t="n">
        <v>2.655119870990741e-07</v>
      </c>
      <c r="V27" s="702" t="n">
        <v>6.652323663477309e-07</v>
      </c>
      <c r="W27" s="702" t="n">
        <v>3.006499691275322e-07</v>
      </c>
      <c r="X27" s="702" t="n">
        <v>6.919801341460251e-07</v>
      </c>
      <c r="Y27" s="702" t="n">
        <v>1.644088488774216e-07</v>
      </c>
      <c r="Z27" s="702" t="n">
        <v>2.290675362756917e-07</v>
      </c>
      <c r="AA27" s="702" t="n">
        <v>-1.988228919116097e-08</v>
      </c>
      <c r="AB27" s="702" t="n">
        <v>1.895575041481436e-07</v>
      </c>
      <c r="AC27" s="702" t="n">
        <v>0</v>
      </c>
      <c r="AD27" s="702" t="n">
        <v>0</v>
      </c>
      <c r="AE27" s="702" t="n">
        <v>6.964689381884695e-09</v>
      </c>
      <c r="AF27" s="702" t="n">
        <v>1.273361011450305e-07</v>
      </c>
      <c r="AG27" s="702" t="n">
        <v>5.956659509265284e-08</v>
      </c>
      <c r="AH27" s="702" t="n">
        <v>2.346937992279222e-07</v>
      </c>
      <c r="AI27" s="702" t="n">
        <v>1.42209685794036e-07</v>
      </c>
      <c r="AJ27" s="702" t="n">
        <v>2.451891134379931e-07</v>
      </c>
      <c r="AK27" s="705" t="n">
        <v>7.70757446995845e-08</v>
      </c>
      <c r="AL27" s="487" t="n">
        <v>2.910985806448881e-07</v>
      </c>
      <c r="AM27" s="753" t="n">
        <v>2.470283579492502e-16</v>
      </c>
      <c r="AN27" s="845" t="n">
        <v>1</v>
      </c>
      <c r="AO27" s="542" t="n">
        <v>-8.639379797371952e-05</v>
      </c>
      <c r="AP27" s="542">
        <f>SQRT(ROUND(V27,10))*AO43</f>
        <v/>
      </c>
      <c r="AQ27" s="845" t="n">
        <v>0.005670110735415764</v>
      </c>
      <c r="AR27" s="476" t="n"/>
      <c r="AS27" s="845">
        <f>SQRT(ROUND(X27,10))*AR26</f>
        <v/>
      </c>
      <c r="AT27" s="476" t="n"/>
      <c r="AU27" s="476" t="n"/>
      <c r="AV27" s="476" t="n"/>
      <c r="AW27" s="476" t="n"/>
      <c r="AX27" s="476" t="n"/>
      <c r="AY27" s="476" t="n"/>
      <c r="AZ27" s="476" t="n"/>
      <c r="BA27" s="476" t="n"/>
      <c r="BB27" s="476" t="n"/>
      <c r="BC27" s="476" t="n"/>
      <c r="BD27" s="476" t="n"/>
      <c r="BE27" s="476" t="n"/>
      <c r="BF27" s="476" t="n"/>
      <c r="BG27" s="476" t="n"/>
      <c r="BH27" s="476" t="n"/>
      <c r="BI27" s="476" t="n"/>
      <c r="BJ27" s="476" t="n"/>
      <c r="BK27" s="476" t="n"/>
      <c r="BL27" s="476" t="n"/>
      <c r="BM27" s="476" t="n"/>
      <c r="BN27" s="476" t="n"/>
      <c r="BO27" s="476" t="n"/>
      <c r="BP27" s="476" t="n"/>
      <c r="BQ27" s="476" t="n"/>
      <c r="BR27" s="476" t="n"/>
      <c r="BS27" s="476" t="n"/>
      <c r="BT27" s="476" t="n"/>
      <c r="BU27" s="476" t="n"/>
      <c r="BV27" s="476" t="n"/>
      <c r="BW27" s="476" t="n"/>
      <c r="BX27" s="476" t="n"/>
      <c r="BY27" s="476" t="n"/>
      <c r="BZ27" s="476" t="n"/>
      <c r="CA27" s="476" t="n"/>
      <c r="CB27" s="476" t="n"/>
      <c r="CC27" s="476" t="n"/>
      <c r="CD27" s="476" t="n"/>
      <c r="CE27" s="476" t="n"/>
      <c r="CF27" s="476" t="n"/>
      <c r="CG27" s="476" t="n"/>
      <c r="CH27" s="476" t="n"/>
      <c r="CI27" s="476" t="n"/>
      <c r="CJ27" s="476" t="n"/>
      <c r="CK27" s="476" t="n"/>
      <c r="CL27" s="476" t="n"/>
      <c r="CM27" s="476" t="n"/>
      <c r="CN27" s="476" t="n"/>
      <c r="CO27" s="476" t="n"/>
      <c r="CP27" s="476" t="n"/>
      <c r="CQ27" s="476" t="n"/>
      <c r="CR27" s="476" t="n"/>
      <c r="CS27" s="476" t="n"/>
      <c r="CT27" s="476" t="n"/>
      <c r="CU27" s="476" t="n"/>
      <c r="CV27" s="476" t="n"/>
      <c r="CW27" s="476" t="n"/>
      <c r="CX27" s="476" t="n"/>
      <c r="CY27" s="476" t="n"/>
      <c r="CZ27" s="476" t="n"/>
      <c r="DA27" s="476" t="n"/>
      <c r="DB27" s="476" t="n"/>
      <c r="DC27" s="476" t="n"/>
      <c r="DD27" s="476" t="n"/>
      <c r="DE27" s="476" t="n"/>
      <c r="DF27" s="476" t="n"/>
      <c r="DG27" s="476" t="n"/>
      <c r="DH27" s="476" t="n"/>
      <c r="DI27" s="476" t="n"/>
      <c r="DJ27" s="476" t="n"/>
      <c r="DK27" s="476" t="n"/>
      <c r="DL27" s="476" t="n"/>
      <c r="DM27" s="476" t="n"/>
      <c r="DN27" s="476" t="n"/>
      <c r="DO27" s="476" t="n"/>
      <c r="DP27" s="476" t="n"/>
      <c r="DQ27" s="476" t="n"/>
      <c r="DR27" s="476" t="n"/>
      <c r="DS27" s="476" t="n"/>
      <c r="DT27" s="476" t="n"/>
      <c r="DU27" s="476" t="n"/>
      <c r="DV27" s="476" t="n"/>
      <c r="DW27" s="476" t="n"/>
      <c r="DX27" s="476" t="n"/>
      <c r="DY27" s="476" t="n"/>
      <c r="DZ27" s="476" t="n"/>
      <c r="EA27" s="476" t="n"/>
      <c r="EB27" s="476" t="n"/>
      <c r="EC27" s="476" t="n"/>
      <c r="ED27" s="476" t="n"/>
      <c r="EE27" s="476" t="n"/>
      <c r="EF27" s="476" t="n"/>
      <c r="EG27" s="476" t="n"/>
      <c r="EH27" s="476" t="n"/>
      <c r="EI27" s="476" t="n"/>
      <c r="EJ27" s="476" t="n"/>
      <c r="EK27" s="476" t="n"/>
      <c r="EL27" s="476" t="n"/>
      <c r="EM27" s="476" t="n"/>
      <c r="EN27" s="476" t="n"/>
      <c r="EO27" s="476" t="n"/>
      <c r="EP27" s="476" t="n"/>
      <c r="EQ27" s="476" t="n"/>
      <c r="ER27" s="476" t="n"/>
      <c r="ES27" s="476" t="n"/>
      <c r="ET27" s="476" t="n"/>
      <c r="EU27" s="476" t="n"/>
      <c r="EV27" s="476" t="n"/>
      <c r="EW27" s="476" t="n"/>
      <c r="EX27" s="476" t="n"/>
      <c r="EY27" s="476" t="n"/>
      <c r="EZ27" s="476" t="n"/>
      <c r="FA27" s="476" t="n"/>
      <c r="FB27" s="476" t="n"/>
      <c r="FC27" s="476" t="n"/>
      <c r="FD27" s="476" t="n"/>
      <c r="FE27" s="476" t="n"/>
      <c r="FF27" s="476" t="n"/>
      <c r="FG27" s="476" t="n"/>
      <c r="FH27" s="476" t="n"/>
      <c r="FI27" s="476" t="n"/>
      <c r="FJ27" s="476" t="n"/>
      <c r="FK27" s="476" t="n"/>
      <c r="FL27" s="476" t="n"/>
      <c r="FM27" s="476" t="n"/>
      <c r="FN27" s="476" t="n"/>
      <c r="FO27" s="476" t="n"/>
      <c r="FP27" s="476" t="n"/>
      <c r="FQ27" s="476" t="n"/>
      <c r="FR27" s="476" t="n"/>
      <c r="FS27" s="476" t="n"/>
      <c r="FT27" s="476" t="n"/>
      <c r="FU27" s="476" t="n"/>
      <c r="FV27" s="476" t="n"/>
      <c r="FW27" s="476" t="n"/>
      <c r="FX27" s="476" t="n"/>
      <c r="FY27" s="476" t="n"/>
      <c r="FZ27" s="476" t="n"/>
      <c r="GA27" s="476" t="n"/>
      <c r="GB27" s="476" t="n"/>
      <c r="GC27" s="476" t="n"/>
      <c r="GD27" s="476" t="n"/>
      <c r="GE27" s="476" t="n"/>
      <c r="GF27" s="476" t="n"/>
      <c r="GG27" s="476" t="n"/>
      <c r="GH27" s="476" t="n"/>
      <c r="GI27" s="476" t="n"/>
      <c r="GJ27" s="476" t="n"/>
      <c r="GK27" s="476" t="n"/>
      <c r="GL27" s="476" t="n"/>
      <c r="GM27" s="476" t="n"/>
      <c r="GN27" s="476" t="n"/>
      <c r="GO27" s="476" t="n"/>
      <c r="GP27" s="476" t="n"/>
      <c r="GQ27" s="476" t="n"/>
      <c r="GR27" s="476" t="n"/>
      <c r="GS27" s="476" t="n"/>
      <c r="GT27" s="476" t="n"/>
      <c r="GU27" s="476" t="n"/>
      <c r="GV27" s="476" t="n"/>
      <c r="GW27" s="476" t="n"/>
      <c r="GX27" s="476" t="n"/>
      <c r="GY27" s="476" t="n"/>
      <c r="GZ27" s="476" t="n"/>
    </row>
    <row r="28">
      <c r="A28" s="543">
        <f>Wstepneaktualny!B117</f>
        <v/>
      </c>
      <c r="B28" s="845" t="n">
        <v>-2172492.414048019</v>
      </c>
      <c r="C28" s="845" t="n">
        <v>561691.441534634</v>
      </c>
      <c r="D28" s="845" t="n">
        <v>4685409.638279419</v>
      </c>
      <c r="E28" s="845" t="n">
        <v>1492344.121847907</v>
      </c>
      <c r="F28" s="845" t="n">
        <v>1037902.780981566</v>
      </c>
      <c r="G28" s="845" t="n">
        <v>-889687.4710122573</v>
      </c>
      <c r="H28" s="845" t="n">
        <v>0</v>
      </c>
      <c r="I28" s="845" t="n">
        <v>0</v>
      </c>
      <c r="J28" s="845" t="n">
        <v>0</v>
      </c>
      <c r="K28" s="845" t="n">
        <v>0</v>
      </c>
      <c r="L28" s="845" t="n">
        <v>0</v>
      </c>
      <c r="M28" s="845" t="n">
        <v>0</v>
      </c>
      <c r="N28" s="845" t="n">
        <v>-547057.6686534953</v>
      </c>
      <c r="O28" s="845" t="n">
        <v>221150.9724343918</v>
      </c>
      <c r="P28" s="845" t="n">
        <v>-3003762.336559472</v>
      </c>
      <c r="Q28" s="543" t="n">
        <v>-1385499.064804676</v>
      </c>
      <c r="R28" s="845" t="n">
        <v>0</v>
      </c>
      <c r="S28" s="544" t="n">
        <v>0</v>
      </c>
      <c r="T28" s="845" t="n">
        <v>0</v>
      </c>
      <c r="U28" s="701" t="n">
        <v>2.285521064328875e-06</v>
      </c>
      <c r="V28" s="702" t="n">
        <v>1.24940841197062e-07</v>
      </c>
      <c r="W28" s="702" t="n">
        <v>6.708864445809407e-07</v>
      </c>
      <c r="X28" s="702" t="n">
        <v>1.644088488774214e-07</v>
      </c>
      <c r="Y28" s="702" t="n">
        <v>7.856175249879666e-07</v>
      </c>
      <c r="Z28" s="702" t="n">
        <v>2.495612769017621e-07</v>
      </c>
      <c r="AA28" s="702" t="n">
        <v>-1.00807862574186e-08</v>
      </c>
      <c r="AB28" s="702" t="n">
        <v>3.601867575965812e-07</v>
      </c>
      <c r="AC28" s="702" t="n">
        <v>0</v>
      </c>
      <c r="AD28" s="702" t="n">
        <v>0</v>
      </c>
      <c r="AE28" s="702" t="n">
        <v>-3.642452304793642e-08</v>
      </c>
      <c r="AF28" s="702" t="n">
        <v>-1.138146495395172e-07</v>
      </c>
      <c r="AG28" s="702" t="n">
        <v>1.488220651906467e-07</v>
      </c>
      <c r="AH28" s="702" t="n">
        <v>-4.304718027746052e-08</v>
      </c>
      <c r="AI28" s="702" t="n">
        <v>-2.732716698452985e-08</v>
      </c>
      <c r="AJ28" s="702" t="n">
        <v>-4.711580514574106e-08</v>
      </c>
      <c r="AK28" s="705" t="n">
        <v>3.469877175422881e-07</v>
      </c>
      <c r="AL28" s="487" t="n">
        <v>2.306513511954572e-07</v>
      </c>
      <c r="AM28" s="753" t="n">
        <v>0.9999999999999993</v>
      </c>
      <c r="AN28" s="845" t="n">
        <v>-8.714366432180527e-16</v>
      </c>
      <c r="AO28" s="542" t="n">
        <v>0.0005419247327442388</v>
      </c>
      <c r="AP28" s="542">
        <f>SQRT(ROUND(W28,10))*AO43</f>
        <v/>
      </c>
      <c r="AQ28" s="845" t="n">
        <v>-0.002989333032792161</v>
      </c>
      <c r="AR28" s="476" t="n"/>
      <c r="AS28" s="845">
        <f>SQRT(ROUND(Y28,10))*AR26</f>
        <v/>
      </c>
      <c r="AT28" s="476" t="n"/>
      <c r="AU28" s="476" t="n"/>
      <c r="AV28" s="476" t="n"/>
      <c r="AW28" s="476" t="n"/>
      <c r="AX28" s="476" t="n"/>
      <c r="AY28" s="476" t="n"/>
      <c r="AZ28" s="476" t="n"/>
      <c r="BA28" s="476" t="n"/>
      <c r="BB28" s="476" t="n"/>
      <c r="BC28" s="476" t="n"/>
      <c r="BD28" s="476" t="n"/>
      <c r="BE28" s="476" t="n"/>
      <c r="BF28" s="476" t="n"/>
      <c r="BG28" s="476" t="n"/>
      <c r="BH28" s="476" t="n"/>
      <c r="BI28" s="476" t="n"/>
      <c r="BJ28" s="476" t="n"/>
      <c r="BK28" s="476" t="n"/>
      <c r="BL28" s="476" t="n"/>
      <c r="BM28" s="476" t="n"/>
      <c r="BN28" s="476" t="n"/>
      <c r="BO28" s="476" t="n"/>
      <c r="BP28" s="476" t="n"/>
      <c r="BQ28" s="476" t="n"/>
      <c r="BR28" s="476" t="n"/>
      <c r="BS28" s="476" t="n"/>
      <c r="BT28" s="476" t="n"/>
      <c r="BU28" s="476" t="n"/>
      <c r="BV28" s="476" t="n"/>
      <c r="BW28" s="476" t="n"/>
      <c r="BX28" s="476" t="n"/>
      <c r="BY28" s="476" t="n"/>
      <c r="BZ28" s="476" t="n"/>
      <c r="CA28" s="476" t="n"/>
      <c r="CB28" s="476" t="n"/>
      <c r="CC28" s="476" t="n"/>
      <c r="CD28" s="476" t="n"/>
      <c r="CE28" s="476" t="n"/>
      <c r="CF28" s="476" t="n"/>
      <c r="CG28" s="476" t="n"/>
      <c r="CH28" s="476" t="n"/>
      <c r="CI28" s="476" t="n"/>
      <c r="CJ28" s="476" t="n"/>
      <c r="CK28" s="476" t="n"/>
      <c r="CL28" s="476" t="n"/>
      <c r="CM28" s="476" t="n"/>
      <c r="CN28" s="476" t="n"/>
      <c r="CO28" s="476" t="n"/>
      <c r="CP28" s="476" t="n"/>
      <c r="CQ28" s="476" t="n"/>
      <c r="CR28" s="476" t="n"/>
      <c r="CS28" s="476" t="n"/>
      <c r="CT28" s="476" t="n"/>
      <c r="CU28" s="476" t="n"/>
      <c r="CV28" s="476" t="n"/>
      <c r="CW28" s="476" t="n"/>
      <c r="CX28" s="476" t="n"/>
      <c r="CY28" s="476" t="n"/>
      <c r="CZ28" s="476" t="n"/>
      <c r="DA28" s="476" t="n"/>
      <c r="DB28" s="476" t="n"/>
      <c r="DC28" s="476" t="n"/>
      <c r="DD28" s="476" t="n"/>
      <c r="DE28" s="476" t="n"/>
      <c r="DF28" s="476" t="n"/>
      <c r="DG28" s="476" t="n"/>
      <c r="DH28" s="476" t="n"/>
      <c r="DI28" s="476" t="n"/>
      <c r="DJ28" s="476" t="n"/>
      <c r="DK28" s="476" t="n"/>
      <c r="DL28" s="476" t="n"/>
      <c r="DM28" s="476" t="n"/>
      <c r="DN28" s="476" t="n"/>
      <c r="DO28" s="476" t="n"/>
      <c r="DP28" s="476" t="n"/>
      <c r="DQ28" s="476" t="n"/>
      <c r="DR28" s="476" t="n"/>
      <c r="DS28" s="476" t="n"/>
      <c r="DT28" s="476" t="n"/>
      <c r="DU28" s="476" t="n"/>
      <c r="DV28" s="476" t="n"/>
      <c r="DW28" s="476" t="n"/>
      <c r="DX28" s="476" t="n"/>
      <c r="DY28" s="476" t="n"/>
      <c r="DZ28" s="476" t="n"/>
      <c r="EA28" s="476" t="n"/>
      <c r="EB28" s="476" t="n"/>
      <c r="EC28" s="476" t="n"/>
      <c r="ED28" s="476" t="n"/>
      <c r="EE28" s="476" t="n"/>
      <c r="EF28" s="476" t="n"/>
      <c r="EG28" s="476" t="n"/>
      <c r="EH28" s="476" t="n"/>
      <c r="EI28" s="476" t="n"/>
      <c r="EJ28" s="476" t="n"/>
      <c r="EK28" s="476" t="n"/>
      <c r="EL28" s="476" t="n"/>
      <c r="EM28" s="476" t="n"/>
      <c r="EN28" s="476" t="n"/>
      <c r="EO28" s="476" t="n"/>
      <c r="EP28" s="476" t="n"/>
      <c r="EQ28" s="476" t="n"/>
      <c r="ER28" s="476" t="n"/>
      <c r="ES28" s="476" t="n"/>
      <c r="ET28" s="476" t="n"/>
      <c r="EU28" s="476" t="n"/>
      <c r="EV28" s="476" t="n"/>
      <c r="EW28" s="476" t="n"/>
      <c r="EX28" s="476" t="n"/>
      <c r="EY28" s="476" t="n"/>
      <c r="EZ28" s="476" t="n"/>
      <c r="FA28" s="476" t="n"/>
      <c r="FB28" s="476" t="n"/>
      <c r="FC28" s="476" t="n"/>
      <c r="FD28" s="476" t="n"/>
      <c r="FE28" s="476" t="n"/>
      <c r="FF28" s="476" t="n"/>
      <c r="FG28" s="476" t="n"/>
      <c r="FH28" s="476" t="n"/>
      <c r="FI28" s="476" t="n"/>
      <c r="FJ28" s="476" t="n"/>
      <c r="FK28" s="476" t="n"/>
      <c r="FL28" s="476" t="n"/>
      <c r="FM28" s="476" t="n"/>
      <c r="FN28" s="476" t="n"/>
      <c r="FO28" s="476" t="n"/>
      <c r="FP28" s="476" t="n"/>
      <c r="FQ28" s="476" t="n"/>
      <c r="FR28" s="476" t="n"/>
      <c r="FS28" s="476" t="n"/>
      <c r="FT28" s="476" t="n"/>
      <c r="FU28" s="476" t="n"/>
      <c r="FV28" s="476" t="n"/>
      <c r="FW28" s="476" t="n"/>
      <c r="FX28" s="476" t="n"/>
      <c r="FY28" s="476" t="n"/>
      <c r="FZ28" s="476" t="n"/>
      <c r="GA28" s="476" t="n"/>
      <c r="GB28" s="476" t="n"/>
      <c r="GC28" s="476" t="n"/>
      <c r="GD28" s="476" t="n"/>
      <c r="GE28" s="476" t="n"/>
      <c r="GF28" s="476" t="n"/>
      <c r="GG28" s="476" t="n"/>
      <c r="GH28" s="476" t="n"/>
      <c r="GI28" s="476" t="n"/>
      <c r="GJ28" s="476" t="n"/>
      <c r="GK28" s="476" t="n"/>
      <c r="GL28" s="476" t="n"/>
      <c r="GM28" s="476" t="n"/>
      <c r="GN28" s="476" t="n"/>
      <c r="GO28" s="476" t="n"/>
      <c r="GP28" s="476" t="n"/>
      <c r="GQ28" s="476" t="n"/>
      <c r="GR28" s="476" t="n"/>
      <c r="GS28" s="476" t="n"/>
      <c r="GT28" s="476" t="n"/>
      <c r="GU28" s="476" t="n"/>
      <c r="GV28" s="476" t="n"/>
      <c r="GW28" s="476" t="n"/>
      <c r="GX28" s="476" t="n"/>
      <c r="GY28" s="476" t="n"/>
      <c r="GZ28" s="476" t="n"/>
    </row>
    <row r="29">
      <c r="A29" s="543">
        <f>Wstepneaktualny!B118</f>
        <v/>
      </c>
      <c r="B29" s="845" t="n">
        <v>-940496.2949744693</v>
      </c>
      <c r="C29" s="845" t="n">
        <v>368638.0265199062</v>
      </c>
      <c r="D29" s="845" t="n">
        <v>1492344.121847907</v>
      </c>
      <c r="E29" s="845" t="n">
        <v>2295146.811451602</v>
      </c>
      <c r="F29" s="845" t="n">
        <v>498233.7832770413</v>
      </c>
      <c r="G29" s="845" t="n">
        <v>-1027454.2873143</v>
      </c>
      <c r="H29" s="845" t="n">
        <v>0</v>
      </c>
      <c r="I29" s="845" t="n">
        <v>0</v>
      </c>
      <c r="J29" s="845" t="n">
        <v>0</v>
      </c>
      <c r="K29" s="845" t="n">
        <v>0</v>
      </c>
      <c r="L29" s="845" t="n">
        <v>0</v>
      </c>
      <c r="M29" s="845" t="n">
        <v>0</v>
      </c>
      <c r="N29" s="845" t="n">
        <v>221150.9724343918</v>
      </c>
      <c r="O29" s="845" t="n">
        <v>-89401.4569415627</v>
      </c>
      <c r="P29" s="845" t="n">
        <v>-1271232.582584871</v>
      </c>
      <c r="Q29" s="543" t="n">
        <v>-1546929.093715645</v>
      </c>
      <c r="R29" s="845" t="n">
        <v>0</v>
      </c>
      <c r="S29" s="544" t="n">
        <v>0</v>
      </c>
      <c r="T29" s="845" t="n">
        <v>0</v>
      </c>
      <c r="U29" s="701" t="n">
        <v>9.032435850954433e-07</v>
      </c>
      <c r="V29" s="702" t="n">
        <v>2.209350971442279e-07</v>
      </c>
      <c r="W29" s="702" t="n">
        <v>4.965894313601224e-07</v>
      </c>
      <c r="X29" s="702" t="n">
        <v>2.290675362756918e-07</v>
      </c>
      <c r="Y29" s="702" t="n">
        <v>2.49561276901763e-07</v>
      </c>
      <c r="Z29" s="702" t="n">
        <v>1.113359898955213e-06</v>
      </c>
      <c r="AA29" s="702" t="n">
        <v>-4.306183264272769e-08</v>
      </c>
      <c r="AB29" s="702" t="n">
        <v>5.152361760288405e-07</v>
      </c>
      <c r="AC29" s="702" t="n">
        <v>0</v>
      </c>
      <c r="AD29" s="702" t="n">
        <v>0</v>
      </c>
      <c r="AE29" s="702" t="n">
        <v>-5.752417336955075e-08</v>
      </c>
      <c r="AF29" s="702" t="n">
        <v>-1.446610489982662e-08</v>
      </c>
      <c r="AG29" s="702" t="n">
        <v>1.384517436426045e-07</v>
      </c>
      <c r="AH29" s="702" t="n">
        <v>6.995758998852886e-08</v>
      </c>
      <c r="AI29" s="702" t="n">
        <v>5.488348794225416e-08</v>
      </c>
      <c r="AJ29" s="702" t="n">
        <v>9.462670334871411e-08</v>
      </c>
      <c r="AK29" s="705" t="n">
        <v>2.544500232426011e-07</v>
      </c>
      <c r="AL29" s="487" t="n">
        <v>4.360473580924299e-07</v>
      </c>
      <c r="AM29" s="753" t="n">
        <v>1.833034115221034e-16</v>
      </c>
      <c r="AN29" s="845" t="n">
        <v>0.9999999999999989</v>
      </c>
      <c r="AO29" s="542" t="n">
        <v>0.0001413716694115404</v>
      </c>
      <c r="AP29" s="542">
        <f>SQRT(ROUND(X29,10))*AO43</f>
        <v/>
      </c>
      <c r="AQ29" s="845" t="n">
        <v>0.003600798331828325</v>
      </c>
      <c r="AR29" s="476" t="n"/>
      <c r="AS29" s="845">
        <f>SQRT(ROUND(Z29,10))*AR26</f>
        <v/>
      </c>
      <c r="AT29" s="476" t="n"/>
      <c r="AU29" s="476" t="n"/>
      <c r="AV29" s="476" t="n"/>
      <c r="AW29" s="476" t="n"/>
      <c r="AX29" s="476" t="n"/>
      <c r="AY29" s="476" t="n"/>
      <c r="AZ29" s="476" t="n"/>
      <c r="BA29" s="476" t="n"/>
      <c r="BB29" s="476" t="n"/>
      <c r="BC29" s="476" t="n"/>
      <c r="BD29" s="476" t="n"/>
      <c r="BE29" s="476" t="n"/>
      <c r="BF29" s="476" t="n"/>
      <c r="BG29" s="476" t="n"/>
      <c r="BH29" s="476" t="n"/>
      <c r="BI29" s="476" t="n"/>
      <c r="BJ29" s="476" t="n"/>
      <c r="BK29" s="476" t="n"/>
      <c r="BL29" s="476" t="n"/>
      <c r="BM29" s="476" t="n"/>
      <c r="BN29" s="476" t="n"/>
      <c r="BO29" s="476" t="n"/>
      <c r="BP29" s="476" t="n"/>
      <c r="BQ29" s="476" t="n"/>
      <c r="BR29" s="476" t="n"/>
      <c r="BS29" s="476" t="n"/>
      <c r="BT29" s="476" t="n"/>
      <c r="BU29" s="476" t="n"/>
      <c r="BV29" s="476" t="n"/>
      <c r="BW29" s="476" t="n"/>
      <c r="BX29" s="476" t="n"/>
      <c r="BY29" s="476" t="n"/>
      <c r="BZ29" s="476" t="n"/>
      <c r="CA29" s="476" t="n"/>
      <c r="CB29" s="476" t="n"/>
      <c r="CC29" s="476" t="n"/>
      <c r="CD29" s="476" t="n"/>
      <c r="CE29" s="476" t="n"/>
      <c r="CF29" s="476" t="n"/>
      <c r="CG29" s="476" t="n"/>
      <c r="CH29" s="476" t="n"/>
      <c r="CI29" s="476" t="n"/>
      <c r="CJ29" s="476" t="n"/>
      <c r="CK29" s="476" t="n"/>
      <c r="CL29" s="476" t="n"/>
      <c r="CM29" s="476" t="n"/>
      <c r="CN29" s="476" t="n"/>
      <c r="CO29" s="476" t="n"/>
      <c r="CP29" s="476" t="n"/>
      <c r="CQ29" s="476" t="n"/>
      <c r="CR29" s="476" t="n"/>
      <c r="CS29" s="476" t="n"/>
      <c r="CT29" s="476" t="n"/>
      <c r="CU29" s="476" t="n"/>
      <c r="CV29" s="476" t="n"/>
      <c r="CW29" s="476" t="n"/>
      <c r="CX29" s="476" t="n"/>
      <c r="CY29" s="476" t="n"/>
      <c r="CZ29" s="476" t="n"/>
      <c r="DA29" s="476" t="n"/>
      <c r="DB29" s="476" t="n"/>
      <c r="DC29" s="476" t="n"/>
      <c r="DD29" s="476" t="n"/>
      <c r="DE29" s="476" t="n"/>
      <c r="DF29" s="476" t="n"/>
      <c r="DG29" s="476" t="n"/>
      <c r="DH29" s="476" t="n"/>
      <c r="DI29" s="476" t="n"/>
      <c r="DJ29" s="476" t="n"/>
      <c r="DK29" s="476" t="n"/>
      <c r="DL29" s="476" t="n"/>
      <c r="DM29" s="476" t="n"/>
      <c r="DN29" s="476" t="n"/>
      <c r="DO29" s="476" t="n"/>
      <c r="DP29" s="476" t="n"/>
      <c r="DQ29" s="476" t="n"/>
      <c r="DR29" s="476" t="n"/>
      <c r="DS29" s="476" t="n"/>
      <c r="DT29" s="476" t="n"/>
      <c r="DU29" s="476" t="n"/>
      <c r="DV29" s="476" t="n"/>
      <c r="DW29" s="476" t="n"/>
      <c r="DX29" s="476" t="n"/>
      <c r="DY29" s="476" t="n"/>
      <c r="DZ29" s="476" t="n"/>
      <c r="EA29" s="476" t="n"/>
      <c r="EB29" s="476" t="n"/>
      <c r="EC29" s="476" t="n"/>
      <c r="ED29" s="476" t="n"/>
      <c r="EE29" s="476" t="n"/>
      <c r="EF29" s="476" t="n"/>
      <c r="EG29" s="476" t="n"/>
      <c r="EH29" s="476" t="n"/>
      <c r="EI29" s="476" t="n"/>
      <c r="EJ29" s="476" t="n"/>
      <c r="EK29" s="476" t="n"/>
      <c r="EL29" s="476" t="n"/>
      <c r="EM29" s="476" t="n"/>
      <c r="EN29" s="476" t="n"/>
      <c r="EO29" s="476" t="n"/>
      <c r="EP29" s="476" t="n"/>
      <c r="EQ29" s="476" t="n"/>
      <c r="ER29" s="476" t="n"/>
      <c r="ES29" s="476" t="n"/>
      <c r="ET29" s="476" t="n"/>
      <c r="EU29" s="476" t="n"/>
      <c r="EV29" s="476" t="n"/>
      <c r="EW29" s="476" t="n"/>
      <c r="EX29" s="476" t="n"/>
      <c r="EY29" s="476" t="n"/>
      <c r="EZ29" s="476" t="n"/>
      <c r="FA29" s="476" t="n"/>
      <c r="FB29" s="476" t="n"/>
      <c r="FC29" s="476" t="n"/>
      <c r="FD29" s="476" t="n"/>
      <c r="FE29" s="476" t="n"/>
      <c r="FF29" s="476" t="n"/>
      <c r="FG29" s="476" t="n"/>
      <c r="FH29" s="476" t="n"/>
      <c r="FI29" s="476" t="n"/>
      <c r="FJ29" s="476" t="n"/>
      <c r="FK29" s="476" t="n"/>
      <c r="FL29" s="476" t="n"/>
      <c r="FM29" s="476" t="n"/>
      <c r="FN29" s="476" t="n"/>
      <c r="FO29" s="476" t="n"/>
      <c r="FP29" s="476" t="n"/>
      <c r="FQ29" s="476" t="n"/>
      <c r="FR29" s="476" t="n"/>
      <c r="FS29" s="476" t="n"/>
      <c r="FT29" s="476" t="n"/>
      <c r="FU29" s="476" t="n"/>
      <c r="FV29" s="476" t="n"/>
      <c r="FW29" s="476" t="n"/>
      <c r="FX29" s="476" t="n"/>
      <c r="FY29" s="476" t="n"/>
      <c r="FZ29" s="476" t="n"/>
      <c r="GA29" s="476" t="n"/>
      <c r="GB29" s="476" t="n"/>
      <c r="GC29" s="476" t="n"/>
      <c r="GD29" s="476" t="n"/>
      <c r="GE29" s="476" t="n"/>
      <c r="GF29" s="476" t="n"/>
      <c r="GG29" s="476" t="n"/>
      <c r="GH29" s="476" t="n"/>
      <c r="GI29" s="476" t="n"/>
      <c r="GJ29" s="476" t="n"/>
      <c r="GK29" s="476" t="n"/>
      <c r="GL29" s="476" t="n"/>
      <c r="GM29" s="476" t="n"/>
      <c r="GN29" s="476" t="n"/>
      <c r="GO29" s="476" t="n"/>
      <c r="GP29" s="476" t="n"/>
      <c r="GQ29" s="476" t="n"/>
      <c r="GR29" s="476" t="n"/>
      <c r="GS29" s="476" t="n"/>
      <c r="GT29" s="476" t="n"/>
      <c r="GU29" s="476" t="n"/>
      <c r="GV29" s="476" t="n"/>
      <c r="GW29" s="476" t="n"/>
      <c r="GX29" s="476" t="n"/>
      <c r="GY29" s="476" t="n"/>
      <c r="GZ29" s="476" t="n"/>
    </row>
    <row r="30">
      <c r="A30" s="543">
        <f>Wstepneaktualny!B119</f>
        <v/>
      </c>
      <c r="B30" s="845" t="n">
        <v>0</v>
      </c>
      <c r="C30" s="845" t="n">
        <v>0</v>
      </c>
      <c r="D30" s="845" t="n">
        <v>1037902.780981566</v>
      </c>
      <c r="E30" s="845" t="n">
        <v>498233.7832770413</v>
      </c>
      <c r="F30" s="845" t="n">
        <v>3185003.418114882</v>
      </c>
      <c r="G30" s="845" t="n">
        <v>-71985.69145721616</v>
      </c>
      <c r="H30" s="845" t="n">
        <v>-1228679.704548653</v>
      </c>
      <c r="I30" s="845" t="n">
        <v>-445660.1104002889</v>
      </c>
      <c r="J30" s="845" t="n">
        <v>0</v>
      </c>
      <c r="K30" s="845" t="n">
        <v>0</v>
      </c>
      <c r="L30" s="845" t="n">
        <v>-606688.3809256332</v>
      </c>
      <c r="M30" s="845" t="n">
        <v>-118958.5060638495</v>
      </c>
      <c r="N30" s="845" t="n">
        <v>0</v>
      </c>
      <c r="O30" s="845" t="n">
        <v>0</v>
      </c>
      <c r="P30" s="845" t="n">
        <v>-2387538.113622162</v>
      </c>
      <c r="Q30" s="543" t="n">
        <v>138370.5246443133</v>
      </c>
      <c r="R30" s="845" t="n">
        <v>0</v>
      </c>
      <c r="S30" s="544" t="n">
        <v>0</v>
      </c>
      <c r="T30" s="845" t="n">
        <v>0</v>
      </c>
      <c r="U30" s="701" t="n">
        <v>2.34222447221489e-07</v>
      </c>
      <c r="V30" s="702" t="n">
        <v>-2.084382497445299e-08</v>
      </c>
      <c r="W30" s="702" t="n">
        <v>1.26764229169091e-08</v>
      </c>
      <c r="X30" s="702" t="n">
        <v>-1.988228919116103e-08</v>
      </c>
      <c r="Y30" s="702" t="n">
        <v>-1.008078625741893e-08</v>
      </c>
      <c r="Z30" s="702" t="n">
        <v>-4.306183264272769e-08</v>
      </c>
      <c r="AA30" s="702" t="n">
        <v>4.327301428037027e-07</v>
      </c>
      <c r="AB30" s="702" t="n">
        <v>-2.128631563462384e-09</v>
      </c>
      <c r="AC30" s="702" t="n">
        <v>0</v>
      </c>
      <c r="AD30" s="702" t="n">
        <v>0</v>
      </c>
      <c r="AE30" s="702" t="n">
        <v>3.498600283806544e-08</v>
      </c>
      <c r="AF30" s="702" t="n">
        <v>-5.488461592216398e-08</v>
      </c>
      <c r="AG30" s="702" t="n">
        <v>9.113280188018999e-08</v>
      </c>
      <c r="AH30" s="702" t="n">
        <v>-1.844996658845322e-08</v>
      </c>
      <c r="AI30" s="702" t="n">
        <v>2.479306764886216e-09</v>
      </c>
      <c r="AJ30" s="702" t="n">
        <v>4.274666836010769e-09</v>
      </c>
      <c r="AK30" s="705" t="n">
        <v>1.203301483374666e-07</v>
      </c>
      <c r="AL30" s="487" t="n">
        <v>-4.405007616428207e-08</v>
      </c>
      <c r="AM30" s="753" t="n">
        <v>0.9999999999999994</v>
      </c>
      <c r="AN30" s="845" t="n">
        <v>-6.976889808195223e-17</v>
      </c>
      <c r="AO30" s="542" t="n">
        <v>8.639379797371924e-05</v>
      </c>
      <c r="AP30" s="542">
        <f>SQRT(ROUND(Y30,10))*AO43</f>
        <v/>
      </c>
      <c r="AQ30" s="845" t="n">
        <v>0.007872488822410298</v>
      </c>
      <c r="AR30" s="476" t="n"/>
      <c r="AS30" s="845">
        <f>SQRT(ROUND(AA30,10))*AR26</f>
        <v/>
      </c>
      <c r="AT30" s="476" t="n"/>
      <c r="AU30" s="476" t="n"/>
      <c r="AV30" s="476" t="n"/>
      <c r="AW30" s="476" t="n"/>
      <c r="AX30" s="476" t="n"/>
      <c r="AY30" s="476" t="n"/>
      <c r="AZ30" s="476" t="n"/>
      <c r="BA30" s="476" t="n"/>
      <c r="BB30" s="476" t="n"/>
      <c r="BC30" s="476" t="n"/>
      <c r="BD30" s="476" t="n"/>
      <c r="BE30" s="476" t="n"/>
      <c r="BF30" s="476" t="n"/>
      <c r="BG30" s="476" t="n"/>
      <c r="BH30" s="476" t="n"/>
      <c r="BI30" s="476" t="n"/>
      <c r="BJ30" s="476" t="n"/>
      <c r="BK30" s="476" t="n"/>
      <c r="BL30" s="476" t="n"/>
      <c r="BM30" s="476" t="n"/>
      <c r="BN30" s="476" t="n"/>
      <c r="BO30" s="476" t="n"/>
      <c r="BP30" s="476" t="n"/>
      <c r="BQ30" s="476" t="n"/>
      <c r="BR30" s="476" t="n"/>
      <c r="BS30" s="476" t="n"/>
      <c r="BT30" s="476" t="n"/>
      <c r="BU30" s="476" t="n"/>
      <c r="BV30" s="476" t="n"/>
      <c r="BW30" s="476" t="n"/>
      <c r="BX30" s="476" t="n"/>
      <c r="BY30" s="476" t="n"/>
      <c r="BZ30" s="476" t="n"/>
      <c r="CA30" s="476" t="n"/>
      <c r="CB30" s="476" t="n"/>
      <c r="CC30" s="476" t="n"/>
      <c r="CD30" s="476" t="n"/>
      <c r="CE30" s="476" t="n"/>
      <c r="CF30" s="476" t="n"/>
      <c r="CG30" s="476" t="n"/>
      <c r="CH30" s="476" t="n"/>
      <c r="CI30" s="476" t="n"/>
      <c r="CJ30" s="476" t="n"/>
      <c r="CK30" s="476" t="n"/>
      <c r="CL30" s="476" t="n"/>
      <c r="CM30" s="476" t="n"/>
      <c r="CN30" s="476" t="n"/>
      <c r="CO30" s="476" t="n"/>
      <c r="CP30" s="476" t="n"/>
      <c r="CQ30" s="476" t="n"/>
      <c r="CR30" s="476" t="n"/>
      <c r="CS30" s="476" t="n"/>
      <c r="CT30" s="476" t="n"/>
      <c r="CU30" s="476" t="n"/>
      <c r="CV30" s="476" t="n"/>
      <c r="CW30" s="476" t="n"/>
      <c r="CX30" s="476" t="n"/>
      <c r="CY30" s="476" t="n"/>
      <c r="CZ30" s="476" t="n"/>
      <c r="DA30" s="476" t="n"/>
      <c r="DB30" s="476" t="n"/>
      <c r="DC30" s="476" t="n"/>
      <c r="DD30" s="476" t="n"/>
      <c r="DE30" s="476" t="n"/>
      <c r="DF30" s="476" t="n"/>
      <c r="DG30" s="476" t="n"/>
      <c r="DH30" s="476" t="n"/>
      <c r="DI30" s="476" t="n"/>
      <c r="DJ30" s="476" t="n"/>
      <c r="DK30" s="476" t="n"/>
      <c r="DL30" s="476" t="n"/>
      <c r="DM30" s="476" t="n"/>
      <c r="DN30" s="476" t="n"/>
      <c r="DO30" s="476" t="n"/>
      <c r="DP30" s="476" t="n"/>
      <c r="DQ30" s="476" t="n"/>
      <c r="DR30" s="476" t="n"/>
      <c r="DS30" s="476" t="n"/>
      <c r="DT30" s="476" t="n"/>
      <c r="DU30" s="476" t="n"/>
      <c r="DV30" s="476" t="n"/>
      <c r="DW30" s="476" t="n"/>
      <c r="DX30" s="476" t="n"/>
      <c r="DY30" s="476" t="n"/>
      <c r="DZ30" s="476" t="n"/>
      <c r="EA30" s="476" t="n"/>
      <c r="EB30" s="476" t="n"/>
      <c r="EC30" s="476" t="n"/>
      <c r="ED30" s="476" t="n"/>
      <c r="EE30" s="476" t="n"/>
      <c r="EF30" s="476" t="n"/>
      <c r="EG30" s="476" t="n"/>
      <c r="EH30" s="476" t="n"/>
      <c r="EI30" s="476" t="n"/>
      <c r="EJ30" s="476" t="n"/>
      <c r="EK30" s="476" t="n"/>
      <c r="EL30" s="476" t="n"/>
      <c r="EM30" s="476" t="n"/>
      <c r="EN30" s="476" t="n"/>
      <c r="EO30" s="476" t="n"/>
      <c r="EP30" s="476" t="n"/>
      <c r="EQ30" s="476" t="n"/>
      <c r="ER30" s="476" t="n"/>
      <c r="ES30" s="476" t="n"/>
      <c r="ET30" s="476" t="n"/>
      <c r="EU30" s="476" t="n"/>
      <c r="EV30" s="476" t="n"/>
      <c r="EW30" s="476" t="n"/>
      <c r="EX30" s="476" t="n"/>
      <c r="EY30" s="476" t="n"/>
      <c r="EZ30" s="476" t="n"/>
      <c r="FA30" s="476" t="n"/>
      <c r="FB30" s="476" t="n"/>
      <c r="FC30" s="476" t="n"/>
      <c r="FD30" s="476" t="n"/>
      <c r="FE30" s="476" t="n"/>
      <c r="FF30" s="476" t="n"/>
      <c r="FG30" s="476" t="n"/>
      <c r="FH30" s="476" t="n"/>
      <c r="FI30" s="476" t="n"/>
      <c r="FJ30" s="476" t="n"/>
      <c r="FK30" s="476" t="n"/>
      <c r="FL30" s="476" t="n"/>
      <c r="FM30" s="476" t="n"/>
      <c r="FN30" s="476" t="n"/>
      <c r="FO30" s="476" t="n"/>
      <c r="FP30" s="476" t="n"/>
      <c r="FQ30" s="476" t="n"/>
      <c r="FR30" s="476" t="n"/>
      <c r="FS30" s="476" t="n"/>
      <c r="FT30" s="476" t="n"/>
      <c r="FU30" s="476" t="n"/>
      <c r="FV30" s="476" t="n"/>
      <c r="FW30" s="476" t="n"/>
      <c r="FX30" s="476" t="n"/>
      <c r="FY30" s="476" t="n"/>
      <c r="FZ30" s="476" t="n"/>
      <c r="GA30" s="476" t="n"/>
      <c r="GB30" s="476" t="n"/>
      <c r="GC30" s="476" t="n"/>
      <c r="GD30" s="476" t="n"/>
      <c r="GE30" s="476" t="n"/>
      <c r="GF30" s="476" t="n"/>
      <c r="GG30" s="476" t="n"/>
      <c r="GH30" s="476" t="n"/>
      <c r="GI30" s="476" t="n"/>
      <c r="GJ30" s="476" t="n"/>
      <c r="GK30" s="476" t="n"/>
      <c r="GL30" s="476" t="n"/>
      <c r="GM30" s="476" t="n"/>
      <c r="GN30" s="476" t="n"/>
      <c r="GO30" s="476" t="n"/>
      <c r="GP30" s="476" t="n"/>
      <c r="GQ30" s="476" t="n"/>
      <c r="GR30" s="476" t="n"/>
      <c r="GS30" s="476" t="n"/>
      <c r="GT30" s="476" t="n"/>
      <c r="GU30" s="476" t="n"/>
      <c r="GV30" s="476" t="n"/>
      <c r="GW30" s="476" t="n"/>
      <c r="GX30" s="476" t="n"/>
      <c r="GY30" s="476" t="n"/>
      <c r="GZ30" s="476" t="n"/>
    </row>
    <row r="31">
      <c r="A31" s="543">
        <f>Wstepneaktualny!B120</f>
        <v/>
      </c>
      <c r="B31" s="845" t="n">
        <v>0</v>
      </c>
      <c r="C31" s="845" t="n">
        <v>0</v>
      </c>
      <c r="D31" s="845" t="n">
        <v>-889687.4710122573</v>
      </c>
      <c r="E31" s="845" t="n">
        <v>-1027454.2873143</v>
      </c>
      <c r="F31" s="845" t="n">
        <v>-71985.69145721616</v>
      </c>
      <c r="G31" s="845" t="n">
        <v>3650863.595568579</v>
      </c>
      <c r="H31" s="845" t="n">
        <v>1453151.103503228</v>
      </c>
      <c r="I31" s="845" t="n">
        <v>-1670576.071123057</v>
      </c>
      <c r="J31" s="845" t="n">
        <v>0</v>
      </c>
      <c r="K31" s="845" t="n">
        <v>0</v>
      </c>
      <c r="L31" s="845" t="n">
        <v>-118958.5060638495</v>
      </c>
      <c r="M31" s="845" t="n">
        <v>-23325.19726742145</v>
      </c>
      <c r="N31" s="845" t="n">
        <v>0</v>
      </c>
      <c r="O31" s="845" t="n">
        <v>0</v>
      </c>
      <c r="P31" s="845" t="n">
        <v>-372519.4349699053</v>
      </c>
      <c r="Q31" s="543" t="n">
        <v>-929508.039863801</v>
      </c>
      <c r="R31" s="845" t="n">
        <v>0</v>
      </c>
      <c r="S31" s="544" t="n">
        <v>0</v>
      </c>
      <c r="T31" s="845" t="n">
        <v>0</v>
      </c>
      <c r="U31" s="701" t="n">
        <v>1.089836067419856e-06</v>
      </c>
      <c r="V31" s="702" t="n">
        <v>1.698476233474495e-07</v>
      </c>
      <c r="W31" s="702" t="n">
        <v>4.097722962248577e-07</v>
      </c>
      <c r="X31" s="702" t="n">
        <v>1.895575041481436e-07</v>
      </c>
      <c r="Y31" s="702" t="n">
        <v>3.601867575965813e-07</v>
      </c>
      <c r="Z31" s="702" t="n">
        <v>5.152361760288403e-07</v>
      </c>
      <c r="AA31" s="702" t="n">
        <v>-2.128631563462314e-09</v>
      </c>
      <c r="AB31" s="702" t="n">
        <v>6.143109109707564e-07</v>
      </c>
      <c r="AC31" s="702" t="n">
        <v>0</v>
      </c>
      <c r="AD31" s="702" t="n">
        <v>0</v>
      </c>
      <c r="AE31" s="702" t="n">
        <v>-3.488206581501462e-08</v>
      </c>
      <c r="AF31" s="702" t="n">
        <v>-2.453699024157527e-08</v>
      </c>
      <c r="AG31" s="702" t="n">
        <v>1.252425111960256e-07</v>
      </c>
      <c r="AH31" s="702" t="n">
        <v>4.924092640836215e-08</v>
      </c>
      <c r="AI31" s="702" t="n">
        <v>4.189598918240484e-08</v>
      </c>
      <c r="AJ31" s="702" t="n">
        <v>7.223446410759457e-08</v>
      </c>
      <c r="AK31" s="705" t="n">
        <v>2.267022540934336e-07</v>
      </c>
      <c r="AL31" s="487" t="n">
        <v>3.147741431393174e-07</v>
      </c>
      <c r="AM31" s="753" t="n">
        <v>-5.11745745303268e-17</v>
      </c>
      <c r="AN31" s="845" t="n">
        <v>0.9999999999999994</v>
      </c>
      <c r="AO31" s="542" t="n">
        <v>0.0002199114857512852</v>
      </c>
      <c r="AP31" s="542">
        <f>SQRT(ROUND(Z31,10))*AO43</f>
        <v/>
      </c>
      <c r="AQ31" s="845" t="n">
        <v>-0.003175841417899183</v>
      </c>
      <c r="AR31" s="476" t="n"/>
      <c r="AS31" s="845">
        <f>SQRT(ROUND(AB31,10))*AR26</f>
        <v/>
      </c>
      <c r="AT31" s="476" t="n"/>
      <c r="AU31" s="476" t="n"/>
      <c r="AV31" s="476" t="n"/>
      <c r="AW31" s="476" t="n"/>
      <c r="AX31" s="476" t="n"/>
      <c r="AY31" s="476" t="n"/>
      <c r="AZ31" s="476" t="n"/>
      <c r="BA31" s="476" t="n"/>
      <c r="BB31" s="476" t="n"/>
      <c r="BC31" s="476" t="n"/>
      <c r="BD31" s="476" t="n"/>
      <c r="BE31" s="476" t="n"/>
      <c r="BF31" s="476" t="n"/>
      <c r="BG31" s="476" t="n"/>
      <c r="BH31" s="476" t="n"/>
      <c r="BI31" s="476" t="n"/>
      <c r="BJ31" s="476" t="n"/>
      <c r="BK31" s="476" t="n"/>
      <c r="BL31" s="476" t="n"/>
      <c r="BM31" s="476" t="n"/>
      <c r="BN31" s="476" t="n"/>
      <c r="BO31" s="476" t="n"/>
      <c r="BP31" s="476" t="n"/>
      <c r="BQ31" s="476" t="n"/>
      <c r="BR31" s="476" t="n"/>
      <c r="BS31" s="476" t="n"/>
      <c r="BT31" s="476" t="n"/>
      <c r="BU31" s="476" t="n"/>
      <c r="BV31" s="476" t="n"/>
      <c r="BW31" s="476" t="n"/>
      <c r="BX31" s="476" t="n"/>
      <c r="BY31" s="476" t="n"/>
      <c r="BZ31" s="476" t="n"/>
      <c r="CA31" s="476" t="n"/>
      <c r="CB31" s="476" t="n"/>
      <c r="CC31" s="476" t="n"/>
      <c r="CD31" s="476" t="n"/>
      <c r="CE31" s="476" t="n"/>
      <c r="CF31" s="476" t="n"/>
      <c r="CG31" s="476" t="n"/>
      <c r="CH31" s="476" t="n"/>
      <c r="CI31" s="476" t="n"/>
      <c r="CJ31" s="476" t="n"/>
      <c r="CK31" s="476" t="n"/>
      <c r="CL31" s="476" t="n"/>
      <c r="CM31" s="476" t="n"/>
      <c r="CN31" s="476" t="n"/>
      <c r="CO31" s="476" t="n"/>
      <c r="CP31" s="476" t="n"/>
      <c r="CQ31" s="476" t="n"/>
      <c r="CR31" s="476" t="n"/>
      <c r="CS31" s="476" t="n"/>
      <c r="CT31" s="476" t="n"/>
      <c r="CU31" s="476" t="n"/>
      <c r="CV31" s="476" t="n"/>
      <c r="CW31" s="476" t="n"/>
      <c r="CX31" s="476" t="n"/>
      <c r="CY31" s="476" t="n"/>
      <c r="CZ31" s="476" t="n"/>
      <c r="DA31" s="476" t="n"/>
      <c r="DB31" s="476" t="n"/>
      <c r="DC31" s="476" t="n"/>
      <c r="DD31" s="476" t="n"/>
      <c r="DE31" s="476" t="n"/>
      <c r="DF31" s="476" t="n"/>
      <c r="DG31" s="476" t="n"/>
      <c r="DH31" s="476" t="n"/>
      <c r="DI31" s="476" t="n"/>
      <c r="DJ31" s="476" t="n"/>
      <c r="DK31" s="476" t="n"/>
      <c r="DL31" s="476" t="n"/>
      <c r="DM31" s="476" t="n"/>
      <c r="DN31" s="476" t="n"/>
      <c r="DO31" s="476" t="n"/>
      <c r="DP31" s="476" t="n"/>
      <c r="DQ31" s="476" t="n"/>
      <c r="DR31" s="476" t="n"/>
      <c r="DS31" s="476" t="n"/>
      <c r="DT31" s="476" t="n"/>
      <c r="DU31" s="476" t="n"/>
      <c r="DV31" s="476" t="n"/>
      <c r="DW31" s="476" t="n"/>
      <c r="DX31" s="476" t="n"/>
      <c r="DY31" s="476" t="n"/>
      <c r="DZ31" s="476" t="n"/>
      <c r="EA31" s="476" t="n"/>
      <c r="EB31" s="476" t="n"/>
      <c r="EC31" s="476" t="n"/>
      <c r="ED31" s="476" t="n"/>
      <c r="EE31" s="476" t="n"/>
      <c r="EF31" s="476" t="n"/>
      <c r="EG31" s="476" t="n"/>
      <c r="EH31" s="476" t="n"/>
      <c r="EI31" s="476" t="n"/>
      <c r="EJ31" s="476" t="n"/>
      <c r="EK31" s="476" t="n"/>
      <c r="EL31" s="476" t="n"/>
      <c r="EM31" s="476" t="n"/>
      <c r="EN31" s="476" t="n"/>
      <c r="EO31" s="476" t="n"/>
      <c r="EP31" s="476" t="n"/>
      <c r="EQ31" s="476" t="n"/>
      <c r="ER31" s="476" t="n"/>
      <c r="ES31" s="476" t="n"/>
      <c r="ET31" s="476" t="n"/>
      <c r="EU31" s="476" t="n"/>
      <c r="EV31" s="476" t="n"/>
      <c r="EW31" s="476" t="n"/>
      <c r="EX31" s="476" t="n"/>
      <c r="EY31" s="476" t="n"/>
      <c r="EZ31" s="476" t="n"/>
      <c r="FA31" s="476" t="n"/>
      <c r="FB31" s="476" t="n"/>
      <c r="FC31" s="476" t="n"/>
      <c r="FD31" s="476" t="n"/>
      <c r="FE31" s="476" t="n"/>
      <c r="FF31" s="476" t="n"/>
      <c r="FG31" s="476" t="n"/>
      <c r="FH31" s="476" t="n"/>
      <c r="FI31" s="476" t="n"/>
      <c r="FJ31" s="476" t="n"/>
      <c r="FK31" s="476" t="n"/>
      <c r="FL31" s="476" t="n"/>
      <c r="FM31" s="476" t="n"/>
      <c r="FN31" s="476" t="n"/>
      <c r="FO31" s="476" t="n"/>
      <c r="FP31" s="476" t="n"/>
      <c r="FQ31" s="476" t="n"/>
      <c r="FR31" s="476" t="n"/>
      <c r="FS31" s="476" t="n"/>
      <c r="FT31" s="476" t="n"/>
      <c r="FU31" s="476" t="n"/>
      <c r="FV31" s="476" t="n"/>
      <c r="FW31" s="476" t="n"/>
      <c r="FX31" s="476" t="n"/>
      <c r="FY31" s="476" t="n"/>
      <c r="FZ31" s="476" t="n"/>
      <c r="GA31" s="476" t="n"/>
      <c r="GB31" s="476" t="n"/>
      <c r="GC31" s="476" t="n"/>
      <c r="GD31" s="476" t="n"/>
      <c r="GE31" s="476" t="n"/>
      <c r="GF31" s="476" t="n"/>
      <c r="GG31" s="476" t="n"/>
      <c r="GH31" s="476" t="n"/>
      <c r="GI31" s="476" t="n"/>
      <c r="GJ31" s="476" t="n"/>
      <c r="GK31" s="476" t="n"/>
      <c r="GL31" s="476" t="n"/>
      <c r="GM31" s="476" t="n"/>
      <c r="GN31" s="476" t="n"/>
      <c r="GO31" s="476" t="n"/>
      <c r="GP31" s="476" t="n"/>
      <c r="GQ31" s="476" t="n"/>
      <c r="GR31" s="476" t="n"/>
      <c r="GS31" s="476" t="n"/>
      <c r="GT31" s="476" t="n"/>
      <c r="GU31" s="476" t="n"/>
      <c r="GV31" s="476" t="n"/>
      <c r="GW31" s="476" t="n"/>
      <c r="GX31" s="476" t="n"/>
      <c r="GY31" s="476" t="n"/>
      <c r="GZ31" s="476" t="n"/>
    </row>
    <row r="32">
      <c r="A32" s="543">
        <f>Wstepneaktualny!B121</f>
        <v/>
      </c>
      <c r="B32" s="845" t="n">
        <v>0</v>
      </c>
      <c r="C32" s="845" t="n">
        <v>0</v>
      </c>
      <c r="D32" s="845" t="n">
        <v>0</v>
      </c>
      <c r="E32" s="845" t="n">
        <v>0</v>
      </c>
      <c r="F32" s="845" t="n">
        <v>-1228679.704548653</v>
      </c>
      <c r="G32" s="845" t="n">
        <v>1453151.103503228</v>
      </c>
      <c r="H32" s="845" t="n">
        <v>6170884.78268812</v>
      </c>
      <c r="I32" s="845" t="n">
        <v>340680.3766148204</v>
      </c>
      <c r="J32" s="845" t="n">
        <v>-1392389.529680874</v>
      </c>
      <c r="K32" s="845" t="n">
        <v>-1871080.493272073</v>
      </c>
      <c r="L32" s="845" t="n">
        <v>-2467753.036878972</v>
      </c>
      <c r="M32" s="845" t="n">
        <v>153232.313149405</v>
      </c>
      <c r="N32" s="845" t="n">
        <v>0</v>
      </c>
      <c r="O32" s="845" t="n">
        <v>0</v>
      </c>
      <c r="P32" s="845" t="n">
        <v>-1082062.511579622</v>
      </c>
      <c r="Q32" s="543" t="n">
        <v>-75983.29999538064</v>
      </c>
      <c r="R32" s="845" t="n">
        <v>1</v>
      </c>
      <c r="S32" s="544" t="n">
        <v>0</v>
      </c>
      <c r="T32" s="845" t="n">
        <v>-1905.47672064526</v>
      </c>
      <c r="U32" s="701" t="n">
        <v>-4.314456721778582e-22</v>
      </c>
      <c r="V32" s="702" t="n">
        <v>-5.992301002470252e-24</v>
      </c>
      <c r="W32" s="702" t="n">
        <v>4.793840801976202e-23</v>
      </c>
      <c r="X32" s="702" t="n">
        <v>-3.595380601482151e-23</v>
      </c>
      <c r="Y32" s="702" t="n">
        <v>-9.587681603952404e-23</v>
      </c>
      <c r="Z32" s="702" t="n">
        <v>1.19846020049405e-22</v>
      </c>
      <c r="AA32" s="702" t="n">
        <v>1.797690300741076e-23</v>
      </c>
      <c r="AB32" s="702" t="n">
        <v>2.396920400988101e-23</v>
      </c>
      <c r="AC32" s="702" t="n">
        <v>0</v>
      </c>
      <c r="AD32" s="702" t="n">
        <v>0</v>
      </c>
      <c r="AE32" s="702" t="n">
        <v>4.793840801976202e-23</v>
      </c>
      <c r="AF32" s="702" t="n">
        <v>-4.793840801976202e-23</v>
      </c>
      <c r="AG32" s="702" t="n">
        <v>-1.19846020049405e-23</v>
      </c>
      <c r="AH32" s="702" t="n">
        <v>-5.992301002470252e-23</v>
      </c>
      <c r="AI32" s="702" t="n">
        <v>-4.793840801976202e-23</v>
      </c>
      <c r="AJ32" s="702" t="n">
        <v>-3.595380601482151e-23</v>
      </c>
      <c r="AK32" s="705" t="n">
        <v>-9.587681603952404e-23</v>
      </c>
      <c r="AL32" s="487" t="n">
        <v>1.003710417913767e-22</v>
      </c>
      <c r="AM32" s="753" t="n">
        <v>1</v>
      </c>
      <c r="AN32" s="845" t="n">
        <v>-2.125329386017101e-16</v>
      </c>
      <c r="AO32" s="542" t="n">
        <v>5.994650084606039e-21</v>
      </c>
      <c r="AP32" s="542">
        <f>SQRT(ROUND(AA32,10))*AO43</f>
        <v/>
      </c>
      <c r="AQ32" s="747" t="n">
        <v>7.720297569542413e-18</v>
      </c>
      <c r="AR32" s="476" t="n"/>
      <c r="AS32" s="845">
        <f>SQRT(ROUND(AC32,10))*AR26</f>
        <v/>
      </c>
      <c r="AT32" s="476" t="n"/>
      <c r="AU32" s="476" t="n"/>
      <c r="AV32" s="476" t="n"/>
      <c r="AW32" s="476" t="n"/>
      <c r="AX32" s="476" t="n"/>
      <c r="AY32" s="476" t="n"/>
      <c r="AZ32" s="476" t="n"/>
      <c r="BA32" s="476" t="n"/>
      <c r="BB32" s="476" t="n"/>
      <c r="BC32" s="476" t="n"/>
      <c r="BD32" s="476" t="n"/>
      <c r="BE32" s="476" t="n"/>
      <c r="BF32" s="476" t="n"/>
      <c r="BG32" s="476" t="n"/>
      <c r="BH32" s="476" t="n"/>
      <c r="BI32" s="476" t="n"/>
      <c r="BJ32" s="476" t="n"/>
      <c r="BK32" s="476" t="n"/>
      <c r="BL32" s="476" t="n"/>
      <c r="BM32" s="476" t="n"/>
      <c r="BN32" s="476" t="n"/>
      <c r="BO32" s="476" t="n"/>
      <c r="BP32" s="476" t="n"/>
      <c r="BQ32" s="476" t="n"/>
      <c r="BR32" s="476" t="n"/>
      <c r="BS32" s="476" t="n"/>
      <c r="BT32" s="476" t="n"/>
      <c r="BU32" s="476" t="n"/>
      <c r="BV32" s="476" t="n"/>
      <c r="BW32" s="476" t="n"/>
      <c r="BX32" s="476" t="n"/>
      <c r="BY32" s="476" t="n"/>
      <c r="BZ32" s="476" t="n"/>
      <c r="CA32" s="476" t="n"/>
      <c r="CB32" s="476" t="n"/>
      <c r="CC32" s="476" t="n"/>
      <c r="CD32" s="476" t="n"/>
      <c r="CE32" s="476" t="n"/>
      <c r="CF32" s="476" t="n"/>
      <c r="CG32" s="476" t="n"/>
      <c r="CH32" s="476" t="n"/>
      <c r="CI32" s="476" t="n"/>
      <c r="CJ32" s="476" t="n"/>
      <c r="CK32" s="476" t="n"/>
      <c r="CL32" s="476" t="n"/>
      <c r="CM32" s="476" t="n"/>
      <c r="CN32" s="476" t="n"/>
      <c r="CO32" s="476" t="n"/>
      <c r="CP32" s="476" t="n"/>
      <c r="CQ32" s="476" t="n"/>
      <c r="CR32" s="476" t="n"/>
      <c r="CS32" s="476" t="n"/>
      <c r="CT32" s="476" t="n"/>
      <c r="CU32" s="476" t="n"/>
      <c r="CV32" s="476" t="n"/>
      <c r="CW32" s="476" t="n"/>
      <c r="CX32" s="476" t="n"/>
      <c r="CY32" s="476" t="n"/>
      <c r="CZ32" s="476" t="n"/>
      <c r="DA32" s="476" t="n"/>
      <c r="DB32" s="476" t="n"/>
      <c r="DC32" s="476" t="n"/>
      <c r="DD32" s="476" t="n"/>
      <c r="DE32" s="476" t="n"/>
      <c r="DF32" s="476" t="n"/>
      <c r="DG32" s="476" t="n"/>
      <c r="DH32" s="476" t="n"/>
      <c r="DI32" s="476" t="n"/>
      <c r="DJ32" s="476" t="n"/>
      <c r="DK32" s="476" t="n"/>
      <c r="DL32" s="476" t="n"/>
      <c r="DM32" s="476" t="n"/>
      <c r="DN32" s="476" t="n"/>
      <c r="DO32" s="476" t="n"/>
      <c r="DP32" s="476" t="n"/>
      <c r="DQ32" s="476" t="n"/>
      <c r="DR32" s="476" t="n"/>
      <c r="DS32" s="476" t="n"/>
      <c r="DT32" s="476" t="n"/>
      <c r="DU32" s="476" t="n"/>
      <c r="DV32" s="476" t="n"/>
      <c r="DW32" s="476" t="n"/>
      <c r="DX32" s="476" t="n"/>
      <c r="DY32" s="476" t="n"/>
      <c r="DZ32" s="476" t="n"/>
      <c r="EA32" s="476" t="n"/>
      <c r="EB32" s="476" t="n"/>
      <c r="EC32" s="476" t="n"/>
      <c r="ED32" s="476" t="n"/>
      <c r="EE32" s="476" t="n"/>
      <c r="EF32" s="476" t="n"/>
      <c r="EG32" s="476" t="n"/>
      <c r="EH32" s="476" t="n"/>
      <c r="EI32" s="476" t="n"/>
      <c r="EJ32" s="476" t="n"/>
      <c r="EK32" s="476" t="n"/>
      <c r="EL32" s="476" t="n"/>
      <c r="EM32" s="476" t="n"/>
      <c r="EN32" s="476" t="n"/>
      <c r="EO32" s="476" t="n"/>
      <c r="EP32" s="476" t="n"/>
      <c r="EQ32" s="476" t="n"/>
      <c r="ER32" s="476" t="n"/>
      <c r="ES32" s="476" t="n"/>
      <c r="ET32" s="476" t="n"/>
      <c r="EU32" s="476" t="n"/>
      <c r="EV32" s="476" t="n"/>
      <c r="EW32" s="476" t="n"/>
      <c r="EX32" s="476" t="n"/>
      <c r="EY32" s="476" t="n"/>
      <c r="EZ32" s="476" t="n"/>
      <c r="FA32" s="476" t="n"/>
      <c r="FB32" s="476" t="n"/>
      <c r="FC32" s="476" t="n"/>
      <c r="FD32" s="476" t="n"/>
      <c r="FE32" s="476" t="n"/>
      <c r="FF32" s="476" t="n"/>
      <c r="FG32" s="476" t="n"/>
      <c r="FH32" s="476" t="n"/>
      <c r="FI32" s="476" t="n"/>
      <c r="FJ32" s="476" t="n"/>
      <c r="FK32" s="476" t="n"/>
      <c r="FL32" s="476" t="n"/>
      <c r="FM32" s="476" t="n"/>
      <c r="FN32" s="476" t="n"/>
      <c r="FO32" s="476" t="n"/>
      <c r="FP32" s="476" t="n"/>
      <c r="FQ32" s="476" t="n"/>
      <c r="FR32" s="476" t="n"/>
      <c r="FS32" s="476" t="n"/>
      <c r="FT32" s="476" t="n"/>
      <c r="FU32" s="476" t="n"/>
      <c r="FV32" s="476" t="n"/>
      <c r="FW32" s="476" t="n"/>
      <c r="FX32" s="476" t="n"/>
      <c r="FY32" s="476" t="n"/>
      <c r="FZ32" s="476" t="n"/>
      <c r="GA32" s="476" t="n"/>
      <c r="GB32" s="476" t="n"/>
      <c r="GC32" s="476" t="n"/>
      <c r="GD32" s="476" t="n"/>
      <c r="GE32" s="476" t="n"/>
      <c r="GF32" s="476" t="n"/>
      <c r="GG32" s="476" t="n"/>
      <c r="GH32" s="476" t="n"/>
      <c r="GI32" s="476" t="n"/>
      <c r="GJ32" s="476" t="n"/>
      <c r="GK32" s="476" t="n"/>
      <c r="GL32" s="476" t="n"/>
      <c r="GM32" s="476" t="n"/>
      <c r="GN32" s="476" t="n"/>
      <c r="GO32" s="476" t="n"/>
      <c r="GP32" s="476" t="n"/>
      <c r="GQ32" s="476" t="n"/>
      <c r="GR32" s="476" t="n"/>
      <c r="GS32" s="476" t="n"/>
      <c r="GT32" s="476" t="n"/>
      <c r="GU32" s="476" t="n"/>
      <c r="GV32" s="476" t="n"/>
      <c r="GW32" s="476" t="n"/>
      <c r="GX32" s="476" t="n"/>
      <c r="GY32" s="476" t="n"/>
      <c r="GZ32" s="476" t="n"/>
    </row>
    <row r="33">
      <c r="A33" s="543">
        <f>Wstepneaktualny!B122</f>
        <v/>
      </c>
      <c r="B33" s="845" t="n">
        <v>0</v>
      </c>
      <c r="C33" s="845" t="n">
        <v>0</v>
      </c>
      <c r="D33" s="845" t="n">
        <v>0</v>
      </c>
      <c r="E33" s="845" t="n">
        <v>0</v>
      </c>
      <c r="F33" s="845" t="n">
        <v>-445660.1104002889</v>
      </c>
      <c r="G33" s="845" t="n">
        <v>-1670576.071123057</v>
      </c>
      <c r="H33" s="845" t="n">
        <v>340680.3766148204</v>
      </c>
      <c r="I33" s="845" t="n">
        <v>4660233.284690849</v>
      </c>
      <c r="J33" s="845" t="n">
        <v>206716.2205225248</v>
      </c>
      <c r="K33" s="845" t="n">
        <v>-1289172.580422561</v>
      </c>
      <c r="L33" s="845" t="n">
        <v>419606.4541507486</v>
      </c>
      <c r="M33" s="845" t="n">
        <v>-1351045.197193711</v>
      </c>
      <c r="N33" s="845" t="n">
        <v>0</v>
      </c>
      <c r="O33" s="845" t="n">
        <v>0</v>
      </c>
      <c r="P33" s="845" t="n">
        <v>-521342.9408878051</v>
      </c>
      <c r="Q33" s="543" t="n">
        <v>-349439.4359515198</v>
      </c>
      <c r="R33" s="845" t="n">
        <v>0</v>
      </c>
      <c r="S33" s="544" t="n">
        <v>1</v>
      </c>
      <c r="T33" s="845" t="n">
        <v>1105.176497974251</v>
      </c>
      <c r="U33" s="701" t="n">
        <v>-6.086750198576304e-23</v>
      </c>
      <c r="V33" s="702" t="n">
        <v>4.565062648932228e-23</v>
      </c>
      <c r="W33" s="702" t="n">
        <v>3.043375099288152e-23</v>
      </c>
      <c r="X33" s="702" t="n">
        <v>1.141265662233057e-22</v>
      </c>
      <c r="Y33" s="702" t="n">
        <v>3.043375099288152e-23</v>
      </c>
      <c r="Z33" s="702" t="n">
        <v>-5.325906423754266e-23</v>
      </c>
      <c r="AA33" s="702" t="n">
        <v>-2.282531324466114e-23</v>
      </c>
      <c r="AB33" s="702" t="n">
        <v>0</v>
      </c>
      <c r="AC33" s="702" t="n">
        <v>0</v>
      </c>
      <c r="AD33" s="702" t="n">
        <v>0</v>
      </c>
      <c r="AE33" s="702" t="n">
        <v>-2.282531324466114e-23</v>
      </c>
      <c r="AF33" s="702" t="n">
        <v>4.565062648932228e-23</v>
      </c>
      <c r="AG33" s="702" t="n">
        <v>0</v>
      </c>
      <c r="AH33" s="702" t="n">
        <v>3.043375099288152e-23</v>
      </c>
      <c r="AI33" s="702" t="n">
        <v>3.043375099288152e-23</v>
      </c>
      <c r="AJ33" s="702" t="n">
        <v>6.086750198576305e-23</v>
      </c>
      <c r="AK33" s="705" t="n">
        <v>-3.043375099288152e-23</v>
      </c>
      <c r="AL33" s="487" t="n">
        <v>1.103223473491955e-22</v>
      </c>
      <c r="AM33" s="753" t="n">
        <v>-1.120647053483747e-17</v>
      </c>
      <c r="AN33" s="845" t="n">
        <v>1</v>
      </c>
      <c r="AO33" s="542" t="n">
        <v>3.123573130059558e-21</v>
      </c>
      <c r="AP33" s="542">
        <f>SQRT(ROUND(AB33,10))*AO43</f>
        <v/>
      </c>
      <c r="AQ33" s="747" t="n">
        <v>1.987432689052976e-18</v>
      </c>
      <c r="AR33" s="476" t="n"/>
      <c r="AS33" s="845">
        <f>SQRT(ROUND(AD33,10))*AR26</f>
        <v/>
      </c>
      <c r="AT33" s="476" t="n"/>
      <c r="AU33" s="476" t="n"/>
      <c r="AV33" s="476" t="n"/>
      <c r="AW33" s="476" t="n"/>
      <c r="AX33" s="476" t="n"/>
      <c r="AY33" s="476" t="n"/>
      <c r="AZ33" s="476" t="n"/>
      <c r="BA33" s="476" t="n"/>
      <c r="BB33" s="476" t="n"/>
      <c r="BC33" s="476" t="n"/>
      <c r="BD33" s="476" t="n"/>
      <c r="BE33" s="476" t="n"/>
      <c r="BF33" s="476" t="n"/>
      <c r="BG33" s="476" t="n"/>
      <c r="BH33" s="476" t="n"/>
      <c r="BI33" s="476" t="n"/>
      <c r="BJ33" s="476" t="n"/>
      <c r="BK33" s="476" t="n"/>
      <c r="BL33" s="476" t="n"/>
      <c r="BM33" s="476" t="n"/>
      <c r="BN33" s="476" t="n"/>
      <c r="BO33" s="476" t="n"/>
      <c r="BP33" s="476" t="n"/>
      <c r="BQ33" s="476" t="n"/>
      <c r="BR33" s="476" t="n"/>
      <c r="BS33" s="476" t="n"/>
      <c r="BT33" s="476" t="n"/>
      <c r="BU33" s="476" t="n"/>
      <c r="BV33" s="476" t="n"/>
      <c r="BW33" s="476" t="n"/>
      <c r="BX33" s="476" t="n"/>
      <c r="BY33" s="476" t="n"/>
      <c r="BZ33" s="476" t="n"/>
      <c r="CA33" s="476" t="n"/>
      <c r="CB33" s="476" t="n"/>
      <c r="CC33" s="476" t="n"/>
      <c r="CD33" s="476" t="n"/>
      <c r="CE33" s="476" t="n"/>
      <c r="CF33" s="476" t="n"/>
      <c r="CG33" s="476" t="n"/>
      <c r="CH33" s="476" t="n"/>
      <c r="CI33" s="476" t="n"/>
      <c r="CJ33" s="476" t="n"/>
      <c r="CK33" s="476" t="n"/>
      <c r="CL33" s="476" t="n"/>
      <c r="CM33" s="476" t="n"/>
      <c r="CN33" s="476" t="n"/>
      <c r="CO33" s="476" t="n"/>
      <c r="CP33" s="476" t="n"/>
      <c r="CQ33" s="476" t="n"/>
      <c r="CR33" s="476" t="n"/>
      <c r="CS33" s="476" t="n"/>
      <c r="CT33" s="476" t="n"/>
      <c r="CU33" s="476" t="n"/>
      <c r="CV33" s="476" t="n"/>
      <c r="CW33" s="476" t="n"/>
      <c r="CX33" s="476" t="n"/>
      <c r="CY33" s="476" t="n"/>
      <c r="CZ33" s="476" t="n"/>
      <c r="DA33" s="476" t="n"/>
      <c r="DB33" s="476" t="n"/>
      <c r="DC33" s="476" t="n"/>
      <c r="DD33" s="476" t="n"/>
      <c r="DE33" s="476" t="n"/>
      <c r="DF33" s="476" t="n"/>
      <c r="DG33" s="476" t="n"/>
      <c r="DH33" s="476" t="n"/>
      <c r="DI33" s="476" t="n"/>
      <c r="DJ33" s="476" t="n"/>
      <c r="DK33" s="476" t="n"/>
      <c r="DL33" s="476" t="n"/>
      <c r="DM33" s="476" t="n"/>
      <c r="DN33" s="476" t="n"/>
      <c r="DO33" s="476" t="n"/>
      <c r="DP33" s="476" t="n"/>
      <c r="DQ33" s="476" t="n"/>
      <c r="DR33" s="476" t="n"/>
      <c r="DS33" s="476" t="n"/>
      <c r="DT33" s="476" t="n"/>
      <c r="DU33" s="476" t="n"/>
      <c r="DV33" s="476" t="n"/>
      <c r="DW33" s="476" t="n"/>
      <c r="DX33" s="476" t="n"/>
      <c r="DY33" s="476" t="n"/>
      <c r="DZ33" s="476" t="n"/>
      <c r="EA33" s="476" t="n"/>
      <c r="EB33" s="476" t="n"/>
      <c r="EC33" s="476" t="n"/>
      <c r="ED33" s="476" t="n"/>
      <c r="EE33" s="476" t="n"/>
      <c r="EF33" s="476" t="n"/>
      <c r="EG33" s="476" t="n"/>
      <c r="EH33" s="476" t="n"/>
      <c r="EI33" s="476" t="n"/>
      <c r="EJ33" s="476" t="n"/>
      <c r="EK33" s="476" t="n"/>
      <c r="EL33" s="476" t="n"/>
      <c r="EM33" s="476" t="n"/>
      <c r="EN33" s="476" t="n"/>
      <c r="EO33" s="476" t="n"/>
      <c r="EP33" s="476" t="n"/>
      <c r="EQ33" s="476" t="n"/>
      <c r="ER33" s="476" t="n"/>
      <c r="ES33" s="476" t="n"/>
      <c r="ET33" s="476" t="n"/>
      <c r="EU33" s="476" t="n"/>
      <c r="EV33" s="476" t="n"/>
      <c r="EW33" s="476" t="n"/>
      <c r="EX33" s="476" t="n"/>
      <c r="EY33" s="476" t="n"/>
      <c r="EZ33" s="476" t="n"/>
      <c r="FA33" s="476" t="n"/>
      <c r="FB33" s="476" t="n"/>
      <c r="FC33" s="476" t="n"/>
      <c r="FD33" s="476" t="n"/>
      <c r="FE33" s="476" t="n"/>
      <c r="FF33" s="476" t="n"/>
      <c r="FG33" s="476" t="n"/>
      <c r="FH33" s="476" t="n"/>
      <c r="FI33" s="476" t="n"/>
      <c r="FJ33" s="476" t="n"/>
      <c r="FK33" s="476" t="n"/>
      <c r="FL33" s="476" t="n"/>
      <c r="FM33" s="476" t="n"/>
      <c r="FN33" s="476" t="n"/>
      <c r="FO33" s="476" t="n"/>
      <c r="FP33" s="476" t="n"/>
      <c r="FQ33" s="476" t="n"/>
      <c r="FR33" s="476" t="n"/>
      <c r="FS33" s="476" t="n"/>
      <c r="FT33" s="476" t="n"/>
      <c r="FU33" s="476" t="n"/>
      <c r="FV33" s="476" t="n"/>
      <c r="FW33" s="476" t="n"/>
      <c r="FX33" s="476" t="n"/>
      <c r="FY33" s="476" t="n"/>
      <c r="FZ33" s="476" t="n"/>
      <c r="GA33" s="476" t="n"/>
      <c r="GB33" s="476" t="n"/>
      <c r="GC33" s="476" t="n"/>
      <c r="GD33" s="476" t="n"/>
      <c r="GE33" s="476" t="n"/>
      <c r="GF33" s="476" t="n"/>
      <c r="GG33" s="476" t="n"/>
      <c r="GH33" s="476" t="n"/>
      <c r="GI33" s="476" t="n"/>
      <c r="GJ33" s="476" t="n"/>
      <c r="GK33" s="476" t="n"/>
      <c r="GL33" s="476" t="n"/>
      <c r="GM33" s="476" t="n"/>
      <c r="GN33" s="476" t="n"/>
      <c r="GO33" s="476" t="n"/>
      <c r="GP33" s="476" t="n"/>
      <c r="GQ33" s="476" t="n"/>
      <c r="GR33" s="476" t="n"/>
      <c r="GS33" s="476" t="n"/>
      <c r="GT33" s="476" t="n"/>
      <c r="GU33" s="476" t="n"/>
      <c r="GV33" s="476" t="n"/>
      <c r="GW33" s="476" t="n"/>
      <c r="GX33" s="476" t="n"/>
      <c r="GY33" s="476" t="n"/>
      <c r="GZ33" s="476" t="n"/>
    </row>
    <row r="34">
      <c r="A34" s="543">
        <f>Wstepneaktualny!B123</f>
        <v/>
      </c>
      <c r="B34" s="845" t="n">
        <v>0</v>
      </c>
      <c r="C34" s="845" t="n">
        <v>0</v>
      </c>
      <c r="D34" s="845" t="n">
        <v>0</v>
      </c>
      <c r="E34" s="845" t="n">
        <v>0</v>
      </c>
      <c r="F34" s="845" t="n">
        <v>0</v>
      </c>
      <c r="G34" s="845" t="n">
        <v>0</v>
      </c>
      <c r="H34" s="845" t="n">
        <v>-1392389.529680874</v>
      </c>
      <c r="I34" s="845" t="n">
        <v>206716.2205225248</v>
      </c>
      <c r="J34" s="845" t="n">
        <v>1701791.306568916</v>
      </c>
      <c r="K34" s="845" t="n">
        <v>7241.359531932045</v>
      </c>
      <c r="L34" s="845" t="n">
        <v>-834516.7926786921</v>
      </c>
      <c r="M34" s="845" t="n">
        <v>-668089.9572568261</v>
      </c>
      <c r="N34" s="845" t="n">
        <v>333331.8238501355</v>
      </c>
      <c r="O34" s="845" t="n">
        <v>14175.22122004323</v>
      </c>
      <c r="P34" s="845" t="n">
        <v>191783.1919405147</v>
      </c>
      <c r="Q34" s="543" t="n">
        <v>439957.155982326</v>
      </c>
      <c r="R34" s="845" t="n">
        <v>0</v>
      </c>
      <c r="S34" s="544" t="n">
        <v>0</v>
      </c>
      <c r="T34" s="845" t="n">
        <v>0</v>
      </c>
      <c r="U34" s="701" t="n">
        <v>2.26176687369615e-07</v>
      </c>
      <c r="V34" s="702" t="n">
        <v>-7.425592983694496e-08</v>
      </c>
      <c r="W34" s="702" t="n">
        <v>-4.648155538006867e-08</v>
      </c>
      <c r="X34" s="702" t="n">
        <v>6.964689381884729e-09</v>
      </c>
      <c r="Y34" s="702" t="n">
        <v>-3.642452304793622e-08</v>
      </c>
      <c r="Z34" s="702" t="n">
        <v>-5.752417336955038e-08</v>
      </c>
      <c r="AA34" s="702" t="n">
        <v>3.498600283806567e-08</v>
      </c>
      <c r="AB34" s="702" t="n">
        <v>-3.488206581501436e-08</v>
      </c>
      <c r="AC34" s="702" t="n">
        <v>0</v>
      </c>
      <c r="AD34" s="702" t="n">
        <v>0</v>
      </c>
      <c r="AE34" s="702" t="n">
        <v>6.614556829452429e-07</v>
      </c>
      <c r="AF34" s="702" t="n">
        <v>1.420957765656299e-08</v>
      </c>
      <c r="AG34" s="702" t="n">
        <v>7.656622275715711e-08</v>
      </c>
      <c r="AH34" s="702" t="n">
        <v>6.838970988386014e-08</v>
      </c>
      <c r="AI34" s="702" t="n">
        <v>1.994866992557866e-08</v>
      </c>
      <c r="AJ34" s="702" t="n">
        <v>3.439425849237697e-08</v>
      </c>
      <c r="AK34" s="705" t="n">
        <v>-5.900530942464018e-09</v>
      </c>
      <c r="AL34" s="487" t="n">
        <v>-5.041763811336962e-08</v>
      </c>
      <c r="AM34" s="753" t="n">
        <v>0.9999999999999996</v>
      </c>
      <c r="AN34" s="845" t="n">
        <v>2.987063889505088e-16</v>
      </c>
      <c r="AO34" s="542" t="n">
        <v>-0.0001099557428756428</v>
      </c>
      <c r="AP34" s="542">
        <f>SQRT(ROUND(AC34,10))*AO43</f>
        <v/>
      </c>
      <c r="AQ34" s="747" t="n">
        <v>-0.0001222315460766885</v>
      </c>
      <c r="AR34" s="476" t="n"/>
      <c r="AS34" s="845">
        <f>SQRT(ROUND(AE34,10))*AR26</f>
        <v/>
      </c>
      <c r="AT34" s="476" t="n"/>
      <c r="AU34" s="476" t="n"/>
      <c r="AV34" s="476" t="n"/>
      <c r="AW34" s="476" t="n"/>
      <c r="AX34" s="476" t="n"/>
      <c r="AY34" s="476" t="n"/>
      <c r="AZ34" s="476" t="n"/>
      <c r="BA34" s="476" t="n"/>
      <c r="BB34" s="476" t="n"/>
      <c r="BC34" s="476" t="n"/>
      <c r="BD34" s="476" t="n"/>
      <c r="BE34" s="476" t="n"/>
      <c r="BF34" s="476" t="n"/>
      <c r="BG34" s="476" t="n"/>
      <c r="BH34" s="476" t="n"/>
      <c r="BI34" s="476" t="n"/>
      <c r="BJ34" s="476" t="n"/>
      <c r="BK34" s="476" t="n"/>
      <c r="BL34" s="476" t="n"/>
      <c r="BM34" s="476" t="n"/>
      <c r="BN34" s="476" t="n"/>
      <c r="BO34" s="476" t="n"/>
      <c r="BP34" s="476" t="n"/>
      <c r="BQ34" s="476" t="n"/>
      <c r="BR34" s="476" t="n"/>
      <c r="BS34" s="476" t="n"/>
      <c r="BT34" s="476" t="n"/>
      <c r="BU34" s="476" t="n"/>
      <c r="BV34" s="476" t="n"/>
      <c r="BW34" s="476" t="n"/>
      <c r="BX34" s="476" t="n"/>
      <c r="BY34" s="476" t="n"/>
      <c r="BZ34" s="476" t="n"/>
      <c r="CA34" s="476" t="n"/>
      <c r="CB34" s="476" t="n"/>
      <c r="CC34" s="476" t="n"/>
      <c r="CD34" s="476" t="n"/>
      <c r="CE34" s="476" t="n"/>
      <c r="CF34" s="476" t="n"/>
      <c r="CG34" s="476" t="n"/>
      <c r="CH34" s="476" t="n"/>
      <c r="CI34" s="476" t="n"/>
      <c r="CJ34" s="476" t="n"/>
      <c r="CK34" s="476" t="n"/>
      <c r="CL34" s="476" t="n"/>
      <c r="CM34" s="476" t="n"/>
      <c r="CN34" s="476" t="n"/>
      <c r="CO34" s="476" t="n"/>
      <c r="CP34" s="476" t="n"/>
      <c r="CQ34" s="476" t="n"/>
      <c r="CR34" s="476" t="n"/>
      <c r="CS34" s="476" t="n"/>
      <c r="CT34" s="476" t="n"/>
      <c r="CU34" s="476" t="n"/>
      <c r="CV34" s="476" t="n"/>
      <c r="CW34" s="476" t="n"/>
      <c r="CX34" s="476" t="n"/>
      <c r="CY34" s="476" t="n"/>
      <c r="CZ34" s="476" t="n"/>
      <c r="DA34" s="476" t="n"/>
      <c r="DB34" s="476" t="n"/>
      <c r="DC34" s="476" t="n"/>
      <c r="DD34" s="476" t="n"/>
      <c r="DE34" s="476" t="n"/>
      <c r="DF34" s="476" t="n"/>
      <c r="DG34" s="476" t="n"/>
      <c r="DH34" s="476" t="n"/>
      <c r="DI34" s="476" t="n"/>
      <c r="DJ34" s="476" t="n"/>
      <c r="DK34" s="476" t="n"/>
      <c r="DL34" s="476" t="n"/>
      <c r="DM34" s="476" t="n"/>
      <c r="DN34" s="476" t="n"/>
      <c r="DO34" s="476" t="n"/>
      <c r="DP34" s="476" t="n"/>
      <c r="DQ34" s="476" t="n"/>
      <c r="DR34" s="476" t="n"/>
      <c r="DS34" s="476" t="n"/>
      <c r="DT34" s="476" t="n"/>
      <c r="DU34" s="476" t="n"/>
      <c r="DV34" s="476" t="n"/>
      <c r="DW34" s="476" t="n"/>
      <c r="DX34" s="476" t="n"/>
      <c r="DY34" s="476" t="n"/>
      <c r="DZ34" s="476" t="n"/>
      <c r="EA34" s="476" t="n"/>
      <c r="EB34" s="476" t="n"/>
      <c r="EC34" s="476" t="n"/>
      <c r="ED34" s="476" t="n"/>
      <c r="EE34" s="476" t="n"/>
      <c r="EF34" s="476" t="n"/>
      <c r="EG34" s="476" t="n"/>
      <c r="EH34" s="476" t="n"/>
      <c r="EI34" s="476" t="n"/>
      <c r="EJ34" s="476" t="n"/>
      <c r="EK34" s="476" t="n"/>
      <c r="EL34" s="476" t="n"/>
      <c r="EM34" s="476" t="n"/>
      <c r="EN34" s="476" t="n"/>
      <c r="EO34" s="476" t="n"/>
      <c r="EP34" s="476" t="n"/>
      <c r="EQ34" s="476" t="n"/>
      <c r="ER34" s="476" t="n"/>
      <c r="ES34" s="476" t="n"/>
      <c r="ET34" s="476" t="n"/>
      <c r="EU34" s="476" t="n"/>
      <c r="EV34" s="476" t="n"/>
      <c r="EW34" s="476" t="n"/>
      <c r="EX34" s="476" t="n"/>
      <c r="EY34" s="476" t="n"/>
      <c r="EZ34" s="476" t="n"/>
      <c r="FA34" s="476" t="n"/>
      <c r="FB34" s="476" t="n"/>
      <c r="FC34" s="476" t="n"/>
      <c r="FD34" s="476" t="n"/>
      <c r="FE34" s="476" t="n"/>
      <c r="FF34" s="476" t="n"/>
      <c r="FG34" s="476" t="n"/>
      <c r="FH34" s="476" t="n"/>
      <c r="FI34" s="476" t="n"/>
      <c r="FJ34" s="476" t="n"/>
      <c r="FK34" s="476" t="n"/>
      <c r="FL34" s="476" t="n"/>
      <c r="FM34" s="476" t="n"/>
      <c r="FN34" s="476" t="n"/>
      <c r="FO34" s="476" t="n"/>
      <c r="FP34" s="476" t="n"/>
      <c r="FQ34" s="476" t="n"/>
      <c r="FR34" s="476" t="n"/>
      <c r="FS34" s="476" t="n"/>
      <c r="FT34" s="476" t="n"/>
      <c r="FU34" s="476" t="n"/>
      <c r="FV34" s="476" t="n"/>
      <c r="FW34" s="476" t="n"/>
      <c r="FX34" s="476" t="n"/>
      <c r="FY34" s="476" t="n"/>
      <c r="FZ34" s="476" t="n"/>
      <c r="GA34" s="476" t="n"/>
      <c r="GB34" s="476" t="n"/>
      <c r="GC34" s="476" t="n"/>
      <c r="GD34" s="476" t="n"/>
      <c r="GE34" s="476" t="n"/>
      <c r="GF34" s="476" t="n"/>
      <c r="GG34" s="476" t="n"/>
      <c r="GH34" s="476" t="n"/>
      <c r="GI34" s="476" t="n"/>
      <c r="GJ34" s="476" t="n"/>
      <c r="GK34" s="476" t="n"/>
      <c r="GL34" s="476" t="n"/>
      <c r="GM34" s="476" t="n"/>
      <c r="GN34" s="476" t="n"/>
      <c r="GO34" s="476" t="n"/>
      <c r="GP34" s="476" t="n"/>
      <c r="GQ34" s="476" t="n"/>
      <c r="GR34" s="476" t="n"/>
      <c r="GS34" s="476" t="n"/>
      <c r="GT34" s="476" t="n"/>
      <c r="GU34" s="476" t="n"/>
      <c r="GV34" s="476" t="n"/>
      <c r="GW34" s="476" t="n"/>
      <c r="GX34" s="476" t="n"/>
      <c r="GY34" s="476" t="n"/>
      <c r="GZ34" s="476" t="n"/>
    </row>
    <row r="35">
      <c r="A35" s="543">
        <f>Wstepneaktualny!B124</f>
        <v/>
      </c>
      <c r="B35" s="845" t="n">
        <v>0</v>
      </c>
      <c r="C35" s="845" t="n">
        <v>0</v>
      </c>
      <c r="D35" s="845" t="n">
        <v>0</v>
      </c>
      <c r="E35" s="845" t="n">
        <v>0</v>
      </c>
      <c r="F35" s="845" t="n">
        <v>0</v>
      </c>
      <c r="G35" s="845" t="n">
        <v>0</v>
      </c>
      <c r="H35" s="845" t="n">
        <v>-1871080.493272073</v>
      </c>
      <c r="I35" s="845" t="n">
        <v>-1289172.580422561</v>
      </c>
      <c r="J35" s="845" t="n">
        <v>7241.359531932045</v>
      </c>
      <c r="K35" s="845" t="n">
        <v>3931591.749678181</v>
      </c>
      <c r="L35" s="845" t="n">
        <v>1048094.491924505</v>
      </c>
      <c r="M35" s="845" t="n">
        <v>-1892998.529948587</v>
      </c>
      <c r="N35" s="845" t="n">
        <v>156700.6602728998</v>
      </c>
      <c r="O35" s="845" t="n">
        <v>-571433.8864158713</v>
      </c>
      <c r="P35" s="845" t="n">
        <v>659043.9815427364</v>
      </c>
      <c r="Q35" s="543" t="n">
        <v>-177986.7528911629</v>
      </c>
      <c r="R35" s="845" t="n">
        <v>0</v>
      </c>
      <c r="S35" s="544" t="n">
        <v>0</v>
      </c>
      <c r="T35" s="845" t="n">
        <v>0</v>
      </c>
      <c r="U35" s="701" t="n">
        <v>-1.055491207724874e-07</v>
      </c>
      <c r="V35" s="702" t="n">
        <v>3.46527672572411e-08</v>
      </c>
      <c r="W35" s="702" t="n">
        <v>-1.424801555084927e-07</v>
      </c>
      <c r="X35" s="702" t="n">
        <v>1.273361011450306e-07</v>
      </c>
      <c r="Y35" s="702" t="n">
        <v>-1.138146495395171e-07</v>
      </c>
      <c r="Z35" s="702" t="n">
        <v>-1.446610489982648e-08</v>
      </c>
      <c r="AA35" s="702" t="n">
        <v>-5.488461592216399e-08</v>
      </c>
      <c r="AB35" s="702" t="n">
        <v>-2.453699024157517e-08</v>
      </c>
      <c r="AC35" s="702" t="n">
        <v>0</v>
      </c>
      <c r="AD35" s="702" t="n">
        <v>0</v>
      </c>
      <c r="AE35" s="702" t="n">
        <v>1.420957765656301e-08</v>
      </c>
      <c r="AF35" s="702" t="n">
        <v>4.150569999650599e-07</v>
      </c>
      <c r="AG35" s="702" t="n">
        <v>-6.824318247656411e-08</v>
      </c>
      <c r="AH35" s="702" t="n">
        <v>2.032754951050256e-07</v>
      </c>
      <c r="AI35" s="702" t="n">
        <v>1.044950810750282e-07</v>
      </c>
      <c r="AJ35" s="702" t="n">
        <v>1.801639328879796e-07</v>
      </c>
      <c r="AK35" s="705" t="n">
        <v>-1.130230550066109e-07</v>
      </c>
      <c r="AL35" s="487" t="n">
        <v>8.1733970194622e-08</v>
      </c>
      <c r="AM35" s="753" t="n">
        <v>3.242077132801277e-16</v>
      </c>
      <c r="AN35" s="845" t="n">
        <v>1.000000000000001</v>
      </c>
      <c r="AO35" s="542" t="n">
        <v>-0.0002356194490192343</v>
      </c>
      <c r="AP35" s="542">
        <f>SQRT(ROUND(AD35,10))*AO43</f>
        <v/>
      </c>
      <c r="AQ35" s="747" t="n">
        <v>-0.0004359798134499567</v>
      </c>
      <c r="AR35" s="476" t="n"/>
      <c r="AS35" s="845">
        <f>SQRT(ROUND(AF35,10))*AR26</f>
        <v/>
      </c>
      <c r="AT35" s="476" t="n"/>
      <c r="AU35" s="476" t="n"/>
      <c r="AV35" s="476" t="n"/>
      <c r="AW35" s="476" t="n"/>
      <c r="AX35" s="476" t="n"/>
      <c r="AY35" s="476" t="n"/>
      <c r="AZ35" s="476" t="n"/>
      <c r="BA35" s="476" t="n"/>
      <c r="BB35" s="476" t="n"/>
      <c r="BC35" s="476" t="n"/>
      <c r="BD35" s="476" t="n"/>
      <c r="BE35" s="476" t="n"/>
      <c r="BF35" s="476" t="n"/>
      <c r="BG35" s="476" t="n"/>
      <c r="BH35" s="476" t="n"/>
      <c r="BI35" s="476" t="n"/>
      <c r="BJ35" s="476" t="n"/>
      <c r="BK35" s="476" t="n"/>
      <c r="BL35" s="476" t="n"/>
      <c r="BM35" s="476" t="n"/>
      <c r="BN35" s="476" t="n"/>
      <c r="BO35" s="476" t="n"/>
      <c r="BP35" s="476" t="n"/>
      <c r="BQ35" s="476" t="n"/>
      <c r="BR35" s="476" t="n"/>
      <c r="BS35" s="476" t="n"/>
      <c r="BT35" s="476" t="n"/>
      <c r="BU35" s="476" t="n"/>
      <c r="BV35" s="476" t="n"/>
      <c r="BW35" s="476" t="n"/>
      <c r="BX35" s="476" t="n"/>
      <c r="BY35" s="476" t="n"/>
      <c r="BZ35" s="476" t="n"/>
      <c r="CA35" s="476" t="n"/>
      <c r="CB35" s="476" t="n"/>
      <c r="CC35" s="476" t="n"/>
      <c r="CD35" s="476" t="n"/>
      <c r="CE35" s="476" t="n"/>
      <c r="CF35" s="476" t="n"/>
      <c r="CG35" s="476" t="n"/>
      <c r="CH35" s="476" t="n"/>
      <c r="CI35" s="476" t="n"/>
      <c r="CJ35" s="476" t="n"/>
      <c r="CK35" s="476" t="n"/>
      <c r="CL35" s="476" t="n"/>
      <c r="CM35" s="476" t="n"/>
      <c r="CN35" s="476" t="n"/>
      <c r="CO35" s="476" t="n"/>
      <c r="CP35" s="476" t="n"/>
      <c r="CQ35" s="476" t="n"/>
      <c r="CR35" s="476" t="n"/>
      <c r="CS35" s="476" t="n"/>
      <c r="CT35" s="476" t="n"/>
      <c r="CU35" s="476" t="n"/>
      <c r="CV35" s="476" t="n"/>
      <c r="CW35" s="476" t="n"/>
      <c r="CX35" s="476" t="n"/>
      <c r="CY35" s="476" t="n"/>
      <c r="CZ35" s="476" t="n"/>
      <c r="DA35" s="476" t="n"/>
      <c r="DB35" s="476" t="n"/>
      <c r="DC35" s="476" t="n"/>
      <c r="DD35" s="476" t="n"/>
      <c r="DE35" s="476" t="n"/>
      <c r="DF35" s="476" t="n"/>
      <c r="DG35" s="476" t="n"/>
      <c r="DH35" s="476" t="n"/>
      <c r="DI35" s="476" t="n"/>
      <c r="DJ35" s="476" t="n"/>
      <c r="DK35" s="476" t="n"/>
      <c r="DL35" s="476" t="n"/>
      <c r="DM35" s="476" t="n"/>
      <c r="DN35" s="476" t="n"/>
      <c r="DO35" s="476" t="n"/>
      <c r="DP35" s="476" t="n"/>
      <c r="DQ35" s="476" t="n"/>
      <c r="DR35" s="476" t="n"/>
      <c r="DS35" s="476" t="n"/>
      <c r="DT35" s="476" t="n"/>
      <c r="DU35" s="476" t="n"/>
      <c r="DV35" s="476" t="n"/>
      <c r="DW35" s="476" t="n"/>
      <c r="DX35" s="476" t="n"/>
      <c r="DY35" s="476" t="n"/>
      <c r="DZ35" s="476" t="n"/>
      <c r="EA35" s="476" t="n"/>
      <c r="EB35" s="476" t="n"/>
      <c r="EC35" s="476" t="n"/>
      <c r="ED35" s="476" t="n"/>
      <c r="EE35" s="476" t="n"/>
      <c r="EF35" s="476" t="n"/>
      <c r="EG35" s="476" t="n"/>
      <c r="EH35" s="476" t="n"/>
      <c r="EI35" s="476" t="n"/>
      <c r="EJ35" s="476" t="n"/>
      <c r="EK35" s="476" t="n"/>
      <c r="EL35" s="476" t="n"/>
      <c r="EM35" s="476" t="n"/>
      <c r="EN35" s="476" t="n"/>
      <c r="EO35" s="476" t="n"/>
      <c r="EP35" s="476" t="n"/>
      <c r="EQ35" s="476" t="n"/>
      <c r="ER35" s="476" t="n"/>
      <c r="ES35" s="476" t="n"/>
      <c r="ET35" s="476" t="n"/>
      <c r="EU35" s="476" t="n"/>
      <c r="EV35" s="476" t="n"/>
      <c r="EW35" s="476" t="n"/>
      <c r="EX35" s="476" t="n"/>
      <c r="EY35" s="476" t="n"/>
      <c r="EZ35" s="476" t="n"/>
      <c r="FA35" s="476" t="n"/>
      <c r="FB35" s="476" t="n"/>
      <c r="FC35" s="476" t="n"/>
      <c r="FD35" s="476" t="n"/>
      <c r="FE35" s="476" t="n"/>
      <c r="FF35" s="476" t="n"/>
      <c r="FG35" s="476" t="n"/>
      <c r="FH35" s="476" t="n"/>
      <c r="FI35" s="476" t="n"/>
      <c r="FJ35" s="476" t="n"/>
      <c r="FK35" s="476" t="n"/>
      <c r="FL35" s="476" t="n"/>
      <c r="FM35" s="476" t="n"/>
      <c r="FN35" s="476" t="n"/>
      <c r="FO35" s="476" t="n"/>
      <c r="FP35" s="476" t="n"/>
      <c r="FQ35" s="476" t="n"/>
      <c r="FR35" s="476" t="n"/>
      <c r="FS35" s="476" t="n"/>
      <c r="FT35" s="476" t="n"/>
      <c r="FU35" s="476" t="n"/>
      <c r="FV35" s="476" t="n"/>
      <c r="FW35" s="476" t="n"/>
      <c r="FX35" s="476" t="n"/>
      <c r="FY35" s="476" t="n"/>
      <c r="FZ35" s="476" t="n"/>
      <c r="GA35" s="476" t="n"/>
      <c r="GB35" s="476" t="n"/>
      <c r="GC35" s="476" t="n"/>
      <c r="GD35" s="476" t="n"/>
      <c r="GE35" s="476" t="n"/>
      <c r="GF35" s="476" t="n"/>
      <c r="GG35" s="476" t="n"/>
      <c r="GH35" s="476" t="n"/>
      <c r="GI35" s="476" t="n"/>
      <c r="GJ35" s="476" t="n"/>
      <c r="GK35" s="476" t="n"/>
      <c r="GL35" s="476" t="n"/>
      <c r="GM35" s="476" t="n"/>
      <c r="GN35" s="476" t="n"/>
      <c r="GO35" s="476" t="n"/>
      <c r="GP35" s="476" t="n"/>
      <c r="GQ35" s="476" t="n"/>
      <c r="GR35" s="476" t="n"/>
      <c r="GS35" s="476" t="n"/>
      <c r="GT35" s="476" t="n"/>
      <c r="GU35" s="476" t="n"/>
      <c r="GV35" s="476" t="n"/>
      <c r="GW35" s="476" t="n"/>
      <c r="GX35" s="476" t="n"/>
      <c r="GY35" s="476" t="n"/>
      <c r="GZ35" s="476" t="n"/>
    </row>
    <row r="36">
      <c r="A36" s="543">
        <f>Wstepneaktualny!B125</f>
        <v/>
      </c>
      <c r="B36" s="845" t="n">
        <v>-60305.75263971463</v>
      </c>
      <c r="C36" s="845" t="n">
        <v>266350.4074920734</v>
      </c>
      <c r="D36" s="845" t="n">
        <v>0</v>
      </c>
      <c r="E36" s="845" t="n">
        <v>0</v>
      </c>
      <c r="F36" s="845" t="n">
        <v>-606688.3809256332</v>
      </c>
      <c r="G36" s="845" t="n">
        <v>-118958.5060638495</v>
      </c>
      <c r="H36" s="845" t="n">
        <v>-2467753.036878972</v>
      </c>
      <c r="I36" s="845" t="n">
        <v>419606.4541507486</v>
      </c>
      <c r="J36" s="845" t="n">
        <v>-834516.7926786921</v>
      </c>
      <c r="K36" s="845" t="n">
        <v>1048094.491924505</v>
      </c>
      <c r="L36" s="845" t="n">
        <v>7233404.80469601</v>
      </c>
      <c r="M36" s="845" t="n">
        <v>183833.6956569866</v>
      </c>
      <c r="N36" s="845" t="n">
        <v>-641554.2973373814</v>
      </c>
      <c r="O36" s="845" t="n">
        <v>-1300054.84817083</v>
      </c>
      <c r="P36" s="845" t="n">
        <v>-2622586.544235618</v>
      </c>
      <c r="Q36" s="543" t="n">
        <v>-498871.6949896335</v>
      </c>
      <c r="R36" s="845" t="n">
        <v>0</v>
      </c>
      <c r="S36" s="544" t="n">
        <v>0</v>
      </c>
      <c r="T36" s="845" t="n">
        <v>0</v>
      </c>
      <c r="U36" s="701" t="n">
        <v>6.529520136097767e-07</v>
      </c>
      <c r="V36" s="702" t="n">
        <v>4.535650951607374e-08</v>
      </c>
      <c r="W36" s="702" t="n">
        <v>1.467543717382263e-07</v>
      </c>
      <c r="X36" s="702" t="n">
        <v>5.956659509265275e-08</v>
      </c>
      <c r="Y36" s="702" t="n">
        <v>1.488220651906468e-07</v>
      </c>
      <c r="Z36" s="702" t="n">
        <v>1.384517436426044e-07</v>
      </c>
      <c r="AA36" s="702" t="n">
        <v>9.113280188019007e-08</v>
      </c>
      <c r="AB36" s="702" t="n">
        <v>1.252425111960256e-07</v>
      </c>
      <c r="AC36" s="702" t="n">
        <v>0</v>
      </c>
      <c r="AD36" s="702" t="n">
        <v>0</v>
      </c>
      <c r="AE36" s="702" t="n">
        <v>7.656622275715696e-08</v>
      </c>
      <c r="AF36" s="702" t="n">
        <v>-6.824318247656417e-08</v>
      </c>
      <c r="AG36" s="702" t="n">
        <v>2.456874628750916e-07</v>
      </c>
      <c r="AH36" s="702" t="n">
        <v>1.906911509076392e-08</v>
      </c>
      <c r="AI36" s="702" t="n">
        <v>4.560969018813019e-08</v>
      </c>
      <c r="AJ36" s="702" t="n">
        <v>7.86373968760866e-08</v>
      </c>
      <c r="AK36" s="705" t="n">
        <v>1.535614179138827e-07</v>
      </c>
      <c r="AL36" s="487" t="n">
        <v>9.590996711391445e-08</v>
      </c>
      <c r="AM36" s="753" t="n">
        <v>0.9999999999999996</v>
      </c>
      <c r="AN36" s="845" t="n">
        <v>-2.886898498737028e-16</v>
      </c>
      <c r="AO36" s="542" t="n">
        <v>0.0001649336143134639</v>
      </c>
      <c r="AP36" s="542">
        <f>SQRT(ROUND(AE36,10))*AO43</f>
        <v/>
      </c>
      <c r="AQ36" s="747" t="n">
        <v>-0.002890538045496497</v>
      </c>
      <c r="AR36" s="476" t="n"/>
      <c r="AS36" s="845">
        <f>SQRT(ROUND(AG36,10))*AR26</f>
        <v/>
      </c>
      <c r="AT36" s="476" t="n"/>
      <c r="AU36" s="476" t="n"/>
      <c r="AV36" s="476" t="n"/>
      <c r="AW36" s="476" t="n"/>
      <c r="AX36" s="476" t="n"/>
      <c r="AY36" s="476" t="n"/>
      <c r="AZ36" s="476" t="n"/>
      <c r="BA36" s="476" t="n"/>
      <c r="BB36" s="476" t="n"/>
      <c r="BC36" s="476" t="n"/>
      <c r="BD36" s="476" t="n"/>
      <c r="BE36" s="476" t="n"/>
      <c r="BF36" s="476" t="n"/>
      <c r="BG36" s="476" t="n"/>
      <c r="BH36" s="476" t="n"/>
      <c r="BI36" s="476" t="n"/>
      <c r="BJ36" s="476" t="n"/>
      <c r="BK36" s="476" t="n"/>
      <c r="BL36" s="476" t="n"/>
      <c r="BM36" s="476" t="n"/>
      <c r="BN36" s="476" t="n"/>
      <c r="BO36" s="476" t="n"/>
      <c r="BP36" s="476" t="n"/>
      <c r="BQ36" s="476" t="n"/>
      <c r="BR36" s="476" t="n"/>
      <c r="BS36" s="476" t="n"/>
      <c r="BT36" s="476" t="n"/>
      <c r="BU36" s="476" t="n"/>
      <c r="BV36" s="476" t="n"/>
      <c r="BW36" s="476" t="n"/>
      <c r="BX36" s="476" t="n"/>
      <c r="BY36" s="476" t="n"/>
      <c r="BZ36" s="476" t="n"/>
      <c r="CA36" s="476" t="n"/>
      <c r="CB36" s="476" t="n"/>
      <c r="CC36" s="476" t="n"/>
      <c r="CD36" s="476" t="n"/>
      <c r="CE36" s="476" t="n"/>
      <c r="CF36" s="476" t="n"/>
      <c r="CG36" s="476" t="n"/>
      <c r="CH36" s="476" t="n"/>
      <c r="CI36" s="476" t="n"/>
      <c r="CJ36" s="476" t="n"/>
      <c r="CK36" s="476" t="n"/>
      <c r="CL36" s="476" t="n"/>
      <c r="CM36" s="476" t="n"/>
      <c r="CN36" s="476" t="n"/>
      <c r="CO36" s="476" t="n"/>
      <c r="CP36" s="476" t="n"/>
      <c r="CQ36" s="476" t="n"/>
      <c r="CR36" s="476" t="n"/>
      <c r="CS36" s="476" t="n"/>
      <c r="CT36" s="476" t="n"/>
      <c r="CU36" s="476" t="n"/>
      <c r="CV36" s="476" t="n"/>
      <c r="CW36" s="476" t="n"/>
      <c r="CX36" s="476" t="n"/>
      <c r="CY36" s="476" t="n"/>
      <c r="CZ36" s="476" t="n"/>
      <c r="DA36" s="476" t="n"/>
      <c r="DB36" s="476" t="n"/>
      <c r="DC36" s="476" t="n"/>
      <c r="DD36" s="476" t="n"/>
      <c r="DE36" s="476" t="n"/>
      <c r="DF36" s="476" t="n"/>
      <c r="DG36" s="476" t="n"/>
      <c r="DH36" s="476" t="n"/>
      <c r="DI36" s="476" t="n"/>
      <c r="DJ36" s="476" t="n"/>
      <c r="DK36" s="476" t="n"/>
      <c r="DL36" s="476" t="n"/>
      <c r="DM36" s="476" t="n"/>
      <c r="DN36" s="476" t="n"/>
      <c r="DO36" s="476" t="n"/>
      <c r="DP36" s="476" t="n"/>
      <c r="DQ36" s="476" t="n"/>
      <c r="DR36" s="476" t="n"/>
      <c r="DS36" s="476" t="n"/>
      <c r="DT36" s="476" t="n"/>
      <c r="DU36" s="476" t="n"/>
      <c r="DV36" s="476" t="n"/>
      <c r="DW36" s="476" t="n"/>
      <c r="DX36" s="476" t="n"/>
      <c r="DY36" s="476" t="n"/>
      <c r="DZ36" s="476" t="n"/>
      <c r="EA36" s="476" t="n"/>
      <c r="EB36" s="476" t="n"/>
      <c r="EC36" s="476" t="n"/>
      <c r="ED36" s="476" t="n"/>
      <c r="EE36" s="476" t="n"/>
      <c r="EF36" s="476" t="n"/>
      <c r="EG36" s="476" t="n"/>
      <c r="EH36" s="476" t="n"/>
      <c r="EI36" s="476" t="n"/>
      <c r="EJ36" s="476" t="n"/>
      <c r="EK36" s="476" t="n"/>
      <c r="EL36" s="476" t="n"/>
      <c r="EM36" s="476" t="n"/>
      <c r="EN36" s="476" t="n"/>
      <c r="EO36" s="476" t="n"/>
      <c r="EP36" s="476" t="n"/>
      <c r="EQ36" s="476" t="n"/>
      <c r="ER36" s="476" t="n"/>
      <c r="ES36" s="476" t="n"/>
      <c r="ET36" s="476" t="n"/>
      <c r="EU36" s="476" t="n"/>
      <c r="EV36" s="476" t="n"/>
      <c r="EW36" s="476" t="n"/>
      <c r="EX36" s="476" t="n"/>
      <c r="EY36" s="476" t="n"/>
      <c r="EZ36" s="476" t="n"/>
      <c r="FA36" s="476" t="n"/>
      <c r="FB36" s="476" t="n"/>
      <c r="FC36" s="476" t="n"/>
      <c r="FD36" s="476" t="n"/>
      <c r="FE36" s="476" t="n"/>
      <c r="FF36" s="476" t="n"/>
      <c r="FG36" s="476" t="n"/>
      <c r="FH36" s="476" t="n"/>
      <c r="FI36" s="476" t="n"/>
      <c r="FJ36" s="476" t="n"/>
      <c r="FK36" s="476" t="n"/>
      <c r="FL36" s="476" t="n"/>
      <c r="FM36" s="476" t="n"/>
      <c r="FN36" s="476" t="n"/>
      <c r="FO36" s="476" t="n"/>
      <c r="FP36" s="476" t="n"/>
      <c r="FQ36" s="476" t="n"/>
      <c r="FR36" s="476" t="n"/>
      <c r="FS36" s="476" t="n"/>
      <c r="FT36" s="476" t="n"/>
      <c r="FU36" s="476" t="n"/>
      <c r="FV36" s="476" t="n"/>
      <c r="FW36" s="476" t="n"/>
      <c r="FX36" s="476" t="n"/>
      <c r="FY36" s="476" t="n"/>
      <c r="FZ36" s="476" t="n"/>
      <c r="GA36" s="476" t="n"/>
      <c r="GB36" s="476" t="n"/>
      <c r="GC36" s="476" t="n"/>
      <c r="GD36" s="476" t="n"/>
      <c r="GE36" s="476" t="n"/>
      <c r="GF36" s="476" t="n"/>
      <c r="GG36" s="476" t="n"/>
      <c r="GH36" s="476" t="n"/>
      <c r="GI36" s="476" t="n"/>
      <c r="GJ36" s="476" t="n"/>
      <c r="GK36" s="476" t="n"/>
      <c r="GL36" s="476" t="n"/>
      <c r="GM36" s="476" t="n"/>
      <c r="GN36" s="476" t="n"/>
      <c r="GO36" s="476" t="n"/>
      <c r="GP36" s="476" t="n"/>
      <c r="GQ36" s="476" t="n"/>
      <c r="GR36" s="476" t="n"/>
      <c r="GS36" s="476" t="n"/>
      <c r="GT36" s="476" t="n"/>
      <c r="GU36" s="476" t="n"/>
      <c r="GV36" s="476" t="n"/>
      <c r="GW36" s="476" t="n"/>
      <c r="GX36" s="476" t="n"/>
      <c r="GY36" s="476" t="n"/>
      <c r="GZ36" s="476" t="n"/>
    </row>
    <row r="37">
      <c r="A37" s="543">
        <f>Wstepneaktualny!B126</f>
        <v/>
      </c>
      <c r="B37" s="845" t="n">
        <v>266350.4074920734</v>
      </c>
      <c r="C37" s="845" t="n">
        <v>-1176380.966423326</v>
      </c>
      <c r="D37" s="845" t="n">
        <v>0</v>
      </c>
      <c r="E37" s="845" t="n">
        <v>0</v>
      </c>
      <c r="F37" s="845" t="n">
        <v>-118958.5060638495</v>
      </c>
      <c r="G37" s="845" t="n">
        <v>-23325.19726742145</v>
      </c>
      <c r="H37" s="845" t="n">
        <v>153232.313149405</v>
      </c>
      <c r="I37" s="845" t="n">
        <v>-1351045.197193711</v>
      </c>
      <c r="J37" s="845" t="n">
        <v>-668089.9572568261</v>
      </c>
      <c r="K37" s="845" t="n">
        <v>-1892998.529948587</v>
      </c>
      <c r="L37" s="845" t="n">
        <v>183833.6956569866</v>
      </c>
      <c r="M37" s="845" t="n">
        <v>7842938.244031625</v>
      </c>
      <c r="N37" s="845" t="n">
        <v>-227612.5967067419</v>
      </c>
      <c r="O37" s="845" t="n">
        <v>-2619105.105805744</v>
      </c>
      <c r="P37" s="845" t="n">
        <v>411244.6437289524</v>
      </c>
      <c r="Q37" s="543" t="n">
        <v>-780083.2473928363</v>
      </c>
      <c r="R37" s="845" t="n">
        <v>0</v>
      </c>
      <c r="S37" s="544" t="n">
        <v>0</v>
      </c>
      <c r="T37" s="845" t="n">
        <v>0</v>
      </c>
      <c r="U37" s="701" t="n">
        <v>-2.2212450311123e-07</v>
      </c>
      <c r="V37" s="702" t="n">
        <v>1.901641037275503e-07</v>
      </c>
      <c r="W37" s="702" t="n">
        <v>-7.198038651128387e-08</v>
      </c>
      <c r="X37" s="702" t="n">
        <v>2.346937992279224e-07</v>
      </c>
      <c r="Y37" s="702" t="n">
        <v>-4.30471802774604e-08</v>
      </c>
      <c r="Z37" s="702" t="n">
        <v>6.995758998852898e-08</v>
      </c>
      <c r="AA37" s="702" t="n">
        <v>-1.84499665884532e-08</v>
      </c>
      <c r="AB37" s="702" t="n">
        <v>4.924092640836225e-08</v>
      </c>
      <c r="AC37" s="702" t="n">
        <v>0</v>
      </c>
      <c r="AD37" s="702" t="n">
        <v>0</v>
      </c>
      <c r="AE37" s="702" t="n">
        <v>6.838970988386015e-08</v>
      </c>
      <c r="AF37" s="702" t="n">
        <v>2.032754951050258e-07</v>
      </c>
      <c r="AG37" s="702" t="n">
        <v>1.906911509076399e-08</v>
      </c>
      <c r="AH37" s="702" t="n">
        <v>3.336579657566001e-07</v>
      </c>
      <c r="AI37" s="702" t="n">
        <v>1.580731513651955e-07</v>
      </c>
      <c r="AJ37" s="702" t="n">
        <v>2.725399161468887e-07</v>
      </c>
      <c r="AK37" s="705" t="n">
        <v>-4.213176462477366e-08</v>
      </c>
      <c r="AL37" s="487" t="n">
        <v>1.647798337391879e-07</v>
      </c>
      <c r="AM37" s="753" t="n">
        <v>4.413029736928242e-16</v>
      </c>
      <c r="AN37" s="845" t="n">
        <v>1.000000000000001</v>
      </c>
      <c r="AO37" s="542" t="n">
        <v>-0.0001806415775814131</v>
      </c>
      <c r="AP37" s="542">
        <f>SQRT(ROUND(AF37,10))*AO43</f>
        <v/>
      </c>
      <c r="AQ37" s="747" t="n">
        <v>-0.004359121825874068</v>
      </c>
      <c r="AR37" s="476" t="n"/>
      <c r="AS37" s="845">
        <f>SQRT(ROUND(AH37,10))*AR26</f>
        <v/>
      </c>
      <c r="AT37" s="476" t="n"/>
      <c r="AU37" s="476" t="n"/>
      <c r="AV37" s="476" t="n"/>
      <c r="AW37" s="476" t="n"/>
      <c r="AX37" s="476" t="n"/>
      <c r="AY37" s="476" t="n"/>
      <c r="AZ37" s="476" t="n"/>
      <c r="BA37" s="476" t="n"/>
      <c r="BB37" s="476" t="n"/>
      <c r="BC37" s="476" t="n"/>
      <c r="BD37" s="476" t="n"/>
      <c r="BE37" s="476" t="n"/>
      <c r="BF37" s="476" t="n"/>
      <c r="BG37" s="476" t="n"/>
      <c r="BH37" s="476" t="n"/>
      <c r="BI37" s="476" t="n"/>
      <c r="BJ37" s="476" t="n"/>
      <c r="BK37" s="476" t="n"/>
      <c r="BL37" s="476" t="n"/>
      <c r="BM37" s="476" t="n"/>
      <c r="BN37" s="476" t="n"/>
      <c r="BO37" s="476" t="n"/>
      <c r="BP37" s="476" t="n"/>
      <c r="BQ37" s="476" t="n"/>
      <c r="BR37" s="476" t="n"/>
      <c r="BS37" s="476" t="n"/>
      <c r="BT37" s="476" t="n"/>
      <c r="BU37" s="476" t="n"/>
      <c r="BV37" s="476" t="n"/>
      <c r="BW37" s="476" t="n"/>
      <c r="BX37" s="476" t="n"/>
      <c r="BY37" s="476" t="n"/>
      <c r="BZ37" s="476" t="n"/>
      <c r="CA37" s="476" t="n"/>
      <c r="CB37" s="476" t="n"/>
      <c r="CC37" s="476" t="n"/>
      <c r="CD37" s="476" t="n"/>
      <c r="CE37" s="476" t="n"/>
      <c r="CF37" s="476" t="n"/>
      <c r="CG37" s="476" t="n"/>
      <c r="CH37" s="476" t="n"/>
      <c r="CI37" s="476" t="n"/>
      <c r="CJ37" s="476" t="n"/>
      <c r="CK37" s="476" t="n"/>
      <c r="CL37" s="476" t="n"/>
      <c r="CM37" s="476" t="n"/>
      <c r="CN37" s="476" t="n"/>
      <c r="CO37" s="476" t="n"/>
      <c r="CP37" s="476" t="n"/>
      <c r="CQ37" s="476" t="n"/>
      <c r="CR37" s="476" t="n"/>
      <c r="CS37" s="476" t="n"/>
      <c r="CT37" s="476" t="n"/>
      <c r="CU37" s="476" t="n"/>
      <c r="CV37" s="476" t="n"/>
      <c r="CW37" s="476" t="n"/>
      <c r="CX37" s="476" t="n"/>
      <c r="CY37" s="476" t="n"/>
      <c r="CZ37" s="476" t="n"/>
      <c r="DA37" s="476" t="n"/>
      <c r="DB37" s="476" t="n"/>
      <c r="DC37" s="476" t="n"/>
      <c r="DD37" s="476" t="n"/>
      <c r="DE37" s="476" t="n"/>
      <c r="DF37" s="476" t="n"/>
      <c r="DG37" s="476" t="n"/>
      <c r="DH37" s="476" t="n"/>
      <c r="DI37" s="476" t="n"/>
      <c r="DJ37" s="476" t="n"/>
      <c r="DK37" s="476" t="n"/>
      <c r="DL37" s="476" t="n"/>
      <c r="DM37" s="476" t="n"/>
      <c r="DN37" s="476" t="n"/>
      <c r="DO37" s="476" t="n"/>
      <c r="DP37" s="476" t="n"/>
      <c r="DQ37" s="476" t="n"/>
      <c r="DR37" s="476" t="n"/>
      <c r="DS37" s="476" t="n"/>
      <c r="DT37" s="476" t="n"/>
      <c r="DU37" s="476" t="n"/>
      <c r="DV37" s="476" t="n"/>
      <c r="DW37" s="476" t="n"/>
      <c r="DX37" s="476" t="n"/>
      <c r="DY37" s="476" t="n"/>
      <c r="DZ37" s="476" t="n"/>
      <c r="EA37" s="476" t="n"/>
      <c r="EB37" s="476" t="n"/>
      <c r="EC37" s="476" t="n"/>
      <c r="ED37" s="476" t="n"/>
      <c r="EE37" s="476" t="n"/>
      <c r="EF37" s="476" t="n"/>
      <c r="EG37" s="476" t="n"/>
      <c r="EH37" s="476" t="n"/>
      <c r="EI37" s="476" t="n"/>
      <c r="EJ37" s="476" t="n"/>
      <c r="EK37" s="476" t="n"/>
      <c r="EL37" s="476" t="n"/>
      <c r="EM37" s="476" t="n"/>
      <c r="EN37" s="476" t="n"/>
      <c r="EO37" s="476" t="n"/>
      <c r="EP37" s="476" t="n"/>
      <c r="EQ37" s="476" t="n"/>
      <c r="ER37" s="476" t="n"/>
      <c r="ES37" s="476" t="n"/>
      <c r="ET37" s="476" t="n"/>
      <c r="EU37" s="476" t="n"/>
      <c r="EV37" s="476" t="n"/>
      <c r="EW37" s="476" t="n"/>
      <c r="EX37" s="476" t="n"/>
      <c r="EY37" s="476" t="n"/>
      <c r="EZ37" s="476" t="n"/>
      <c r="FA37" s="476" t="n"/>
      <c r="FB37" s="476" t="n"/>
      <c r="FC37" s="476" t="n"/>
      <c r="FD37" s="476" t="n"/>
      <c r="FE37" s="476" t="n"/>
      <c r="FF37" s="476" t="n"/>
      <c r="FG37" s="476" t="n"/>
      <c r="FH37" s="476" t="n"/>
      <c r="FI37" s="476" t="n"/>
      <c r="FJ37" s="476" t="n"/>
      <c r="FK37" s="476" t="n"/>
      <c r="FL37" s="476" t="n"/>
      <c r="FM37" s="476" t="n"/>
      <c r="FN37" s="476" t="n"/>
      <c r="FO37" s="476" t="n"/>
      <c r="FP37" s="476" t="n"/>
      <c r="FQ37" s="476" t="n"/>
      <c r="FR37" s="476" t="n"/>
      <c r="FS37" s="476" t="n"/>
      <c r="FT37" s="476" t="n"/>
      <c r="FU37" s="476" t="n"/>
      <c r="FV37" s="476" t="n"/>
      <c r="FW37" s="476" t="n"/>
      <c r="FX37" s="476" t="n"/>
      <c r="FY37" s="476" t="n"/>
      <c r="FZ37" s="476" t="n"/>
      <c r="GA37" s="476" t="n"/>
      <c r="GB37" s="476" t="n"/>
      <c r="GC37" s="476" t="n"/>
      <c r="GD37" s="476" t="n"/>
      <c r="GE37" s="476" t="n"/>
      <c r="GF37" s="476" t="n"/>
      <c r="GG37" s="476" t="n"/>
      <c r="GH37" s="476" t="n"/>
      <c r="GI37" s="476" t="n"/>
      <c r="GJ37" s="476" t="n"/>
      <c r="GK37" s="476" t="n"/>
      <c r="GL37" s="476" t="n"/>
      <c r="GM37" s="476" t="n"/>
      <c r="GN37" s="476" t="n"/>
      <c r="GO37" s="476" t="n"/>
      <c r="GP37" s="476" t="n"/>
      <c r="GQ37" s="476" t="n"/>
      <c r="GR37" s="476" t="n"/>
      <c r="GS37" s="476" t="n"/>
      <c r="GT37" s="476" t="n"/>
      <c r="GU37" s="476" t="n"/>
      <c r="GV37" s="476" t="n"/>
      <c r="GW37" s="476" t="n"/>
      <c r="GX37" s="476" t="n"/>
      <c r="GY37" s="476" t="n"/>
      <c r="GZ37" s="476" t="n"/>
    </row>
    <row r="38">
      <c r="A38" s="543">
        <f>Wstepneaktualny!B127</f>
        <v/>
      </c>
      <c r="B38" s="845" t="n">
        <v>-551394.9035697582</v>
      </c>
      <c r="C38" s="845" t="n">
        <v>497030.1152539861</v>
      </c>
      <c r="D38" s="845" t="n">
        <v>-547057.6686534953</v>
      </c>
      <c r="E38" s="845" t="n">
        <v>221150.9724343918</v>
      </c>
      <c r="F38" s="845" t="n">
        <v>0</v>
      </c>
      <c r="G38" s="845" t="n">
        <v>0</v>
      </c>
      <c r="H38" s="845" t="n">
        <v>0</v>
      </c>
      <c r="I38" s="845" t="n">
        <v>0</v>
      </c>
      <c r="J38" s="845" t="n">
        <v>333331.8238501355</v>
      </c>
      <c r="K38" s="845" t="n">
        <v>156700.6602728998</v>
      </c>
      <c r="L38" s="845" t="n">
        <v>-641554.2973373814</v>
      </c>
      <c r="M38" s="845" t="n">
        <v>-227612.5967067419</v>
      </c>
      <c r="N38" s="845" t="n">
        <v>2150471.767746017</v>
      </c>
      <c r="O38" s="845" t="n">
        <v>-763133.4130402136</v>
      </c>
      <c r="P38" s="845" t="n">
        <v>-743796.7220355181</v>
      </c>
      <c r="Q38" s="543" t="n">
        <v>115864.2617856776</v>
      </c>
      <c r="R38" s="845" t="n">
        <v>0</v>
      </c>
      <c r="S38" s="544" t="n">
        <v>0</v>
      </c>
      <c r="T38" s="845" t="n">
        <v>1905.47672064526</v>
      </c>
      <c r="U38" s="701" t="n">
        <v>1.515530573979586e-06</v>
      </c>
      <c r="V38" s="702" t="n">
        <v>5.08023954039158e-08</v>
      </c>
      <c r="W38" s="702" t="n">
        <v>-7.701624706914452e-08</v>
      </c>
      <c r="X38" s="702" t="n">
        <v>1.422096857940359e-07</v>
      </c>
      <c r="Y38" s="702" t="n">
        <v>-2.73271669845299e-08</v>
      </c>
      <c r="Z38" s="702" t="n">
        <v>5.488348794225409e-08</v>
      </c>
      <c r="AA38" s="702" t="n">
        <v>2.479306764886263e-09</v>
      </c>
      <c r="AB38" s="702" t="n">
        <v>4.18959891824048e-08</v>
      </c>
      <c r="AC38" s="702" t="n">
        <v>0</v>
      </c>
      <c r="AD38" s="702" t="n">
        <v>0</v>
      </c>
      <c r="AE38" s="702" t="n">
        <v>1.994866992557865e-08</v>
      </c>
      <c r="AF38" s="702" t="n">
        <v>1.044950810750281e-07</v>
      </c>
      <c r="AG38" s="702" t="n">
        <v>4.560969018813025e-08</v>
      </c>
      <c r="AH38" s="702" t="n">
        <v>1.580731513651954e-07</v>
      </c>
      <c r="AI38" s="702" t="n">
        <v>1.573951714400902e-07</v>
      </c>
      <c r="AJ38" s="702" t="n">
        <v>2.713709852415349e-07</v>
      </c>
      <c r="AK38" s="705" t="n">
        <v>-1.06431103722659e-08</v>
      </c>
      <c r="AL38" s="487" t="n">
        <v>1.243157053530977e-07</v>
      </c>
      <c r="AM38" s="753" t="n">
        <v>1.000000000000001</v>
      </c>
      <c r="AN38" s="845" t="n">
        <v>1.556630460550944e-16</v>
      </c>
      <c r="AO38" s="542" t="n">
        <v>0.0003926990816987241</v>
      </c>
      <c r="AP38" s="542">
        <f>SQRT(ROUND(AG38,10))*AO43</f>
        <v/>
      </c>
      <c r="AQ38" s="747" t="n">
        <v>-0.00251222365585094</v>
      </c>
      <c r="AR38" s="476" t="n"/>
      <c r="AS38" s="845">
        <f>SQRT(ROUND(AI38,10))*AR26</f>
        <v/>
      </c>
      <c r="AT38" s="476" t="n"/>
      <c r="AU38" s="476" t="n"/>
      <c r="AV38" s="476" t="n"/>
      <c r="AW38" s="476" t="n"/>
      <c r="AX38" s="476" t="n"/>
      <c r="AY38" s="476" t="n"/>
      <c r="AZ38" s="476" t="n"/>
      <c r="BA38" s="476" t="n"/>
      <c r="BB38" s="476" t="n"/>
      <c r="BC38" s="476" t="n"/>
      <c r="BD38" s="476" t="n"/>
      <c r="BE38" s="476" t="n"/>
      <c r="BF38" s="476" t="n"/>
      <c r="BG38" s="476" t="n"/>
      <c r="BH38" s="476" t="n"/>
      <c r="BI38" s="476" t="n"/>
      <c r="BJ38" s="476" t="n"/>
      <c r="BK38" s="476" t="n"/>
      <c r="BL38" s="476" t="n"/>
      <c r="BM38" s="476" t="n"/>
      <c r="BN38" s="476" t="n"/>
      <c r="BO38" s="476" t="n"/>
      <c r="BP38" s="476" t="n"/>
      <c r="BQ38" s="476" t="n"/>
      <c r="BR38" s="476" t="n"/>
      <c r="BS38" s="476" t="n"/>
      <c r="BT38" s="476" t="n"/>
      <c r="BU38" s="476" t="n"/>
      <c r="BV38" s="476" t="n"/>
      <c r="BW38" s="476" t="n"/>
      <c r="BX38" s="476" t="n"/>
      <c r="BY38" s="476" t="n"/>
      <c r="BZ38" s="476" t="n"/>
      <c r="CA38" s="476" t="n"/>
      <c r="CB38" s="476" t="n"/>
      <c r="CC38" s="476" t="n"/>
      <c r="CD38" s="476" t="n"/>
      <c r="CE38" s="476" t="n"/>
      <c r="CF38" s="476" t="n"/>
      <c r="CG38" s="476" t="n"/>
      <c r="CH38" s="476" t="n"/>
      <c r="CI38" s="476" t="n"/>
      <c r="CJ38" s="476" t="n"/>
      <c r="CK38" s="476" t="n"/>
      <c r="CL38" s="476" t="n"/>
      <c r="CM38" s="476" t="n"/>
      <c r="CN38" s="476" t="n"/>
      <c r="CO38" s="476" t="n"/>
      <c r="CP38" s="476" t="n"/>
      <c r="CQ38" s="476" t="n"/>
      <c r="CR38" s="476" t="n"/>
      <c r="CS38" s="476" t="n"/>
      <c r="CT38" s="476" t="n"/>
      <c r="CU38" s="476" t="n"/>
      <c r="CV38" s="476" t="n"/>
      <c r="CW38" s="476" t="n"/>
      <c r="CX38" s="476" t="n"/>
      <c r="CY38" s="476" t="n"/>
      <c r="CZ38" s="476" t="n"/>
      <c r="DA38" s="476" t="n"/>
      <c r="DB38" s="476" t="n"/>
      <c r="DC38" s="476" t="n"/>
      <c r="DD38" s="476" t="n"/>
      <c r="DE38" s="476" t="n"/>
      <c r="DF38" s="476" t="n"/>
      <c r="DG38" s="476" t="n"/>
      <c r="DH38" s="476" t="n"/>
      <c r="DI38" s="476" t="n"/>
      <c r="DJ38" s="476" t="n"/>
      <c r="DK38" s="476" t="n"/>
      <c r="DL38" s="476" t="n"/>
      <c r="DM38" s="476" t="n"/>
      <c r="DN38" s="476" t="n"/>
      <c r="DO38" s="476" t="n"/>
      <c r="DP38" s="476" t="n"/>
      <c r="DQ38" s="476" t="n"/>
      <c r="DR38" s="476" t="n"/>
      <c r="DS38" s="476" t="n"/>
      <c r="DT38" s="476" t="n"/>
      <c r="DU38" s="476" t="n"/>
      <c r="DV38" s="476" t="n"/>
      <c r="DW38" s="476" t="n"/>
      <c r="DX38" s="476" t="n"/>
      <c r="DY38" s="476" t="n"/>
      <c r="DZ38" s="476" t="n"/>
      <c r="EA38" s="476" t="n"/>
      <c r="EB38" s="476" t="n"/>
      <c r="EC38" s="476" t="n"/>
      <c r="ED38" s="476" t="n"/>
      <c r="EE38" s="476" t="n"/>
      <c r="EF38" s="476" t="n"/>
      <c r="EG38" s="476" t="n"/>
      <c r="EH38" s="476" t="n"/>
      <c r="EI38" s="476" t="n"/>
      <c r="EJ38" s="476" t="n"/>
      <c r="EK38" s="476" t="n"/>
      <c r="EL38" s="476" t="n"/>
      <c r="EM38" s="476" t="n"/>
      <c r="EN38" s="476" t="n"/>
      <c r="EO38" s="476" t="n"/>
      <c r="EP38" s="476" t="n"/>
      <c r="EQ38" s="476" t="n"/>
      <c r="ER38" s="476" t="n"/>
      <c r="ES38" s="476" t="n"/>
      <c r="ET38" s="476" t="n"/>
      <c r="EU38" s="476" t="n"/>
      <c r="EV38" s="476" t="n"/>
      <c r="EW38" s="476" t="n"/>
      <c r="EX38" s="476" t="n"/>
      <c r="EY38" s="476" t="n"/>
      <c r="EZ38" s="476" t="n"/>
      <c r="FA38" s="476" t="n"/>
      <c r="FB38" s="476" t="n"/>
      <c r="FC38" s="476" t="n"/>
      <c r="FD38" s="476" t="n"/>
      <c r="FE38" s="476" t="n"/>
      <c r="FF38" s="476" t="n"/>
      <c r="FG38" s="476" t="n"/>
      <c r="FH38" s="476" t="n"/>
      <c r="FI38" s="476" t="n"/>
      <c r="FJ38" s="476" t="n"/>
      <c r="FK38" s="476" t="n"/>
      <c r="FL38" s="476" t="n"/>
      <c r="FM38" s="476" t="n"/>
      <c r="FN38" s="476" t="n"/>
      <c r="FO38" s="476" t="n"/>
      <c r="FP38" s="476" t="n"/>
      <c r="FQ38" s="476" t="n"/>
      <c r="FR38" s="476" t="n"/>
      <c r="FS38" s="476" t="n"/>
      <c r="FT38" s="476" t="n"/>
      <c r="FU38" s="476" t="n"/>
      <c r="FV38" s="476" t="n"/>
      <c r="FW38" s="476" t="n"/>
      <c r="FX38" s="476" t="n"/>
      <c r="FY38" s="476" t="n"/>
      <c r="FZ38" s="476" t="n"/>
      <c r="GA38" s="476" t="n"/>
      <c r="GB38" s="476" t="n"/>
      <c r="GC38" s="476" t="n"/>
      <c r="GD38" s="476" t="n"/>
      <c r="GE38" s="476" t="n"/>
      <c r="GF38" s="476" t="n"/>
      <c r="GG38" s="476" t="n"/>
      <c r="GH38" s="476" t="n"/>
      <c r="GI38" s="476" t="n"/>
      <c r="GJ38" s="476" t="n"/>
      <c r="GK38" s="476" t="n"/>
      <c r="GL38" s="476" t="n"/>
      <c r="GM38" s="476" t="n"/>
      <c r="GN38" s="476" t="n"/>
      <c r="GO38" s="476" t="n"/>
      <c r="GP38" s="476" t="n"/>
      <c r="GQ38" s="476" t="n"/>
      <c r="GR38" s="476" t="n"/>
      <c r="GS38" s="476" t="n"/>
      <c r="GT38" s="476" t="n"/>
      <c r="GU38" s="476" t="n"/>
      <c r="GV38" s="476" t="n"/>
      <c r="GW38" s="476" t="n"/>
      <c r="GX38" s="476" t="n"/>
      <c r="GY38" s="476" t="n"/>
      <c r="GZ38" s="476" t="n"/>
    </row>
    <row r="39">
      <c r="A39" s="543">
        <f>Wstepneaktualny!B128</f>
        <v/>
      </c>
      <c r="B39" s="845" t="n">
        <v>1785039.368589716</v>
      </c>
      <c r="C39" s="845" t="n">
        <v>-1166909.254283338</v>
      </c>
      <c r="D39" s="845" t="n">
        <v>221150.9724343918</v>
      </c>
      <c r="E39" s="845" t="n">
        <v>-89401.4569415627</v>
      </c>
      <c r="F39" s="845" t="n">
        <v>0</v>
      </c>
      <c r="G39" s="845" t="n">
        <v>0</v>
      </c>
      <c r="H39" s="845" t="n">
        <v>0</v>
      </c>
      <c r="I39" s="845" t="n">
        <v>0</v>
      </c>
      <c r="J39" s="845" t="n">
        <v>14175.22122004323</v>
      </c>
      <c r="K39" s="845" t="n">
        <v>-571433.8864158713</v>
      </c>
      <c r="L39" s="845" t="n">
        <v>-1300054.84817083</v>
      </c>
      <c r="M39" s="845" t="n">
        <v>-2619105.105805744</v>
      </c>
      <c r="N39" s="845" t="n">
        <v>-763133.4130402136</v>
      </c>
      <c r="O39" s="845" t="n">
        <v>5772423.098726201</v>
      </c>
      <c r="P39" s="845" t="n">
        <v>42822.69896689337</v>
      </c>
      <c r="Q39" s="543" t="n">
        <v>-1325573.395279685</v>
      </c>
      <c r="R39" s="845" t="n">
        <v>0</v>
      </c>
      <c r="S39" s="544" t="n">
        <v>0</v>
      </c>
      <c r="T39" s="845" t="n">
        <v>-1105.176497974251</v>
      </c>
      <c r="U39" s="701" t="n">
        <v>-5.253223602662962e-07</v>
      </c>
      <c r="V39" s="702" t="n">
        <v>2.192518862288862e-07</v>
      </c>
      <c r="W39" s="702" t="n">
        <v>-1.327866328778353e-07</v>
      </c>
      <c r="X39" s="702" t="n">
        <v>2.451891134379931e-07</v>
      </c>
      <c r="Y39" s="702" t="n">
        <v>-4.7115805145741e-08</v>
      </c>
      <c r="Z39" s="702" t="n">
        <v>9.462670334871415e-08</v>
      </c>
      <c r="AA39" s="702" t="n">
        <v>4.274666836010764e-09</v>
      </c>
      <c r="AB39" s="702" t="n">
        <v>7.22344641075946e-08</v>
      </c>
      <c r="AC39" s="702" t="n">
        <v>0</v>
      </c>
      <c r="AD39" s="702" t="n">
        <v>0</v>
      </c>
      <c r="AE39" s="702" t="n">
        <v>3.439425849237694e-08</v>
      </c>
      <c r="AF39" s="702" t="n">
        <v>1.801639328879796e-07</v>
      </c>
      <c r="AG39" s="702" t="n">
        <v>7.863739687608665e-08</v>
      </c>
      <c r="AH39" s="702" t="n">
        <v>2.725399161468885e-07</v>
      </c>
      <c r="AI39" s="702" t="n">
        <v>2.713709852415349e-07</v>
      </c>
      <c r="AJ39" s="702" t="n">
        <v>4.678810090371293e-07</v>
      </c>
      <c r="AK39" s="705" t="n">
        <v>-1.835019029701015e-08</v>
      </c>
      <c r="AL39" s="487" t="n">
        <v>2.143374230225827e-07</v>
      </c>
      <c r="AM39" s="753" t="n">
        <v>5.269094165630325e-16</v>
      </c>
      <c r="AN39" s="845" t="n">
        <v>1.000000000000001</v>
      </c>
      <c r="AO39" s="542" t="n">
        <v>-0.00022776546738526</v>
      </c>
      <c r="AP39" s="542">
        <f>SQRT(ROUND(AH39,10))*AO43</f>
        <v/>
      </c>
      <c r="AQ39" s="747" t="n">
        <v>-0.004331420096294721</v>
      </c>
      <c r="AR39" s="476" t="n"/>
      <c r="AS39" s="845">
        <f>SQRT(ROUND(AJ39,10))*AR26</f>
        <v/>
      </c>
      <c r="AT39" s="476" t="n"/>
      <c r="AU39" s="476" t="n"/>
      <c r="AV39" s="476" t="n"/>
      <c r="AW39" s="476" t="n"/>
      <c r="AX39" s="476" t="n"/>
      <c r="AY39" s="476" t="n"/>
      <c r="AZ39" s="476" t="n"/>
      <c r="BA39" s="476" t="n"/>
      <c r="BB39" s="476" t="n"/>
      <c r="BC39" s="476" t="n"/>
      <c r="BD39" s="476" t="n"/>
      <c r="BE39" s="476" t="n"/>
      <c r="BF39" s="476" t="n"/>
      <c r="BG39" s="476" t="n"/>
      <c r="BH39" s="476" t="n"/>
      <c r="BI39" s="476" t="n"/>
      <c r="BJ39" s="476" t="n"/>
      <c r="BK39" s="476" t="n"/>
      <c r="BL39" s="476" t="n"/>
      <c r="BM39" s="476" t="n"/>
      <c r="BN39" s="476" t="n"/>
      <c r="BO39" s="476" t="n"/>
      <c r="BP39" s="476" t="n"/>
      <c r="BQ39" s="476" t="n"/>
      <c r="BR39" s="476" t="n"/>
      <c r="BS39" s="476" t="n"/>
      <c r="BT39" s="476" t="n"/>
      <c r="BU39" s="476" t="n"/>
      <c r="BV39" s="476" t="n"/>
      <c r="BW39" s="476" t="n"/>
      <c r="BX39" s="476" t="n"/>
      <c r="BY39" s="476" t="n"/>
      <c r="BZ39" s="476" t="n"/>
      <c r="CA39" s="476" t="n"/>
      <c r="CB39" s="476" t="n"/>
      <c r="CC39" s="476" t="n"/>
      <c r="CD39" s="476" t="n"/>
      <c r="CE39" s="476" t="n"/>
      <c r="CF39" s="476" t="n"/>
      <c r="CG39" s="476" t="n"/>
      <c r="CH39" s="476" t="n"/>
      <c r="CI39" s="476" t="n"/>
      <c r="CJ39" s="476" t="n"/>
      <c r="CK39" s="476" t="n"/>
      <c r="CL39" s="476" t="n"/>
      <c r="CM39" s="476" t="n"/>
      <c r="CN39" s="476" t="n"/>
      <c r="CO39" s="476" t="n"/>
      <c r="CP39" s="476" t="n"/>
      <c r="CQ39" s="476" t="n"/>
      <c r="CR39" s="476" t="n"/>
      <c r="CS39" s="476" t="n"/>
      <c r="CT39" s="476" t="n"/>
      <c r="CU39" s="476" t="n"/>
      <c r="CV39" s="476" t="n"/>
      <c r="CW39" s="476" t="n"/>
      <c r="CX39" s="476" t="n"/>
      <c r="CY39" s="476" t="n"/>
      <c r="CZ39" s="476" t="n"/>
      <c r="DA39" s="476" t="n"/>
      <c r="DB39" s="476" t="n"/>
      <c r="DC39" s="476" t="n"/>
      <c r="DD39" s="476" t="n"/>
      <c r="DE39" s="476" t="n"/>
      <c r="DF39" s="476" t="n"/>
      <c r="DG39" s="476" t="n"/>
      <c r="DH39" s="476" t="n"/>
      <c r="DI39" s="476" t="n"/>
      <c r="DJ39" s="476" t="n"/>
      <c r="DK39" s="476" t="n"/>
      <c r="DL39" s="476" t="n"/>
      <c r="DM39" s="476" t="n"/>
      <c r="DN39" s="476" t="n"/>
      <c r="DO39" s="476" t="n"/>
      <c r="DP39" s="476" t="n"/>
      <c r="DQ39" s="476" t="n"/>
      <c r="DR39" s="476" t="n"/>
      <c r="DS39" s="476" t="n"/>
      <c r="DT39" s="476" t="n"/>
      <c r="DU39" s="476" t="n"/>
      <c r="DV39" s="476" t="n"/>
      <c r="DW39" s="476" t="n"/>
      <c r="DX39" s="476" t="n"/>
      <c r="DY39" s="476" t="n"/>
      <c r="DZ39" s="476" t="n"/>
      <c r="EA39" s="476" t="n"/>
      <c r="EB39" s="476" t="n"/>
      <c r="EC39" s="476" t="n"/>
      <c r="ED39" s="476" t="n"/>
      <c r="EE39" s="476" t="n"/>
      <c r="EF39" s="476" t="n"/>
      <c r="EG39" s="476" t="n"/>
      <c r="EH39" s="476" t="n"/>
      <c r="EI39" s="476" t="n"/>
      <c r="EJ39" s="476" t="n"/>
      <c r="EK39" s="476" t="n"/>
      <c r="EL39" s="476" t="n"/>
      <c r="EM39" s="476" t="n"/>
      <c r="EN39" s="476" t="n"/>
      <c r="EO39" s="476" t="n"/>
      <c r="EP39" s="476" t="n"/>
      <c r="EQ39" s="476" t="n"/>
      <c r="ER39" s="476" t="n"/>
      <c r="ES39" s="476" t="n"/>
      <c r="ET39" s="476" t="n"/>
      <c r="EU39" s="476" t="n"/>
      <c r="EV39" s="476" t="n"/>
      <c r="EW39" s="476" t="n"/>
      <c r="EX39" s="476" t="n"/>
      <c r="EY39" s="476" t="n"/>
      <c r="EZ39" s="476" t="n"/>
      <c r="FA39" s="476" t="n"/>
      <c r="FB39" s="476" t="n"/>
      <c r="FC39" s="476" t="n"/>
      <c r="FD39" s="476" t="n"/>
      <c r="FE39" s="476" t="n"/>
      <c r="FF39" s="476" t="n"/>
      <c r="FG39" s="476" t="n"/>
      <c r="FH39" s="476" t="n"/>
      <c r="FI39" s="476" t="n"/>
      <c r="FJ39" s="476" t="n"/>
      <c r="FK39" s="476" t="n"/>
      <c r="FL39" s="476" t="n"/>
      <c r="FM39" s="476" t="n"/>
      <c r="FN39" s="476" t="n"/>
      <c r="FO39" s="476" t="n"/>
      <c r="FP39" s="476" t="n"/>
      <c r="FQ39" s="476" t="n"/>
      <c r="FR39" s="476" t="n"/>
      <c r="FS39" s="476" t="n"/>
      <c r="FT39" s="476" t="n"/>
      <c r="FU39" s="476" t="n"/>
      <c r="FV39" s="476" t="n"/>
      <c r="FW39" s="476" t="n"/>
      <c r="FX39" s="476" t="n"/>
      <c r="FY39" s="476" t="n"/>
      <c r="FZ39" s="476" t="n"/>
      <c r="GA39" s="476" t="n"/>
      <c r="GB39" s="476" t="n"/>
      <c r="GC39" s="476" t="n"/>
      <c r="GD39" s="476" t="n"/>
      <c r="GE39" s="476" t="n"/>
      <c r="GF39" s="476" t="n"/>
      <c r="GG39" s="476" t="n"/>
      <c r="GH39" s="476" t="n"/>
      <c r="GI39" s="476" t="n"/>
      <c r="GJ39" s="476" t="n"/>
      <c r="GK39" s="476" t="n"/>
      <c r="GL39" s="476" t="n"/>
      <c r="GM39" s="476" t="n"/>
      <c r="GN39" s="476" t="n"/>
      <c r="GO39" s="476" t="n"/>
      <c r="GP39" s="476" t="n"/>
      <c r="GQ39" s="476" t="n"/>
      <c r="GR39" s="476" t="n"/>
      <c r="GS39" s="476" t="n"/>
      <c r="GT39" s="476" t="n"/>
      <c r="GU39" s="476" t="n"/>
      <c r="GV39" s="476" t="n"/>
      <c r="GW39" s="476" t="n"/>
      <c r="GX39" s="476" t="n"/>
      <c r="GY39" s="476" t="n"/>
      <c r="GZ39" s="476" t="n"/>
    </row>
    <row r="40">
      <c r="A40" s="543">
        <f>Wstepneaktualny!B129</f>
        <v/>
      </c>
      <c r="B40" s="845" t="n">
        <v>-997453.8716580536</v>
      </c>
      <c r="C40" s="845" t="n">
        <v>127366.9780975412</v>
      </c>
      <c r="D40" s="845" t="n">
        <v>-3003762.336559472</v>
      </c>
      <c r="E40" s="845" t="n">
        <v>-1271232.582584871</v>
      </c>
      <c r="F40" s="845" t="n">
        <v>-2387538.113622162</v>
      </c>
      <c r="G40" s="845" t="n">
        <v>-372519.4349699053</v>
      </c>
      <c r="H40" s="845" t="n">
        <v>-1082062.511579622</v>
      </c>
      <c r="I40" s="845" t="n">
        <v>-521342.9408878051</v>
      </c>
      <c r="J40" s="845" t="n">
        <v>191783.1919405147</v>
      </c>
      <c r="K40" s="845" t="n">
        <v>659043.9815427364</v>
      </c>
      <c r="L40" s="845" t="n">
        <v>-2622586.544235618</v>
      </c>
      <c r="M40" s="845" t="n">
        <v>411244.6437289524</v>
      </c>
      <c r="N40" s="845" t="n">
        <v>-743796.7220355181</v>
      </c>
      <c r="O40" s="845" t="n">
        <v>42822.69896689337</v>
      </c>
      <c r="P40" s="845" t="n">
        <v>10645416.90774993</v>
      </c>
      <c r="Q40" s="543" t="n">
        <v>924616.6561064573</v>
      </c>
      <c r="R40" s="845" t="n">
        <v>0</v>
      </c>
      <c r="S40" s="544" t="n">
        <v>0</v>
      </c>
      <c r="T40" s="845" t="n">
        <v>0</v>
      </c>
      <c r="U40" s="701" t="n">
        <v>1.333675658530553e-06</v>
      </c>
      <c r="V40" s="702" t="n">
        <v>6.210824207286461e-08</v>
      </c>
      <c r="W40" s="702" t="n">
        <v>3.804961432957316e-07</v>
      </c>
      <c r="X40" s="702" t="n">
        <v>7.707574469958438e-08</v>
      </c>
      <c r="Y40" s="702" t="n">
        <v>3.46987717542288e-07</v>
      </c>
      <c r="Z40" s="702" t="n">
        <v>2.544500232426008e-07</v>
      </c>
      <c r="AA40" s="702" t="n">
        <v>1.203301483374668e-07</v>
      </c>
      <c r="AB40" s="702" t="n">
        <v>2.267022540934334e-07</v>
      </c>
      <c r="AC40" s="702" t="n">
        <v>0</v>
      </c>
      <c r="AD40" s="702" t="n">
        <v>0</v>
      </c>
      <c r="AE40" s="702" t="n">
        <v>-5.900530942464094e-09</v>
      </c>
      <c r="AF40" s="702" t="n">
        <v>-1.13023055006611e-07</v>
      </c>
      <c r="AG40" s="702" t="n">
        <v>1.535614179138827e-07</v>
      </c>
      <c r="AH40" s="702" t="n">
        <v>-4.213176462477372e-08</v>
      </c>
      <c r="AI40" s="702" t="n">
        <v>-1.064311037226595e-08</v>
      </c>
      <c r="AJ40" s="702" t="n">
        <v>-1.835019029701019e-08</v>
      </c>
      <c r="AK40" s="705" t="n">
        <v>3.275357859868742e-07</v>
      </c>
      <c r="AL40" s="487" t="n">
        <v>1.178606419975654e-07</v>
      </c>
      <c r="AM40" s="753" t="n">
        <v>0.9999999999999992</v>
      </c>
      <c r="AN40" s="845" t="n">
        <v>-5.303739986602411e-16</v>
      </c>
      <c r="AO40" s="542" t="n">
        <v>0.0003424335992412871</v>
      </c>
      <c r="AP40" s="542">
        <f>SQRT(ROUND(AI40,10))*AO43</f>
        <v/>
      </c>
      <c r="AQ40" s="747" t="n">
        <v>5.106471179243681e-05</v>
      </c>
      <c r="AR40" s="476" t="n"/>
      <c r="AS40" s="845">
        <f>SQRT(ROUND(AK40,10))*AR26</f>
        <v/>
      </c>
      <c r="AT40" s="476" t="n"/>
      <c r="AU40" s="476" t="n"/>
      <c r="AV40" s="476" t="n"/>
      <c r="AW40" s="476" t="n"/>
      <c r="AX40" s="476" t="n"/>
      <c r="AY40" s="476" t="n"/>
      <c r="AZ40" s="476" t="n"/>
      <c r="BA40" s="476" t="n"/>
      <c r="BB40" s="476" t="n"/>
      <c r="BC40" s="476" t="n"/>
      <c r="BD40" s="476" t="n"/>
      <c r="BE40" s="476" t="n"/>
      <c r="BF40" s="476" t="n"/>
      <c r="BG40" s="476" t="n"/>
      <c r="BH40" s="476" t="n"/>
      <c r="BI40" s="476" t="n"/>
      <c r="BJ40" s="476" t="n"/>
      <c r="BK40" s="476" t="n"/>
      <c r="BL40" s="476" t="n"/>
      <c r="BM40" s="476" t="n"/>
      <c r="BN40" s="476" t="n"/>
      <c r="BO40" s="476" t="n"/>
      <c r="BP40" s="476" t="n"/>
      <c r="BQ40" s="476" t="n"/>
      <c r="BR40" s="476" t="n"/>
      <c r="BS40" s="476" t="n"/>
      <c r="BT40" s="476" t="n"/>
      <c r="BU40" s="476" t="n"/>
      <c r="BV40" s="476" t="n"/>
      <c r="BW40" s="476" t="n"/>
      <c r="BX40" s="476" t="n"/>
      <c r="BY40" s="476" t="n"/>
      <c r="BZ40" s="476" t="n"/>
      <c r="CA40" s="476" t="n"/>
      <c r="CB40" s="476" t="n"/>
      <c r="CC40" s="476" t="n"/>
      <c r="CD40" s="476" t="n"/>
      <c r="CE40" s="476" t="n"/>
      <c r="CF40" s="476" t="n"/>
      <c r="CG40" s="476" t="n"/>
      <c r="CH40" s="476" t="n"/>
      <c r="CI40" s="476" t="n"/>
      <c r="CJ40" s="476" t="n"/>
      <c r="CK40" s="476" t="n"/>
      <c r="CL40" s="476" t="n"/>
      <c r="CM40" s="476" t="n"/>
      <c r="CN40" s="476" t="n"/>
      <c r="CO40" s="476" t="n"/>
      <c r="CP40" s="476" t="n"/>
      <c r="CQ40" s="476" t="n"/>
      <c r="CR40" s="476" t="n"/>
      <c r="CS40" s="476" t="n"/>
      <c r="CT40" s="476" t="n"/>
      <c r="CU40" s="476" t="n"/>
      <c r="CV40" s="476" t="n"/>
      <c r="CW40" s="476" t="n"/>
      <c r="CX40" s="476" t="n"/>
      <c r="CY40" s="476" t="n"/>
      <c r="CZ40" s="476" t="n"/>
      <c r="DA40" s="476" t="n"/>
      <c r="DB40" s="476" t="n"/>
      <c r="DC40" s="476" t="n"/>
      <c r="DD40" s="476" t="n"/>
      <c r="DE40" s="476" t="n"/>
      <c r="DF40" s="476" t="n"/>
      <c r="DG40" s="476" t="n"/>
      <c r="DH40" s="476" t="n"/>
      <c r="DI40" s="476" t="n"/>
      <c r="DJ40" s="476" t="n"/>
      <c r="DK40" s="476" t="n"/>
      <c r="DL40" s="476" t="n"/>
      <c r="DM40" s="476" t="n"/>
      <c r="DN40" s="476" t="n"/>
      <c r="DO40" s="476" t="n"/>
      <c r="DP40" s="476" t="n"/>
      <c r="DQ40" s="476" t="n"/>
      <c r="DR40" s="476" t="n"/>
      <c r="DS40" s="476" t="n"/>
      <c r="DT40" s="476" t="n"/>
      <c r="DU40" s="476" t="n"/>
      <c r="DV40" s="476" t="n"/>
      <c r="DW40" s="476" t="n"/>
      <c r="DX40" s="476" t="n"/>
      <c r="DY40" s="476" t="n"/>
      <c r="DZ40" s="476" t="n"/>
      <c r="EA40" s="476" t="n"/>
      <c r="EB40" s="476" t="n"/>
      <c r="EC40" s="476" t="n"/>
      <c r="ED40" s="476" t="n"/>
      <c r="EE40" s="476" t="n"/>
      <c r="EF40" s="476" t="n"/>
      <c r="EG40" s="476" t="n"/>
      <c r="EH40" s="476" t="n"/>
      <c r="EI40" s="476" t="n"/>
      <c r="EJ40" s="476" t="n"/>
      <c r="EK40" s="476" t="n"/>
      <c r="EL40" s="476" t="n"/>
      <c r="EM40" s="476" t="n"/>
      <c r="EN40" s="476" t="n"/>
      <c r="EO40" s="476" t="n"/>
      <c r="EP40" s="476" t="n"/>
      <c r="EQ40" s="476" t="n"/>
      <c r="ER40" s="476" t="n"/>
      <c r="ES40" s="476" t="n"/>
      <c r="ET40" s="476" t="n"/>
      <c r="EU40" s="476" t="n"/>
      <c r="EV40" s="476" t="n"/>
      <c r="EW40" s="476" t="n"/>
      <c r="EX40" s="476" t="n"/>
      <c r="EY40" s="476" t="n"/>
      <c r="EZ40" s="476" t="n"/>
      <c r="FA40" s="476" t="n"/>
      <c r="FB40" s="476" t="n"/>
      <c r="FC40" s="476" t="n"/>
      <c r="FD40" s="476" t="n"/>
      <c r="FE40" s="476" t="n"/>
      <c r="FF40" s="476" t="n"/>
      <c r="FG40" s="476" t="n"/>
      <c r="FH40" s="476" t="n"/>
      <c r="FI40" s="476" t="n"/>
      <c r="FJ40" s="476" t="n"/>
      <c r="FK40" s="476" t="n"/>
      <c r="FL40" s="476" t="n"/>
      <c r="FM40" s="476" t="n"/>
      <c r="FN40" s="476" t="n"/>
      <c r="FO40" s="476" t="n"/>
      <c r="FP40" s="476" t="n"/>
      <c r="FQ40" s="476" t="n"/>
      <c r="FR40" s="476" t="n"/>
      <c r="FS40" s="476" t="n"/>
      <c r="FT40" s="476" t="n"/>
      <c r="FU40" s="476" t="n"/>
      <c r="FV40" s="476" t="n"/>
      <c r="FW40" s="476" t="n"/>
      <c r="FX40" s="476" t="n"/>
      <c r="FY40" s="476" t="n"/>
      <c r="FZ40" s="476" t="n"/>
      <c r="GA40" s="476" t="n"/>
      <c r="GB40" s="476" t="n"/>
      <c r="GC40" s="476" t="n"/>
      <c r="GD40" s="476" t="n"/>
      <c r="GE40" s="476" t="n"/>
      <c r="GF40" s="476" t="n"/>
      <c r="GG40" s="476" t="n"/>
      <c r="GH40" s="476" t="n"/>
      <c r="GI40" s="476" t="n"/>
      <c r="GJ40" s="476" t="n"/>
      <c r="GK40" s="476" t="n"/>
      <c r="GL40" s="476" t="n"/>
      <c r="GM40" s="476" t="n"/>
      <c r="GN40" s="476" t="n"/>
      <c r="GO40" s="476" t="n"/>
      <c r="GP40" s="476" t="n"/>
      <c r="GQ40" s="476" t="n"/>
      <c r="GR40" s="476" t="n"/>
      <c r="GS40" s="476" t="n"/>
      <c r="GT40" s="476" t="n"/>
      <c r="GU40" s="476" t="n"/>
      <c r="GV40" s="476" t="n"/>
      <c r="GW40" s="476" t="n"/>
      <c r="GX40" s="476" t="n"/>
      <c r="GY40" s="476" t="n"/>
      <c r="GZ40" s="476" t="n"/>
    </row>
    <row r="41">
      <c r="A41" s="543">
        <f>Wstepneaktualny!B130</f>
        <v/>
      </c>
      <c r="B41" s="845" t="n">
        <v>341545.461270915</v>
      </c>
      <c r="C41" s="845" t="n">
        <v>-896283.0985098127</v>
      </c>
      <c r="D41" s="845" t="n">
        <v>-1385499.064804676</v>
      </c>
      <c r="E41" s="845" t="n">
        <v>-1546929.093715645</v>
      </c>
      <c r="F41" s="845" t="n">
        <v>138370.5246443133</v>
      </c>
      <c r="G41" s="845" t="n">
        <v>-929508.039863801</v>
      </c>
      <c r="H41" s="845" t="n">
        <v>-75983.29999538064</v>
      </c>
      <c r="I41" s="845" t="n">
        <v>-349439.4359515198</v>
      </c>
      <c r="J41" s="845" t="n">
        <v>439957.155982326</v>
      </c>
      <c r="K41" s="845" t="n">
        <v>-177986.7528911629</v>
      </c>
      <c r="L41" s="845" t="n">
        <v>-498871.6949896335</v>
      </c>
      <c r="M41" s="845" t="n">
        <v>-780083.2473928363</v>
      </c>
      <c r="N41" s="845" t="n">
        <v>115864.2617856776</v>
      </c>
      <c r="O41" s="845" t="n">
        <v>-1325573.395279685</v>
      </c>
      <c r="P41" s="845" t="n">
        <v>924616.6561064573</v>
      </c>
      <c r="Q41" s="543" t="n">
        <v>6005803.063604465</v>
      </c>
      <c r="R41" s="845" t="n">
        <v>0</v>
      </c>
      <c r="S41" s="544" t="n">
        <v>0</v>
      </c>
      <c r="T41" s="845" t="n">
        <v>0</v>
      </c>
      <c r="U41" s="701" t="n">
        <v>4.639314451719522e-07</v>
      </c>
      <c r="V41" s="702" t="n">
        <v>2.694589528934704e-07</v>
      </c>
      <c r="W41" s="702" t="n">
        <v>2.479667640195025e-07</v>
      </c>
      <c r="X41" s="702" t="n">
        <v>2.91098580644888e-07</v>
      </c>
      <c r="Y41" s="702" t="n">
        <v>2.306513511954577e-07</v>
      </c>
      <c r="Z41" s="702" t="n">
        <v>4.360473580924298e-07</v>
      </c>
      <c r="AA41" s="702" t="n">
        <v>-4.405007616428211e-08</v>
      </c>
      <c r="AB41" s="702" t="n">
        <v>3.147741431393174e-07</v>
      </c>
      <c r="AC41" s="702" t="n">
        <v>0</v>
      </c>
      <c r="AD41" s="702" t="n">
        <v>0</v>
      </c>
      <c r="AE41" s="702" t="n">
        <v>-5.04176381133699e-08</v>
      </c>
      <c r="AF41" s="702" t="n">
        <v>8.173397019462175e-08</v>
      </c>
      <c r="AG41" s="702" t="n">
        <v>9.590996711391454e-08</v>
      </c>
      <c r="AH41" s="702" t="n">
        <v>1.647798337391877e-07</v>
      </c>
      <c r="AI41" s="702" t="n">
        <v>1.243157053530979e-07</v>
      </c>
      <c r="AJ41" s="702" t="n">
        <v>2.143374230225826e-07</v>
      </c>
      <c r="AK41" s="705" t="n">
        <v>1.178606419975657e-07</v>
      </c>
      <c r="AL41" s="487" t="n">
        <v>4.733513462674852e-07</v>
      </c>
      <c r="AM41" s="753" t="n">
        <v>4.425123417837053e-16</v>
      </c>
      <c r="AN41" s="845" t="n">
        <v>0.9999999999999994</v>
      </c>
      <c r="AO41" s="589" t="n">
        <v>2.827433388230793e-05</v>
      </c>
      <c r="AP41" s="589">
        <f>SQRT(ROUND(AJ41,10))*AO43</f>
        <v/>
      </c>
      <c r="AQ41" s="747" t="n">
        <v>0.000130856897506043</v>
      </c>
      <c r="AR41" s="476" t="n"/>
      <c r="AS41" s="845">
        <f>SQRT(ROUND(AL41,10))*AR26</f>
        <v/>
      </c>
      <c r="AT41" s="476" t="n"/>
      <c r="AU41" s="476" t="n"/>
      <c r="AV41" s="476" t="n"/>
      <c r="AW41" s="476" t="n"/>
      <c r="AX41" s="476" t="n"/>
      <c r="AY41" s="476" t="n"/>
      <c r="AZ41" s="476" t="n"/>
      <c r="BA41" s="476" t="n"/>
      <c r="BB41" s="476" t="n"/>
      <c r="BC41" s="476" t="n"/>
      <c r="BD41" s="476" t="n"/>
      <c r="BE41" s="476" t="n"/>
      <c r="BF41" s="476" t="n"/>
      <c r="BG41" s="476" t="n"/>
      <c r="BH41" s="476" t="n"/>
      <c r="BI41" s="476" t="n"/>
      <c r="BJ41" s="476" t="n"/>
      <c r="BK41" s="476" t="n"/>
      <c r="BL41" s="476" t="n"/>
      <c r="BM41" s="476" t="n"/>
      <c r="BN41" s="476" t="n"/>
      <c r="BO41" s="476" t="n"/>
      <c r="BP41" s="476" t="n"/>
      <c r="BQ41" s="476" t="n"/>
      <c r="BR41" s="476" t="n"/>
      <c r="BS41" s="476" t="n"/>
      <c r="BT41" s="476" t="n"/>
      <c r="BU41" s="476" t="n"/>
      <c r="BV41" s="476" t="n"/>
      <c r="BW41" s="476" t="n"/>
      <c r="BX41" s="476" t="n"/>
      <c r="BY41" s="476" t="n"/>
      <c r="BZ41" s="476" t="n"/>
      <c r="CA41" s="476" t="n"/>
      <c r="CB41" s="476" t="n"/>
      <c r="CC41" s="476" t="n"/>
      <c r="CD41" s="476" t="n"/>
      <c r="CE41" s="476" t="n"/>
      <c r="CF41" s="476" t="n"/>
      <c r="CG41" s="476" t="n"/>
      <c r="CH41" s="476" t="n"/>
      <c r="CI41" s="476" t="n"/>
      <c r="CJ41" s="476" t="n"/>
      <c r="CK41" s="476" t="n"/>
      <c r="CL41" s="476" t="n"/>
      <c r="CM41" s="476" t="n"/>
      <c r="CN41" s="476" t="n"/>
      <c r="CO41" s="476" t="n"/>
      <c r="CP41" s="476" t="n"/>
      <c r="CQ41" s="476" t="n"/>
      <c r="CR41" s="476" t="n"/>
      <c r="CS41" s="476" t="n"/>
      <c r="CT41" s="476" t="n"/>
      <c r="CU41" s="476" t="n"/>
      <c r="CV41" s="476" t="n"/>
      <c r="CW41" s="476" t="n"/>
      <c r="CX41" s="476" t="n"/>
      <c r="CY41" s="476" t="n"/>
      <c r="CZ41" s="476" t="n"/>
      <c r="DA41" s="476" t="n"/>
      <c r="DB41" s="476" t="n"/>
      <c r="DC41" s="476" t="n"/>
      <c r="DD41" s="476" t="n"/>
      <c r="DE41" s="476" t="n"/>
      <c r="DF41" s="476" t="n"/>
      <c r="DG41" s="476" t="n"/>
      <c r="DH41" s="476" t="n"/>
      <c r="DI41" s="476" t="n"/>
      <c r="DJ41" s="476" t="n"/>
      <c r="DK41" s="476" t="n"/>
      <c r="DL41" s="476" t="n"/>
      <c r="DM41" s="476" t="n"/>
      <c r="DN41" s="476" t="n"/>
      <c r="DO41" s="476" t="n"/>
      <c r="DP41" s="476" t="n"/>
      <c r="DQ41" s="476" t="n"/>
      <c r="DR41" s="476" t="n"/>
      <c r="DS41" s="476" t="n"/>
      <c r="DT41" s="476" t="n"/>
      <c r="DU41" s="476" t="n"/>
      <c r="DV41" s="476" t="n"/>
      <c r="DW41" s="476" t="n"/>
      <c r="DX41" s="476" t="n"/>
      <c r="DY41" s="476" t="n"/>
      <c r="DZ41" s="476" t="n"/>
      <c r="EA41" s="476" t="n"/>
      <c r="EB41" s="476" t="n"/>
      <c r="EC41" s="476" t="n"/>
      <c r="ED41" s="476" t="n"/>
      <c r="EE41" s="476" t="n"/>
      <c r="EF41" s="476" t="n"/>
      <c r="EG41" s="476" t="n"/>
      <c r="EH41" s="476" t="n"/>
      <c r="EI41" s="476" t="n"/>
      <c r="EJ41" s="476" t="n"/>
      <c r="EK41" s="476" t="n"/>
      <c r="EL41" s="476" t="n"/>
      <c r="EM41" s="476" t="n"/>
      <c r="EN41" s="476" t="n"/>
      <c r="EO41" s="476" t="n"/>
      <c r="EP41" s="476" t="n"/>
      <c r="EQ41" s="476" t="n"/>
      <c r="ER41" s="476" t="n"/>
      <c r="ES41" s="476" t="n"/>
      <c r="ET41" s="476" t="n"/>
      <c r="EU41" s="476" t="n"/>
      <c r="EV41" s="476" t="n"/>
      <c r="EW41" s="476" t="n"/>
      <c r="EX41" s="476" t="n"/>
      <c r="EY41" s="476" t="n"/>
      <c r="EZ41" s="476" t="n"/>
      <c r="FA41" s="476" t="n"/>
      <c r="FB41" s="476" t="n"/>
      <c r="FC41" s="476" t="n"/>
      <c r="FD41" s="476" t="n"/>
      <c r="FE41" s="476" t="n"/>
      <c r="FF41" s="476" t="n"/>
      <c r="FG41" s="476" t="n"/>
      <c r="FH41" s="476" t="n"/>
      <c r="FI41" s="476" t="n"/>
      <c r="FJ41" s="476" t="n"/>
      <c r="FK41" s="476" t="n"/>
      <c r="FL41" s="476" t="n"/>
      <c r="FM41" s="476" t="n"/>
      <c r="FN41" s="476" t="n"/>
      <c r="FO41" s="476" t="n"/>
      <c r="FP41" s="476" t="n"/>
      <c r="FQ41" s="476" t="n"/>
      <c r="FR41" s="476" t="n"/>
      <c r="FS41" s="476" t="n"/>
      <c r="FT41" s="476" t="n"/>
      <c r="FU41" s="476" t="n"/>
      <c r="FV41" s="476" t="n"/>
      <c r="FW41" s="476" t="n"/>
      <c r="FX41" s="476" t="n"/>
      <c r="FY41" s="476" t="n"/>
      <c r="FZ41" s="476" t="n"/>
      <c r="GA41" s="476" t="n"/>
      <c r="GB41" s="476" t="n"/>
      <c r="GC41" s="476" t="n"/>
      <c r="GD41" s="476" t="n"/>
      <c r="GE41" s="476" t="n"/>
      <c r="GF41" s="476" t="n"/>
      <c r="GG41" s="476" t="n"/>
      <c r="GH41" s="476" t="n"/>
      <c r="GI41" s="476" t="n"/>
      <c r="GJ41" s="476" t="n"/>
      <c r="GK41" s="476" t="n"/>
      <c r="GL41" s="476" t="n"/>
      <c r="GM41" s="476" t="n"/>
      <c r="GN41" s="476" t="n"/>
      <c r="GO41" s="476" t="n"/>
      <c r="GP41" s="476" t="n"/>
      <c r="GQ41" s="476" t="n"/>
      <c r="GR41" s="476" t="n"/>
      <c r="GS41" s="476" t="n"/>
      <c r="GT41" s="476" t="n"/>
      <c r="GU41" s="476" t="n"/>
      <c r="GV41" s="476" t="n"/>
      <c r="GW41" s="476" t="n"/>
      <c r="GX41" s="476" t="n"/>
      <c r="GY41" s="476" t="n"/>
      <c r="GZ41" s="476" t="n"/>
    </row>
    <row r="42">
      <c r="A42" s="580" t="inlineStr">
        <is>
          <t>S</t>
        </is>
      </c>
      <c r="B42" s="581">
        <f>IF(B$45=$B$49,IF(B$46="dx",1,0),0)</f>
        <v/>
      </c>
      <c r="C42" s="581">
        <f>IF(C$45=$B$49,IF(C$46="dx",1,0),0)</f>
        <v/>
      </c>
      <c r="D42" s="581">
        <f>IF(D$45=$B$49,IF(D$46="dx",1,0),0)</f>
        <v/>
      </c>
      <c r="E42" s="581">
        <f>IF(E$45=$B$49,IF(E$46="dx",1,0),0)</f>
        <v/>
      </c>
      <c r="F42" s="581">
        <f>IF(F$45=$B$49,IF(F$46="dx",1,0),0)</f>
        <v/>
      </c>
      <c r="G42" s="581">
        <f>IF(G$45=$B$49,IF(G$46="dx",1,0),0)</f>
        <v/>
      </c>
      <c r="H42" s="581">
        <f>IF(H$45=$B$49,IF(H$46="dx",1,0),0)</f>
        <v/>
      </c>
      <c r="I42" s="581">
        <f>IF(I$45=$B$49,IF(I$46="dx",1,0),0)</f>
        <v/>
      </c>
      <c r="J42" s="581">
        <f>IF(J$45=$B$49,IF(J$46="dx",1,0),0)</f>
        <v/>
      </c>
      <c r="K42" s="581">
        <f>IF(K$45=$B$49,IF(K$46="dx",1,0),0)</f>
        <v/>
      </c>
      <c r="L42" s="581">
        <f>IF(L$45=$B$49,IF(L$46="dx",1,0),0)</f>
        <v/>
      </c>
      <c r="M42" s="581">
        <f>IF(M$45=$B$49,IF(M$46="dx",1,0),0)</f>
        <v/>
      </c>
      <c r="N42" s="581">
        <f>IF(N$45=$B$49,IF(N$46="dx",1,0),0)</f>
        <v/>
      </c>
      <c r="O42" s="581">
        <f>IF(O$45=$B$49,IF(O$46="dx",1,0),0)</f>
        <v/>
      </c>
      <c r="P42" s="555">
        <f>IF(P$45=$B$49,IF(P$46="dx",1,0),0)</f>
        <v/>
      </c>
      <c r="Q42" s="581">
        <f>IF(Q$45=$B$49,IF(Q$46="dx",1,0),0)</f>
        <v/>
      </c>
      <c r="R42" s="581" t="n">
        <v>0</v>
      </c>
      <c r="S42" s="555" t="n">
        <v>0</v>
      </c>
      <c r="T42" s="845" t="n">
        <v>0</v>
      </c>
      <c r="U42" s="700" t="n">
        <v>0.999999999999996</v>
      </c>
      <c r="V42" s="648" t="inlineStr">
        <is>
          <t>S(-1)</t>
        </is>
      </c>
      <c r="W42" s="648" t="n">
        <v>0.9999999999999991</v>
      </c>
      <c r="X42" s="648" t="n">
        <v>-3.338714168256812e-17</v>
      </c>
      <c r="Y42" s="648" t="n">
        <v>0.9999999999999992</v>
      </c>
      <c r="Z42" s="648" t="n">
        <v>-9.348399671119073e-16</v>
      </c>
      <c r="AA42" s="648" t="n">
        <v>1</v>
      </c>
      <c r="AB42" s="648" t="n">
        <v>-4.674199835559536e-16</v>
      </c>
      <c r="AC42" s="648" t="n">
        <v>1</v>
      </c>
      <c r="AD42" s="648" t="n">
        <v>0</v>
      </c>
      <c r="AE42" s="648" t="n">
        <v>0.9999999999999999</v>
      </c>
      <c r="AF42" s="648" t="n">
        <v>4.006457001908174e-16</v>
      </c>
      <c r="AG42" s="648" t="n">
        <v>0.9999999999999998</v>
      </c>
      <c r="AH42" s="648" t="n">
        <v>4.006457001908174e-16</v>
      </c>
      <c r="AI42" s="648" t="n">
        <v>1</v>
      </c>
      <c r="AJ42" s="648" t="n">
        <v>4.674199835559536e-16</v>
      </c>
      <c r="AK42" s="700" t="n">
        <v>0.9999999999999994</v>
      </c>
      <c r="AL42" s="648" t="n">
        <v>-2.003228500954087e-16</v>
      </c>
      <c r="AM42" s="751" t="n">
        <v>-3.085006028413769e-09</v>
      </c>
      <c r="AN42" s="845" t="n">
        <v>3.492459654808051e-10</v>
      </c>
      <c r="AO42" s="658" t="n">
        <v>-6.888515505749232e-13</v>
      </c>
      <c r="AP42" s="476" t="n"/>
      <c r="AQ42" s="476" t="n"/>
      <c r="AR42" s="476" t="n"/>
      <c r="AS42" s="476" t="n"/>
      <c r="AT42" s="476" t="n"/>
      <c r="AU42" s="476" t="n"/>
      <c r="AV42" s="476" t="n"/>
      <c r="AW42" s="476" t="n"/>
      <c r="AX42" s="476" t="n"/>
      <c r="AY42" s="476" t="n"/>
      <c r="AZ42" s="476" t="n"/>
      <c r="BA42" s="476" t="n"/>
      <c r="BB42" s="476" t="n"/>
      <c r="BC42" s="476" t="n"/>
      <c r="BD42" s="476" t="n"/>
      <c r="BE42" s="476" t="n"/>
      <c r="BF42" s="476" t="n"/>
      <c r="BG42" s="476" t="n"/>
      <c r="BH42" s="476" t="n"/>
      <c r="BI42" s="476" t="n"/>
      <c r="BJ42" s="476" t="n"/>
      <c r="BK42" s="476" t="n"/>
      <c r="BL42" s="476" t="n"/>
      <c r="BM42" s="476" t="n"/>
      <c r="BN42" s="476" t="n"/>
      <c r="BO42" s="476" t="n"/>
      <c r="BP42" s="476" t="n"/>
      <c r="BQ42" s="476" t="n"/>
      <c r="BR42" s="476" t="n"/>
      <c r="BS42" s="476" t="n"/>
      <c r="BT42" s="476" t="n"/>
      <c r="BU42" s="476" t="n"/>
      <c r="BV42" s="476" t="n"/>
      <c r="BW42" s="476" t="n"/>
      <c r="BX42" s="476" t="n"/>
      <c r="BY42" s="476" t="n"/>
      <c r="BZ42" s="476" t="n"/>
      <c r="CA42" s="476" t="n"/>
      <c r="CB42" s="476" t="n"/>
      <c r="CC42" s="476" t="n"/>
      <c r="CD42" s="476" t="n"/>
      <c r="CE42" s="476" t="n"/>
      <c r="CF42" s="476" t="n"/>
      <c r="CG42" s="476" t="n"/>
      <c r="CH42" s="476" t="n"/>
      <c r="CI42" s="476" t="n"/>
      <c r="CJ42" s="476" t="n"/>
      <c r="CK42" s="476" t="n"/>
      <c r="CL42" s="476" t="n"/>
      <c r="CM42" s="476" t="n"/>
      <c r="CN42" s="476" t="n"/>
      <c r="CO42" s="476" t="n"/>
      <c r="CP42" s="476" t="n"/>
      <c r="CQ42" s="476" t="n"/>
      <c r="CR42" s="476" t="n"/>
      <c r="CS42" s="476" t="n"/>
      <c r="CT42" s="476" t="n"/>
      <c r="CU42" s="476" t="n"/>
      <c r="CV42" s="476" t="n"/>
      <c r="CW42" s="476" t="n"/>
      <c r="CX42" s="476" t="n"/>
      <c r="CY42" s="476" t="n"/>
      <c r="CZ42" s="476" t="n"/>
      <c r="DA42" s="476" t="n"/>
      <c r="DB42" s="476" t="n"/>
      <c r="DC42" s="476" t="n"/>
      <c r="DD42" s="476" t="n"/>
      <c r="DE42" s="476" t="n"/>
      <c r="DF42" s="476" t="n"/>
      <c r="DG42" s="476" t="n"/>
      <c r="DH42" s="476" t="n"/>
      <c r="DI42" s="476" t="n"/>
      <c r="DJ42" s="476" t="n"/>
      <c r="DK42" s="476" t="n"/>
      <c r="DL42" s="476" t="n"/>
      <c r="DM42" s="476" t="n"/>
      <c r="DN42" s="476" t="n"/>
      <c r="DO42" s="476" t="n"/>
      <c r="DP42" s="476" t="n"/>
      <c r="DQ42" s="476" t="n"/>
      <c r="DR42" s="476" t="n"/>
      <c r="DS42" s="476" t="n"/>
      <c r="DT42" s="476" t="n"/>
      <c r="DU42" s="476" t="n"/>
      <c r="DV42" s="476" t="n"/>
      <c r="DW42" s="476" t="n"/>
      <c r="DX42" s="476" t="n"/>
      <c r="DY42" s="476" t="n"/>
      <c r="DZ42" s="476" t="n"/>
      <c r="EA42" s="476" t="n"/>
      <c r="EB42" s="476" t="n"/>
      <c r="EC42" s="476" t="n"/>
      <c r="ED42" s="476" t="n"/>
      <c r="EE42" s="476" t="n"/>
      <c r="EF42" s="476" t="n"/>
      <c r="EG42" s="476" t="n"/>
      <c r="EH42" s="476" t="n"/>
      <c r="EI42" s="476" t="n"/>
      <c r="EJ42" s="476" t="n"/>
      <c r="EK42" s="476" t="n"/>
      <c r="EL42" s="476" t="n"/>
      <c r="EM42" s="476" t="n"/>
      <c r="EN42" s="476" t="n"/>
      <c r="EO42" s="476" t="n"/>
      <c r="EP42" s="476" t="n"/>
      <c r="EQ42" s="476" t="n"/>
      <c r="ER42" s="476" t="n"/>
      <c r="ES42" s="476" t="n"/>
      <c r="ET42" s="476" t="n"/>
      <c r="EU42" s="476" t="n"/>
      <c r="EV42" s="476" t="n"/>
      <c r="EW42" s="476" t="n"/>
      <c r="EX42" s="476" t="n"/>
      <c r="EY42" s="476" t="n"/>
      <c r="EZ42" s="476" t="n"/>
      <c r="FA42" s="476" t="n"/>
      <c r="FB42" s="476" t="n"/>
      <c r="FC42" s="476" t="n"/>
      <c r="FD42" s="476" t="n"/>
      <c r="FE42" s="476" t="n"/>
      <c r="FF42" s="476" t="n"/>
      <c r="FG42" s="476" t="n"/>
      <c r="FH42" s="476" t="n"/>
      <c r="FI42" s="476" t="n"/>
      <c r="FJ42" s="476" t="n"/>
      <c r="FK42" s="476" t="n"/>
      <c r="FL42" s="476" t="n"/>
      <c r="FM42" s="476" t="n"/>
      <c r="FN42" s="476" t="n"/>
      <c r="FO42" s="476" t="n"/>
      <c r="FP42" s="476" t="n"/>
      <c r="FQ42" s="476" t="n"/>
      <c r="FR42" s="476" t="n"/>
      <c r="FS42" s="476" t="n"/>
      <c r="FT42" s="476" t="n"/>
      <c r="FU42" s="476" t="n"/>
      <c r="FV42" s="476" t="n"/>
      <c r="FW42" s="476" t="n"/>
      <c r="FX42" s="476" t="n"/>
      <c r="FY42" s="476" t="n"/>
      <c r="FZ42" s="476" t="n"/>
      <c r="GA42" s="476" t="n"/>
      <c r="GB42" s="476" t="n"/>
      <c r="GC42" s="476" t="n"/>
      <c r="GD42" s="476" t="n"/>
      <c r="GE42" s="476" t="n"/>
      <c r="GF42" s="476" t="n"/>
      <c r="GG42" s="476" t="n"/>
      <c r="GH42" s="476" t="n"/>
      <c r="GI42" s="476" t="n"/>
      <c r="GJ42" s="476" t="n"/>
      <c r="GK42" s="476" t="n"/>
      <c r="GL42" s="476" t="n"/>
      <c r="GM42" s="476" t="n"/>
      <c r="GN42" s="476" t="n"/>
      <c r="GO42" s="476" t="n"/>
      <c r="GP42" s="476" t="n"/>
      <c r="GQ42" s="476" t="n"/>
      <c r="GR42" s="476" t="n"/>
      <c r="GS42" s="476" t="n"/>
      <c r="GT42" s="476" t="n"/>
      <c r="GU42" s="476" t="n"/>
      <c r="GV42" s="476" t="n"/>
      <c r="GW42" s="476" t="n"/>
      <c r="GX42" s="476" t="n"/>
      <c r="GY42" s="476" t="n"/>
      <c r="GZ42" s="476" t="n"/>
    </row>
    <row r="43">
      <c r="A43" s="543">
        <f>IF(A$45=$B$49,IF(A$46="dy",1,0),0)</f>
        <v/>
      </c>
      <c r="B43" s="845">
        <f>IF(B$45=$B$49,IF(B$46="dy",1,0),0)</f>
        <v/>
      </c>
      <c r="C43" s="476">
        <f>IF(C$45=$B$49,IF(C$46="dy",1,0),0)</f>
        <v/>
      </c>
      <c r="D43" s="476">
        <f>IF(D$45=$B$49,IF(D$46="dy",1,0),0)</f>
        <v/>
      </c>
      <c r="E43" s="476">
        <f>IF(E$45=$B$49,IF(E$46="dy",1,0),0)</f>
        <v/>
      </c>
      <c r="F43" s="476">
        <f>IF(F$45=$B$49,IF(F$46="dy",1,0),0)</f>
        <v/>
      </c>
      <c r="G43" s="476">
        <f>IF(G$45=$B$49,IF(G$46="dy",1,0),0)</f>
        <v/>
      </c>
      <c r="H43" s="476">
        <f>IF(H$45=$B$49,IF(H$46="dy",1,0),0)</f>
        <v/>
      </c>
      <c r="I43" s="476">
        <f>IF(I$45=$B$49,IF(I$46="dy",1,0),0)</f>
        <v/>
      </c>
      <c r="J43" s="476">
        <f>IF(J$45=$B$49,IF(J$46="dy",1,0),0)</f>
        <v/>
      </c>
      <c r="K43" s="476">
        <f>IF(K$45=$B$49,IF(K$46="dy",1,0),0)</f>
        <v/>
      </c>
      <c r="L43" s="476">
        <f>IF(L$45=$B$49,IF(L$46="dy",1,0),0)</f>
        <v/>
      </c>
      <c r="M43" s="476">
        <f>IF(M$45=$B$49,IF(M$46="dy",1,0),0)</f>
        <v/>
      </c>
      <c r="N43" s="476">
        <f>IF(N$45=$B$49,IF(N$46="dy",1,0),0)</f>
        <v/>
      </c>
      <c r="O43" s="476">
        <f>IF(O$45=$B$49,IF(O$46="dy",1,0),0)</f>
        <v/>
      </c>
      <c r="P43" s="544">
        <f>IF(P$45=$B$49,IF(P$46="dy",1,0),0)</f>
        <v/>
      </c>
      <c r="Q43" s="845">
        <f>IF(Q$45=$B$49,IF(Q$46="dy",1,0),0)</f>
        <v/>
      </c>
      <c r="R43" s="845" t="n">
        <v>0</v>
      </c>
      <c r="S43" s="544" t="n">
        <v>0</v>
      </c>
      <c r="T43" s="845" t="n">
        <v>0</v>
      </c>
      <c r="U43" s="705" t="n">
        <v>1.738479012170019e-15</v>
      </c>
      <c r="V43" s="487" t="n">
        <v>1.000000000000001</v>
      </c>
      <c r="W43" s="487" t="n">
        <v>-7.371726455654878e-16</v>
      </c>
      <c r="X43" s="487" t="n">
        <v>1</v>
      </c>
      <c r="Y43" s="487" t="n">
        <v>-3.692510378007483e-16</v>
      </c>
      <c r="Z43" s="487" t="n">
        <v>0.9999999999999992</v>
      </c>
      <c r="AA43" s="487" t="n">
        <v>3.155827993695113e-17</v>
      </c>
      <c r="AB43" s="487" t="n">
        <v>0.9999999999999996</v>
      </c>
      <c r="AC43" s="487" t="n">
        <v>0</v>
      </c>
      <c r="AD43" s="487" t="n">
        <v>1</v>
      </c>
      <c r="AE43" s="487" t="n">
        <v>3.86153150517342e-16</v>
      </c>
      <c r="AF43" s="487" t="n">
        <v>1.000000000000001</v>
      </c>
      <c r="AG43" s="487" t="n">
        <v>1.215872895347516e-16</v>
      </c>
      <c r="AH43" s="487" t="n">
        <v>1.000000000000001</v>
      </c>
      <c r="AI43" s="487" t="n">
        <v>5.038961493980141e-16</v>
      </c>
      <c r="AJ43" s="487" t="n">
        <v>1.000000000000001</v>
      </c>
      <c r="AK43" s="705" t="n">
        <v>-2.558848319766142e-16</v>
      </c>
      <c r="AL43" s="487" t="n">
        <v>0.9999999999999997</v>
      </c>
      <c r="AM43" s="753" t="n">
        <v>1.455191522836684e-09</v>
      </c>
      <c r="AN43" s="845" t="n">
        <v>9.31322574615481e-10</v>
      </c>
      <c r="AO43" s="550" t="n">
        <v>-4.438127722976744e-13</v>
      </c>
      <c r="AP43" s="476" t="n"/>
      <c r="AQ43" s="476" t="n"/>
      <c r="AR43" s="476" t="n"/>
      <c r="AS43" s="476" t="n"/>
      <c r="AT43" s="476" t="n"/>
      <c r="AU43" s="476" t="n"/>
      <c r="AV43" s="476" t="n"/>
      <c r="AW43" s="476" t="n"/>
      <c r="AX43" s="476" t="n"/>
      <c r="AY43" s="476" t="n"/>
      <c r="AZ43" s="476" t="n"/>
      <c r="BA43" s="476" t="n"/>
      <c r="BB43" s="476" t="n"/>
      <c r="BC43" s="476" t="n"/>
      <c r="BD43" s="476" t="n"/>
      <c r="BE43" s="476" t="n"/>
      <c r="BF43" s="476" t="n"/>
      <c r="BG43" s="476" t="n"/>
      <c r="BH43" s="476" t="n"/>
      <c r="BI43" s="476" t="n"/>
      <c r="BJ43" s="476" t="n"/>
      <c r="BK43" s="476" t="n"/>
      <c r="BL43" s="476" t="n"/>
      <c r="BM43" s="476" t="n"/>
      <c r="BN43" s="476" t="n"/>
      <c r="BO43" s="476" t="n"/>
      <c r="BP43" s="476" t="n"/>
      <c r="BQ43" s="476" t="n"/>
      <c r="BR43" s="476" t="n"/>
      <c r="BS43" s="476" t="n"/>
      <c r="BT43" s="476" t="n"/>
      <c r="BU43" s="476" t="n"/>
      <c r="BV43" s="476" t="n"/>
      <c r="BW43" s="476" t="n"/>
      <c r="BX43" s="476" t="n"/>
      <c r="BY43" s="476" t="n"/>
      <c r="BZ43" s="476" t="n"/>
      <c r="CA43" s="476" t="n"/>
      <c r="CB43" s="476" t="n"/>
      <c r="CC43" s="476" t="n"/>
      <c r="CD43" s="476" t="n"/>
      <c r="CE43" s="476" t="n"/>
      <c r="CF43" s="476" t="n"/>
      <c r="CG43" s="476" t="n"/>
      <c r="CH43" s="476" t="n"/>
      <c r="CI43" s="476" t="n"/>
      <c r="CJ43" s="476" t="n"/>
      <c r="CK43" s="476" t="n"/>
      <c r="CL43" s="476" t="n"/>
      <c r="CM43" s="476" t="n"/>
      <c r="CN43" s="476" t="n"/>
      <c r="CO43" s="476" t="n"/>
      <c r="CP43" s="476" t="n"/>
      <c r="CQ43" s="476" t="n"/>
      <c r="CR43" s="476" t="n"/>
      <c r="CS43" s="476" t="n"/>
      <c r="CT43" s="476" t="n"/>
      <c r="CU43" s="476" t="n"/>
      <c r="CV43" s="476" t="n"/>
      <c r="CW43" s="476" t="n"/>
      <c r="CX43" s="476" t="n"/>
      <c r="CY43" s="476" t="n"/>
      <c r="CZ43" s="476" t="n"/>
      <c r="DA43" s="476" t="n"/>
      <c r="DB43" s="476" t="n"/>
      <c r="DC43" s="476" t="n"/>
      <c r="DD43" s="476" t="n"/>
      <c r="DE43" s="476" t="n"/>
      <c r="DF43" s="476" t="n"/>
      <c r="DG43" s="476" t="n"/>
      <c r="DH43" s="476" t="n"/>
      <c r="DI43" s="476" t="n"/>
      <c r="DJ43" s="476" t="n"/>
      <c r="DK43" s="476" t="n"/>
      <c r="DL43" s="476" t="n"/>
      <c r="DM43" s="476" t="n"/>
      <c r="DN43" s="476" t="n"/>
      <c r="DO43" s="476" t="n"/>
      <c r="DP43" s="476" t="n"/>
      <c r="DQ43" s="476" t="n"/>
      <c r="DR43" s="476" t="n"/>
      <c r="DS43" s="476" t="n"/>
      <c r="DT43" s="476" t="n"/>
      <c r="DU43" s="476" t="n"/>
      <c r="DV43" s="476" t="n"/>
      <c r="DW43" s="476" t="n"/>
      <c r="DX43" s="476" t="n"/>
      <c r="DY43" s="476" t="n"/>
      <c r="DZ43" s="476" t="n"/>
      <c r="EA43" s="476" t="n"/>
      <c r="EB43" s="476" t="n"/>
      <c r="EC43" s="476" t="n"/>
      <c r="ED43" s="476" t="n"/>
      <c r="EE43" s="476" t="n"/>
      <c r="EF43" s="476" t="n"/>
      <c r="EG43" s="476" t="n"/>
      <c r="EH43" s="476" t="n"/>
      <c r="EI43" s="476" t="n"/>
      <c r="EJ43" s="476" t="n"/>
      <c r="EK43" s="476" t="n"/>
      <c r="EL43" s="476" t="n"/>
      <c r="EM43" s="476" t="n"/>
      <c r="EN43" s="476" t="n"/>
      <c r="EO43" s="476" t="n"/>
      <c r="EP43" s="476" t="n"/>
      <c r="EQ43" s="476" t="n"/>
      <c r="ER43" s="476" t="n"/>
      <c r="ES43" s="476" t="n"/>
      <c r="ET43" s="476" t="n"/>
      <c r="EU43" s="476" t="n"/>
      <c r="EV43" s="476" t="n"/>
      <c r="EW43" s="476" t="n"/>
      <c r="EX43" s="476" t="n"/>
      <c r="EY43" s="476" t="n"/>
      <c r="EZ43" s="476" t="n"/>
      <c r="FA43" s="476" t="n"/>
      <c r="FB43" s="476" t="n"/>
      <c r="FC43" s="476" t="n"/>
      <c r="FD43" s="476" t="n"/>
      <c r="FE43" s="476" t="n"/>
      <c r="FF43" s="476" t="n"/>
      <c r="FG43" s="476" t="n"/>
      <c r="FH43" s="476" t="n"/>
      <c r="FI43" s="476" t="n"/>
      <c r="FJ43" s="476" t="n"/>
      <c r="FK43" s="476" t="n"/>
      <c r="FL43" s="476" t="n"/>
      <c r="FM43" s="476" t="n"/>
      <c r="FN43" s="476" t="n"/>
      <c r="FO43" s="476" t="n"/>
      <c r="FP43" s="476" t="n"/>
      <c r="FQ43" s="476" t="n"/>
      <c r="FR43" s="476" t="n"/>
      <c r="FS43" s="476" t="n"/>
      <c r="FT43" s="476" t="n"/>
      <c r="FU43" s="476" t="n"/>
      <c r="FV43" s="476" t="n"/>
      <c r="FW43" s="476" t="n"/>
      <c r="FX43" s="476" t="n"/>
      <c r="FY43" s="476" t="n"/>
      <c r="FZ43" s="476" t="n"/>
      <c r="GA43" s="476" t="n"/>
      <c r="GB43" s="476" t="n"/>
      <c r="GC43" s="476" t="n"/>
      <c r="GD43" s="476" t="n"/>
      <c r="GE43" s="476" t="n"/>
      <c r="GF43" s="476" t="n"/>
      <c r="GG43" s="476" t="n"/>
      <c r="GH43" s="476" t="n"/>
      <c r="GI43" s="476" t="n"/>
      <c r="GJ43" s="476" t="n"/>
      <c r="GK43" s="476" t="n"/>
      <c r="GL43" s="476" t="n"/>
      <c r="GM43" s="476" t="n"/>
      <c r="GN43" s="476" t="n"/>
      <c r="GO43" s="476" t="n"/>
      <c r="GP43" s="476" t="n"/>
      <c r="GQ43" s="476" t="n"/>
      <c r="GR43" s="476" t="n"/>
      <c r="GS43" s="476" t="n"/>
      <c r="GT43" s="476" t="n"/>
      <c r="GU43" s="476" t="n"/>
      <c r="GV43" s="476" t="n"/>
      <c r="GW43" s="476" t="n"/>
      <c r="GX43" s="476" t="n"/>
      <c r="GY43" s="476" t="n"/>
      <c r="GZ43" s="476" t="n"/>
    </row>
    <row r="44">
      <c r="A44" s="567">
        <f>IF(A45=$B$49,IF(A46="dx",$H$49,$I$49),IF($B$50=A45,IF(A46="dx",-$H$49,-$I$49),0))</f>
        <v/>
      </c>
      <c r="B44" s="590">
        <f>IF(B45=$B$49,IF(B46="dx",$H$49,$I$49),IF($B$50=B45,IF(B46="dx",-$H$49,-$I$49),0))</f>
        <v/>
      </c>
      <c r="C44" s="590">
        <f>IF(C45=$B$49,IF(C46="dx",$H$49,$I$49),IF($B$50=C45,IF(C46="dx",-$H$49,-$I$49),0))</f>
        <v/>
      </c>
      <c r="D44" s="590">
        <f>IF(D45=$B$49,IF(D46="dx",$H$49,$I$49),IF($B$50=D45,IF(D46="dx",-$H$49,-$I$49),0))</f>
        <v/>
      </c>
      <c r="E44" s="590">
        <f>IF(E45=$B$49,IF(E46="dx",$H$49,$I$49),IF($B$50=E45,IF(E46="dx",-$H$49,-$I$49),0))</f>
        <v/>
      </c>
      <c r="F44" s="590">
        <f>IF(F45=$B$49,IF(F46="dx",$H$49,$I$49),IF($B$50=F45,IF(F46="dx",-$H$49,-$I$49),0))</f>
        <v/>
      </c>
      <c r="G44" s="590">
        <f>IF(G45=$B$49,IF(G46="dx",$H$49,$I$49),IF($B$50=G45,IF(G46="dx",-$H$49,-$I$49),0))</f>
        <v/>
      </c>
      <c r="H44" s="590">
        <f>IF(H45=$B$49,IF(H46="dx",$H$49,$I$49),IF($B$50=H45,IF(H46="dx",-$H$49,-$I$49),0))</f>
        <v/>
      </c>
      <c r="I44" s="590">
        <f>IF(I45=$B$49,IF(I46="dx",$H$49,$I$49),IF($B$50=I45,IF(I46="dx",-$H$49,-$I$49),0))</f>
        <v/>
      </c>
      <c r="J44" s="590">
        <f>IF(J45=$B$49,IF(J46="dx",$H$49,$I$49),IF($B$50=J45,IF(J46="dx",-$H$49,-$I$49),0))</f>
        <v/>
      </c>
      <c r="K44" s="590">
        <f>IF(K45=$B$49,IF(K46="dx",$H$49,$I$49),IF($B$50=K45,IF(K46="dx",-$H$49,-$I$49),0))</f>
        <v/>
      </c>
      <c r="L44" s="590">
        <f>IF(L45=$B$49,IF(L46="dx",$H$49,$I$49),IF($B$50=L45,IF(L46="dx",-$H$49,-$I$49),0))</f>
        <v/>
      </c>
      <c r="M44" s="590">
        <f>IF(M45=$B$49,IF(M46="dx",$H$49,$I$49),IF($B$50=M45,IF(M46="dx",-$H$49,-$I$49),0))</f>
        <v/>
      </c>
      <c r="N44" s="590">
        <f>IF(N45=$B$49,IF(N46="dx",$H$49,$I$49),IF($B$50=N45,IF(N46="dx",-$H$49,-$I$49),0))</f>
        <v/>
      </c>
      <c r="O44" s="590">
        <f>IF(O45=$B$49,IF(O46="dx",$H$49,$I$49),IF($B$50=O45,IF(O46="dx",-$H$49,-$I$49),0))</f>
        <v/>
      </c>
      <c r="P44" s="568">
        <f>IF(P45=$B$49,IF(P46="dx",$H$49,$I$49),IF($B$50=P45,IF(P46="dx",-$H$49,-$I$49),0))</f>
        <v/>
      </c>
      <c r="Q44" s="590">
        <f>IF(Q45=$B$49,IF(Q46="dx",$H$49,$I$49),IF($B$50=Q45,IF(Q46="dx",-$H$49,-$I$49),0))</f>
        <v/>
      </c>
      <c r="R44" s="590" t="n">
        <v>0</v>
      </c>
      <c r="S44" s="568" t="n">
        <v>0</v>
      </c>
      <c r="T44" s="845" t="n">
        <v>0</v>
      </c>
      <c r="U44" s="712" t="n">
        <v>0.0005811946409141104</v>
      </c>
      <c r="V44" s="668" t="n">
        <v>-8.639379797371977e-05</v>
      </c>
      <c r="W44" s="668" t="n">
        <v>0.0005811946409141112</v>
      </c>
      <c r="X44" s="668" t="n">
        <v>-8.639379797371968e-05</v>
      </c>
      <c r="Y44" s="668" t="n">
        <v>0.0005419247327442388</v>
      </c>
      <c r="Z44" s="668" t="n">
        <v>0.00014137166941154</v>
      </c>
      <c r="AA44" s="668" t="n">
        <v>8.639379797371938e-05</v>
      </c>
      <c r="AB44" s="668" t="n">
        <v>0.0002199114857512851</v>
      </c>
      <c r="AC44" s="668" t="n">
        <v>0</v>
      </c>
      <c r="AD44" s="668" t="n">
        <v>0</v>
      </c>
      <c r="AE44" s="668" t="n">
        <v>-0.0001099557428756429</v>
      </c>
      <c r="AF44" s="668" t="n">
        <v>-0.0002356194490192345</v>
      </c>
      <c r="AG44" s="668" t="n">
        <v>0.0001649336143134638</v>
      </c>
      <c r="AH44" s="668" t="n">
        <v>-0.0001806415775814132</v>
      </c>
      <c r="AI44" s="668" t="n">
        <v>0.0003926990816987239</v>
      </c>
      <c r="AJ44" s="668" t="n">
        <v>-0.0002277654673852601</v>
      </c>
      <c r="AK44" s="712" t="n">
        <v>0.0003424335992412871</v>
      </c>
      <c r="AL44" s="668" t="n">
        <v>2.827433388230771e-05</v>
      </c>
      <c r="AM44" s="669" t="n">
        <v>-6.825427163580833e-13</v>
      </c>
      <c r="AN44" s="845" t="n">
        <v>-6.999148685493811e-13</v>
      </c>
      <c r="AO44" s="845" t="n">
        <v>-1.567630272444368e-16</v>
      </c>
      <c r="AP44" s="476" t="n"/>
      <c r="AQ44" s="476" t="n"/>
      <c r="AR44" s="476" t="n"/>
      <c r="AS44" s="476" t="n"/>
      <c r="AT44" s="476" t="n"/>
      <c r="AU44" s="476" t="n"/>
      <c r="AV44" s="476" t="n"/>
      <c r="AW44" s="476" t="n"/>
      <c r="AX44" s="476" t="n"/>
      <c r="AY44" s="476" t="n"/>
      <c r="AZ44" s="476" t="n"/>
      <c r="BA44" s="476" t="n"/>
      <c r="BB44" s="476" t="n"/>
      <c r="BC44" s="476" t="n"/>
      <c r="BD44" s="476" t="n"/>
      <c r="BE44" s="476" t="n"/>
      <c r="BF44" s="476" t="n"/>
      <c r="BG44" s="476" t="n"/>
      <c r="BH44" s="476" t="n"/>
      <c r="BI44" s="476" t="n"/>
      <c r="BJ44" s="476" t="n"/>
      <c r="BK44" s="476" t="n"/>
      <c r="BL44" s="476" t="n"/>
      <c r="BM44" s="476" t="n"/>
      <c r="BN44" s="476" t="n"/>
      <c r="BO44" s="476" t="n"/>
      <c r="BP44" s="476" t="n"/>
      <c r="BQ44" s="476" t="n"/>
      <c r="BR44" s="476" t="n"/>
      <c r="BS44" s="476" t="n"/>
      <c r="BT44" s="476" t="n"/>
      <c r="BU44" s="476" t="n"/>
      <c r="BV44" s="476" t="n"/>
      <c r="BW44" s="476" t="n"/>
      <c r="BX44" s="476" t="n"/>
      <c r="BY44" s="476" t="n"/>
      <c r="BZ44" s="476" t="n"/>
      <c r="CA44" s="476" t="n"/>
      <c r="CB44" s="476" t="n"/>
      <c r="CC44" s="476" t="n"/>
      <c r="CD44" s="476" t="n"/>
      <c r="CE44" s="476" t="n"/>
      <c r="CF44" s="476" t="n"/>
      <c r="CG44" s="476" t="n"/>
      <c r="CH44" s="476" t="n"/>
      <c r="CI44" s="476" t="n"/>
      <c r="CJ44" s="476" t="n"/>
      <c r="CK44" s="476" t="n"/>
      <c r="CL44" s="476" t="n"/>
      <c r="CM44" s="476" t="n"/>
      <c r="CN44" s="476" t="n"/>
      <c r="CO44" s="476" t="n"/>
      <c r="CP44" s="476" t="n"/>
      <c r="CQ44" s="476" t="n"/>
      <c r="CR44" s="476" t="n"/>
      <c r="CS44" s="476" t="n"/>
      <c r="CT44" s="476" t="n"/>
      <c r="CU44" s="476" t="n"/>
      <c r="CV44" s="476" t="n"/>
      <c r="CW44" s="476" t="n"/>
      <c r="CX44" s="476" t="n"/>
      <c r="CY44" s="476" t="n"/>
      <c r="CZ44" s="476" t="n"/>
      <c r="DA44" s="476" t="n"/>
      <c r="DB44" s="476" t="n"/>
      <c r="DC44" s="476" t="n"/>
      <c r="DD44" s="476" t="n"/>
      <c r="DE44" s="476" t="n"/>
      <c r="DF44" s="476" t="n"/>
      <c r="DG44" s="476" t="n"/>
      <c r="DH44" s="476" t="n"/>
      <c r="DI44" s="476" t="n"/>
      <c r="DJ44" s="476" t="n"/>
      <c r="DK44" s="476" t="n"/>
      <c r="DL44" s="476" t="n"/>
      <c r="DM44" s="476" t="n"/>
      <c r="DN44" s="476" t="n"/>
      <c r="DO44" s="476" t="n"/>
      <c r="DP44" s="476" t="n"/>
      <c r="DQ44" s="476" t="n"/>
      <c r="DR44" s="476" t="n"/>
      <c r="DS44" s="476" t="n"/>
      <c r="DT44" s="476" t="n"/>
      <c r="DU44" s="476" t="n"/>
      <c r="DV44" s="476" t="n"/>
      <c r="DW44" s="476" t="n"/>
      <c r="DX44" s="476" t="n"/>
      <c r="DY44" s="476" t="n"/>
      <c r="DZ44" s="476" t="n"/>
      <c r="EA44" s="476" t="n"/>
      <c r="EB44" s="476" t="n"/>
      <c r="EC44" s="476" t="n"/>
      <c r="ED44" s="476" t="n"/>
      <c r="EE44" s="476" t="n"/>
      <c r="EF44" s="476" t="n"/>
      <c r="EG44" s="476" t="n"/>
      <c r="EH44" s="476" t="n"/>
      <c r="EI44" s="476" t="n"/>
      <c r="EJ44" s="476" t="n"/>
      <c r="EK44" s="476" t="n"/>
      <c r="EL44" s="476" t="n"/>
      <c r="EM44" s="476" t="n"/>
      <c r="EN44" s="476" t="n"/>
      <c r="EO44" s="476" t="n"/>
      <c r="EP44" s="476" t="n"/>
      <c r="EQ44" s="476" t="n"/>
      <c r="ER44" s="476" t="n"/>
      <c r="ES44" s="476" t="n"/>
      <c r="ET44" s="476" t="n"/>
      <c r="EU44" s="476" t="n"/>
      <c r="EV44" s="476" t="n"/>
      <c r="EW44" s="476" t="n"/>
      <c r="EX44" s="476" t="n"/>
      <c r="EY44" s="476" t="n"/>
      <c r="EZ44" s="476" t="n"/>
      <c r="FA44" s="476" t="n"/>
      <c r="FB44" s="476" t="n"/>
      <c r="FC44" s="476" t="n"/>
      <c r="FD44" s="476" t="n"/>
      <c r="FE44" s="476" t="n"/>
      <c r="FF44" s="476" t="n"/>
      <c r="FG44" s="476" t="n"/>
      <c r="FH44" s="476" t="n"/>
      <c r="FI44" s="476" t="n"/>
      <c r="FJ44" s="476" t="n"/>
      <c r="FK44" s="476" t="n"/>
      <c r="FL44" s="476" t="n"/>
      <c r="FM44" s="476" t="n"/>
      <c r="FN44" s="476" t="n"/>
      <c r="FO44" s="476" t="n"/>
      <c r="FP44" s="476" t="n"/>
      <c r="FQ44" s="476" t="n"/>
      <c r="FR44" s="476" t="n"/>
      <c r="FS44" s="476" t="n"/>
      <c r="FT44" s="476" t="n"/>
      <c r="FU44" s="476" t="n"/>
      <c r="FV44" s="476" t="n"/>
      <c r="FW44" s="476" t="n"/>
      <c r="FX44" s="476" t="n"/>
      <c r="FY44" s="476" t="n"/>
      <c r="FZ44" s="476" t="n"/>
      <c r="GA44" s="476" t="n"/>
      <c r="GB44" s="476" t="n"/>
      <c r="GC44" s="476" t="n"/>
      <c r="GD44" s="476" t="n"/>
      <c r="GE44" s="476" t="n"/>
      <c r="GF44" s="476" t="n"/>
      <c r="GG44" s="476" t="n"/>
      <c r="GH44" s="476" t="n"/>
      <c r="GI44" s="476" t="n"/>
      <c r="GJ44" s="476" t="n"/>
      <c r="GK44" s="476" t="n"/>
      <c r="GL44" s="476" t="n"/>
      <c r="GM44" s="476" t="n"/>
      <c r="GN44" s="476" t="n"/>
      <c r="GO44" s="476" t="n"/>
      <c r="GP44" s="476" t="n"/>
      <c r="GQ44" s="476" t="n"/>
      <c r="GR44" s="476" t="n"/>
      <c r="GS44" s="476" t="n"/>
      <c r="GT44" s="476" t="n"/>
      <c r="GU44" s="476" t="n"/>
      <c r="GV44" s="476" t="n"/>
      <c r="GW44" s="476" t="n"/>
      <c r="GX44" s="476" t="n"/>
      <c r="GY44" s="476" t="n"/>
      <c r="GZ44" s="476" t="n"/>
    </row>
    <row r="45">
      <c r="A45" s="670" t="n">
        <v>1</v>
      </c>
      <c r="B45" s="670" t="n">
        <v>1</v>
      </c>
      <c r="C45" s="670" t="n">
        <v>1</v>
      </c>
      <c r="D45" s="670" t="n">
        <v>3</v>
      </c>
      <c r="E45" s="670" t="n">
        <v>3</v>
      </c>
      <c r="F45" s="670" t="n">
        <v>4</v>
      </c>
      <c r="G45" s="670" t="n">
        <v>4</v>
      </c>
      <c r="H45" s="670" t="n">
        <v>5</v>
      </c>
      <c r="I45" s="670" t="n">
        <v>5</v>
      </c>
      <c r="J45" s="670" t="n">
        <v>6</v>
      </c>
      <c r="K45" s="670" t="n">
        <v>6</v>
      </c>
      <c r="L45" s="670" t="n">
        <v>7</v>
      </c>
      <c r="M45" s="670" t="n">
        <v>7</v>
      </c>
      <c r="N45" s="670" t="n">
        <v>8</v>
      </c>
      <c r="O45" s="670" t="n">
        <v>8</v>
      </c>
      <c r="P45" s="670" t="n">
        <v>9</v>
      </c>
      <c r="Q45" s="845" t="n">
        <v>9</v>
      </c>
      <c r="R45" s="476" t="n"/>
      <c r="S45" s="476" t="n"/>
      <c r="T45" s="476" t="n"/>
      <c r="U45" s="476" t="n"/>
      <c r="V45" s="476" t="n"/>
      <c r="W45" s="476" t="n"/>
      <c r="X45" s="476" t="n"/>
      <c r="Y45" s="476" t="n"/>
      <c r="Z45" s="476" t="n"/>
      <c r="AA45" s="476" t="n"/>
      <c r="AB45" s="476" t="n"/>
      <c r="AC45" s="476" t="n"/>
      <c r="AD45" s="476" t="n"/>
      <c r="AE45" s="476" t="n"/>
      <c r="AF45" s="476" t="n"/>
      <c r="AG45" s="476" t="n"/>
      <c r="AH45" s="476" t="n"/>
      <c r="AI45" s="476" t="n"/>
      <c r="AJ45" s="476" t="n"/>
      <c r="AK45" s="476" t="n"/>
      <c r="AL45" s="476" t="n"/>
      <c r="AM45" s="476" t="n"/>
      <c r="AN45" s="476" t="n"/>
      <c r="AO45" s="476" t="n"/>
      <c r="AP45" s="476" t="n"/>
      <c r="AQ45" s="476" t="n"/>
      <c r="AR45" s="476" t="n"/>
      <c r="AS45" s="476" t="n"/>
      <c r="AT45" s="476" t="n"/>
      <c r="AU45" s="476" t="n"/>
      <c r="AV45" s="476" t="n"/>
      <c r="AW45" s="476" t="n"/>
      <c r="AX45" s="476" t="n"/>
      <c r="AY45" s="476" t="n"/>
      <c r="AZ45" s="476" t="n"/>
      <c r="BA45" s="476" t="n"/>
      <c r="BB45" s="476" t="n"/>
      <c r="BC45" s="476" t="n"/>
      <c r="BD45" s="476" t="n"/>
      <c r="BE45" s="476" t="n"/>
      <c r="BF45" s="476" t="n"/>
      <c r="BG45" s="476" t="n"/>
      <c r="BH45" s="476" t="n"/>
      <c r="BI45" s="476" t="n"/>
      <c r="BJ45" s="476" t="n"/>
      <c r="BK45" s="476" t="n"/>
      <c r="BL45" s="476" t="n"/>
      <c r="BM45" s="476" t="n"/>
      <c r="BN45" s="476" t="n"/>
      <c r="BO45" s="476" t="n"/>
      <c r="BP45" s="476" t="n"/>
      <c r="BQ45" s="476" t="n"/>
      <c r="BR45" s="476" t="n"/>
      <c r="BS45" s="476" t="n"/>
      <c r="BT45" s="476" t="n"/>
      <c r="BU45" s="476" t="n"/>
      <c r="BV45" s="476" t="n"/>
      <c r="BW45" s="476" t="n"/>
      <c r="BX45" s="476" t="n"/>
      <c r="BY45" s="476" t="n"/>
      <c r="BZ45" s="476" t="n"/>
      <c r="CA45" s="476" t="n"/>
      <c r="CB45" s="476" t="n"/>
      <c r="CC45" s="476" t="n"/>
      <c r="CD45" s="476" t="n"/>
      <c r="CE45" s="476" t="n"/>
      <c r="CF45" s="476" t="n"/>
      <c r="CG45" s="476" t="n"/>
      <c r="CH45" s="476" t="n"/>
      <c r="CI45" s="476" t="n"/>
      <c r="CJ45" s="476" t="n"/>
      <c r="CK45" s="476" t="n"/>
      <c r="CL45" s="476" t="n"/>
      <c r="CM45" s="476" t="n"/>
      <c r="CN45" s="476" t="n"/>
      <c r="CO45" s="476" t="n"/>
      <c r="CP45" s="476" t="n"/>
      <c r="CQ45" s="476" t="n"/>
      <c r="CR45" s="476" t="n"/>
      <c r="CS45" s="476" t="n"/>
      <c r="CT45" s="476" t="n"/>
      <c r="CU45" s="476" t="n"/>
      <c r="CV45" s="476" t="n"/>
      <c r="CW45" s="476" t="n"/>
      <c r="CX45" s="476" t="n"/>
      <c r="CY45" s="476" t="n"/>
      <c r="CZ45" s="476" t="n"/>
      <c r="DA45" s="476" t="n"/>
      <c r="DB45" s="476" t="n"/>
      <c r="DC45" s="476" t="n"/>
      <c r="DD45" s="476" t="n"/>
      <c r="DE45" s="476" t="n"/>
      <c r="DF45" s="476" t="n"/>
      <c r="DG45" s="476" t="n"/>
      <c r="DH45" s="476" t="n"/>
      <c r="DI45" s="476" t="n"/>
      <c r="DJ45" s="476" t="n"/>
      <c r="DK45" s="476" t="n"/>
      <c r="DL45" s="476" t="n"/>
      <c r="DM45" s="476" t="n"/>
      <c r="DN45" s="476" t="n"/>
      <c r="DO45" s="476" t="n"/>
      <c r="DP45" s="476" t="n"/>
      <c r="DQ45" s="476" t="n"/>
      <c r="DR45" s="476" t="n"/>
      <c r="DS45" s="476" t="n"/>
      <c r="DT45" s="476" t="n"/>
      <c r="DU45" s="476" t="n"/>
      <c r="DV45" s="476" t="n"/>
      <c r="DW45" s="476" t="n"/>
      <c r="DX45" s="476" t="n"/>
      <c r="DY45" s="476" t="n"/>
      <c r="DZ45" s="476" t="n"/>
      <c r="EA45" s="476" t="n"/>
      <c r="EB45" s="476" t="n"/>
      <c r="EC45" s="476" t="n"/>
      <c r="ED45" s="476" t="n"/>
      <c r="EE45" s="476" t="n"/>
      <c r="EF45" s="476" t="n"/>
      <c r="EG45" s="476" t="n"/>
      <c r="EH45" s="476" t="n"/>
      <c r="EI45" s="476" t="n"/>
      <c r="EJ45" s="476" t="n"/>
      <c r="EK45" s="476" t="n"/>
      <c r="EL45" s="476" t="n"/>
      <c r="EM45" s="476" t="n"/>
      <c r="EN45" s="476" t="n"/>
      <c r="EO45" s="476" t="n"/>
      <c r="EP45" s="476" t="n"/>
      <c r="EQ45" s="476" t="n"/>
      <c r="ER45" s="476" t="n"/>
      <c r="ES45" s="476" t="n"/>
      <c r="ET45" s="476" t="n"/>
      <c r="EU45" s="476" t="n"/>
      <c r="EV45" s="476" t="n"/>
      <c r="EW45" s="476" t="n"/>
      <c r="EX45" s="476" t="n"/>
      <c r="EY45" s="476" t="n"/>
      <c r="EZ45" s="476" t="n"/>
      <c r="FA45" s="476" t="n"/>
      <c r="FB45" s="476" t="n"/>
      <c r="FC45" s="476" t="n"/>
      <c r="FD45" s="476" t="n"/>
      <c r="FE45" s="476" t="n"/>
      <c r="FF45" s="476" t="n"/>
      <c r="FG45" s="476" t="n"/>
      <c r="FH45" s="476" t="n"/>
      <c r="FI45" s="476" t="n"/>
      <c r="FJ45" s="476" t="n"/>
      <c r="FK45" s="476" t="n"/>
      <c r="FL45" s="476" t="n"/>
      <c r="FM45" s="476" t="n"/>
      <c r="FN45" s="476" t="n"/>
      <c r="FO45" s="476" t="n"/>
      <c r="FP45" s="476" t="n"/>
      <c r="FQ45" s="476" t="n"/>
      <c r="FR45" s="476" t="n"/>
      <c r="FS45" s="476" t="n"/>
      <c r="FT45" s="476" t="n"/>
      <c r="FU45" s="476" t="n"/>
      <c r="FV45" s="476" t="n"/>
      <c r="FW45" s="476" t="n"/>
      <c r="FX45" s="476" t="n"/>
      <c r="FY45" s="476" t="n"/>
      <c r="FZ45" s="476" t="n"/>
      <c r="GA45" s="476" t="n"/>
      <c r="GB45" s="476" t="n"/>
      <c r="GC45" s="476" t="n"/>
      <c r="GD45" s="476" t="n"/>
      <c r="GE45" s="476" t="n"/>
      <c r="GF45" s="476" t="n"/>
      <c r="GG45" s="476" t="n"/>
      <c r="GH45" s="476" t="n"/>
      <c r="GI45" s="476" t="n"/>
      <c r="GJ45" s="476" t="n"/>
      <c r="GK45" s="476" t="n"/>
      <c r="GL45" s="476" t="n"/>
      <c r="GM45" s="476" t="n"/>
      <c r="GN45" s="476" t="n"/>
      <c r="GO45" s="476" t="n"/>
      <c r="GP45" s="476" t="n"/>
      <c r="GQ45" s="476" t="n"/>
      <c r="GR45" s="476" t="n"/>
      <c r="GS45" s="476" t="n"/>
      <c r="GT45" s="476" t="n"/>
      <c r="GU45" s="476" t="n"/>
      <c r="GV45" s="476" t="n"/>
      <c r="GW45" s="476" t="n"/>
      <c r="GX45" s="476" t="n"/>
      <c r="GY45" s="476" t="n"/>
      <c r="GZ45" s="476" t="n"/>
    </row>
    <row r="46">
      <c r="A46" s="750" t="inlineStr">
        <is>
          <t>dx</t>
        </is>
      </c>
      <c r="B46" s="750" t="inlineStr">
        <is>
          <t>dx</t>
        </is>
      </c>
      <c r="C46" s="750" t="inlineStr">
        <is>
          <t>dy</t>
        </is>
      </c>
      <c r="D46" s="750" t="inlineStr">
        <is>
          <t>dx</t>
        </is>
      </c>
      <c r="E46" s="750" t="inlineStr">
        <is>
          <t>dy</t>
        </is>
      </c>
      <c r="F46" s="750" t="inlineStr">
        <is>
          <t>dx</t>
        </is>
      </c>
      <c r="G46" s="750" t="inlineStr">
        <is>
          <t>dy</t>
        </is>
      </c>
      <c r="H46" s="750" t="inlineStr">
        <is>
          <t>dx</t>
        </is>
      </c>
      <c r="I46" s="750" t="inlineStr">
        <is>
          <t>dy</t>
        </is>
      </c>
      <c r="J46" s="750" t="inlineStr">
        <is>
          <t>dx</t>
        </is>
      </c>
      <c r="K46" s="750" t="inlineStr">
        <is>
          <t>dy</t>
        </is>
      </c>
      <c r="L46" s="750" t="inlineStr">
        <is>
          <t>dx</t>
        </is>
      </c>
      <c r="M46" s="750" t="inlineStr">
        <is>
          <t>dy</t>
        </is>
      </c>
      <c r="N46" s="750" t="inlineStr">
        <is>
          <t>dx</t>
        </is>
      </c>
      <c r="O46" s="750" t="inlineStr">
        <is>
          <t>dy</t>
        </is>
      </c>
      <c r="P46" s="750" t="inlineStr">
        <is>
          <t>dx</t>
        </is>
      </c>
      <c r="Q46" s="845" t="inlineStr">
        <is>
          <t>dy</t>
        </is>
      </c>
      <c r="R46" s="476" t="n"/>
      <c r="S46" s="476" t="n"/>
      <c r="T46" s="476" t="n"/>
      <c r="U46" s="476" t="n"/>
      <c r="V46" s="476" t="n"/>
      <c r="W46" s="476" t="n"/>
      <c r="X46" s="476" t="n"/>
      <c r="Y46" s="476" t="n"/>
      <c r="Z46" s="476" t="n"/>
      <c r="AA46" s="476" t="n"/>
      <c r="AB46" s="476" t="n"/>
      <c r="AC46" s="476" t="n"/>
      <c r="AD46" s="476" t="n"/>
      <c r="AE46" s="476" t="n"/>
      <c r="AF46" s="476" t="n"/>
      <c r="AG46" s="476" t="n"/>
      <c r="AH46" s="476" t="n"/>
      <c r="AI46" s="476" t="n"/>
      <c r="AJ46" s="476" t="n"/>
      <c r="AK46" s="476" t="n"/>
      <c r="AL46" s="476" t="n"/>
      <c r="AM46" s="476" t="n"/>
      <c r="AN46" s="476" t="n"/>
      <c r="AO46" s="476" t="n"/>
      <c r="AP46" s="476" t="n"/>
      <c r="AQ46" s="476" t="n"/>
      <c r="AR46" s="476" t="n"/>
      <c r="AS46" s="476" t="n"/>
      <c r="AT46" s="476" t="n"/>
      <c r="AU46" s="476" t="n"/>
      <c r="AV46" s="476" t="n"/>
      <c r="AW46" s="476" t="n"/>
      <c r="AX46" s="476" t="n"/>
      <c r="AY46" s="476" t="n"/>
      <c r="AZ46" s="476" t="n"/>
      <c r="BA46" s="476" t="n"/>
      <c r="BB46" s="476" t="n"/>
      <c r="BC46" s="476" t="n"/>
      <c r="BD46" s="476" t="n"/>
      <c r="BE46" s="476" t="n"/>
      <c r="BF46" s="476" t="n"/>
      <c r="BG46" s="476" t="n"/>
      <c r="BH46" s="476" t="n"/>
      <c r="BI46" s="476" t="n"/>
      <c r="BJ46" s="476" t="n"/>
      <c r="BK46" s="476" t="n"/>
      <c r="BL46" s="476" t="n"/>
      <c r="BM46" s="476" t="n"/>
      <c r="BN46" s="476" t="n"/>
      <c r="BO46" s="476" t="n"/>
      <c r="BP46" s="476" t="n"/>
      <c r="BQ46" s="476" t="n"/>
      <c r="BR46" s="476" t="n"/>
      <c r="BS46" s="476" t="n"/>
      <c r="BT46" s="476" t="n"/>
      <c r="BU46" s="476" t="n"/>
      <c r="BV46" s="476" t="n"/>
      <c r="BW46" s="476" t="n"/>
      <c r="BX46" s="476" t="n"/>
      <c r="BY46" s="476" t="n"/>
      <c r="BZ46" s="476" t="n"/>
      <c r="CA46" s="476" t="n"/>
      <c r="CB46" s="476" t="n"/>
      <c r="CC46" s="476" t="n"/>
      <c r="CD46" s="476" t="n"/>
      <c r="CE46" s="476" t="n"/>
      <c r="CF46" s="476" t="n"/>
      <c r="CG46" s="476" t="n"/>
      <c r="CH46" s="476" t="n"/>
      <c r="CI46" s="476" t="n"/>
      <c r="CJ46" s="476" t="n"/>
      <c r="CK46" s="476" t="n"/>
      <c r="CL46" s="476" t="n"/>
      <c r="CM46" s="476" t="n"/>
      <c r="CN46" s="476" t="n"/>
      <c r="CO46" s="476" t="n"/>
      <c r="CP46" s="476" t="n"/>
      <c r="CQ46" s="476" t="n"/>
      <c r="CR46" s="476" t="n"/>
      <c r="CS46" s="476" t="n"/>
      <c r="CT46" s="476" t="n"/>
      <c r="CU46" s="476" t="n"/>
      <c r="CV46" s="476" t="n"/>
      <c r="CW46" s="476" t="n"/>
      <c r="CX46" s="476" t="n"/>
      <c r="CY46" s="476" t="n"/>
      <c r="CZ46" s="476" t="n"/>
      <c r="DA46" s="476" t="n"/>
      <c r="DB46" s="476" t="n"/>
      <c r="DC46" s="476" t="n"/>
      <c r="DD46" s="476" t="n"/>
      <c r="DE46" s="476" t="n"/>
      <c r="DF46" s="476" t="n"/>
      <c r="DG46" s="476" t="n"/>
      <c r="DH46" s="476" t="n"/>
      <c r="DI46" s="476" t="n"/>
      <c r="DJ46" s="476" t="n"/>
      <c r="DK46" s="476" t="n"/>
      <c r="DL46" s="476" t="n"/>
      <c r="DM46" s="476" t="n"/>
      <c r="DN46" s="476" t="n"/>
      <c r="DO46" s="476" t="n"/>
      <c r="DP46" s="476" t="n"/>
      <c r="DQ46" s="476" t="n"/>
      <c r="DR46" s="476" t="n"/>
      <c r="DS46" s="476" t="n"/>
      <c r="DT46" s="476" t="n"/>
      <c r="DU46" s="476" t="n"/>
      <c r="DV46" s="476" t="n"/>
      <c r="DW46" s="476" t="n"/>
      <c r="DX46" s="476" t="n"/>
      <c r="DY46" s="476" t="n"/>
      <c r="DZ46" s="476" t="n"/>
      <c r="EA46" s="476" t="n"/>
      <c r="EB46" s="476" t="n"/>
      <c r="EC46" s="476" t="n"/>
      <c r="ED46" s="476" t="n"/>
      <c r="EE46" s="476" t="n"/>
      <c r="EF46" s="476" t="n"/>
      <c r="EG46" s="476" t="n"/>
      <c r="EH46" s="476" t="n"/>
      <c r="EI46" s="476" t="n"/>
      <c r="EJ46" s="476" t="n"/>
      <c r="EK46" s="476" t="n"/>
      <c r="EL46" s="476" t="n"/>
      <c r="EM46" s="476" t="n"/>
      <c r="EN46" s="476" t="n"/>
      <c r="EO46" s="476" t="n"/>
      <c r="EP46" s="476" t="n"/>
      <c r="EQ46" s="476" t="n"/>
      <c r="ER46" s="476" t="n"/>
      <c r="ES46" s="476" t="n"/>
      <c r="ET46" s="476" t="n"/>
      <c r="EU46" s="476" t="n"/>
      <c r="EV46" s="476" t="n"/>
      <c r="EW46" s="476" t="n"/>
      <c r="EX46" s="476" t="n"/>
      <c r="EY46" s="476" t="n"/>
      <c r="EZ46" s="476" t="n"/>
      <c r="FA46" s="476" t="n"/>
      <c r="FB46" s="476" t="n"/>
      <c r="FC46" s="476" t="n"/>
      <c r="FD46" s="476" t="n"/>
      <c r="FE46" s="476" t="n"/>
      <c r="FF46" s="476" t="n"/>
      <c r="FG46" s="476" t="n"/>
      <c r="FH46" s="476" t="n"/>
      <c r="FI46" s="476" t="n"/>
      <c r="FJ46" s="476" t="n"/>
      <c r="FK46" s="476" t="n"/>
      <c r="FL46" s="476" t="n"/>
      <c r="FM46" s="476" t="n"/>
      <c r="FN46" s="476" t="n"/>
      <c r="FO46" s="476" t="n"/>
      <c r="FP46" s="476" t="n"/>
      <c r="FQ46" s="476" t="n"/>
      <c r="FR46" s="476" t="n"/>
      <c r="FS46" s="476" t="n"/>
      <c r="FT46" s="476" t="n"/>
      <c r="FU46" s="476" t="n"/>
      <c r="FV46" s="476" t="n"/>
      <c r="FW46" s="476" t="n"/>
      <c r="FX46" s="476" t="n"/>
      <c r="FY46" s="476" t="n"/>
      <c r="FZ46" s="476" t="n"/>
      <c r="GA46" s="476" t="n"/>
      <c r="GB46" s="476" t="n"/>
      <c r="GC46" s="476" t="n"/>
      <c r="GD46" s="476" t="n"/>
      <c r="GE46" s="476" t="n"/>
      <c r="GF46" s="476" t="n"/>
      <c r="GG46" s="476" t="n"/>
      <c r="GH46" s="476" t="n"/>
      <c r="GI46" s="476" t="n"/>
      <c r="GJ46" s="476" t="n"/>
      <c r="GK46" s="476" t="n"/>
      <c r="GL46" s="476" t="n"/>
      <c r="GM46" s="476" t="n"/>
      <c r="GN46" s="476" t="n"/>
      <c r="GO46" s="476" t="n"/>
      <c r="GP46" s="476" t="n"/>
      <c r="GQ46" s="476" t="n"/>
      <c r="GR46" s="476" t="n"/>
      <c r="GS46" s="476" t="n"/>
      <c r="GT46" s="476" t="n"/>
      <c r="GU46" s="476" t="n"/>
      <c r="GV46" s="476" t="n"/>
      <c r="GW46" s="476" t="n"/>
      <c r="GX46" s="476" t="n"/>
      <c r="GY46" s="476" t="n"/>
      <c r="GZ46" s="476" t="n"/>
    </row>
    <row r="47">
      <c r="A47" s="670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  <c r="Q47" s="476" t="n"/>
      <c r="R47" s="476" t="n"/>
      <c r="S47" s="476" t="n"/>
      <c r="T47" s="476" t="n"/>
      <c r="U47" s="476" t="n"/>
      <c r="V47" s="476" t="n"/>
      <c r="W47" s="476" t="n"/>
      <c r="X47" s="476" t="n"/>
      <c r="Y47" s="476" t="n"/>
      <c r="Z47" s="476" t="n"/>
      <c r="AA47" s="476" t="n"/>
      <c r="AB47" s="476" t="n"/>
      <c r="AC47" s="476" t="n"/>
      <c r="AD47" s="476" t="n"/>
      <c r="AE47" s="476" t="n"/>
      <c r="AF47" s="476" t="n"/>
      <c r="AG47" s="476" t="n"/>
      <c r="AH47" s="476" t="n"/>
      <c r="AI47" s="476" t="n"/>
      <c r="AJ47" s="476" t="n"/>
      <c r="AK47" s="476" t="n"/>
      <c r="AL47" s="476" t="n"/>
      <c r="AM47" s="476" t="n"/>
      <c r="AN47" s="476" t="n"/>
      <c r="AO47" s="476" t="n"/>
      <c r="AP47" s="476" t="n"/>
      <c r="AQ47" s="476" t="n"/>
      <c r="AR47" s="476" t="n"/>
      <c r="AS47" s="476" t="n"/>
      <c r="AT47" s="476" t="n"/>
      <c r="AU47" s="476" t="n"/>
      <c r="AV47" s="476" t="n"/>
      <c r="AW47" s="476" t="n"/>
      <c r="AX47" s="476" t="n"/>
      <c r="AY47" s="476" t="n"/>
      <c r="AZ47" s="476" t="n"/>
      <c r="BA47" s="476" t="n"/>
      <c r="BB47" s="476" t="n"/>
      <c r="BC47" s="476" t="n"/>
      <c r="BD47" s="476" t="n"/>
      <c r="BE47" s="476" t="n"/>
      <c r="BF47" s="476" t="n"/>
      <c r="BG47" s="476" t="n"/>
      <c r="BH47" s="476" t="n"/>
      <c r="BI47" s="476" t="n"/>
      <c r="BJ47" s="476" t="n"/>
      <c r="BK47" s="476" t="n"/>
      <c r="BL47" s="476" t="n"/>
      <c r="BM47" s="476" t="n"/>
      <c r="BN47" s="476" t="n"/>
      <c r="BO47" s="476" t="n"/>
      <c r="BP47" s="476" t="n"/>
      <c r="BQ47" s="476" t="n"/>
      <c r="BR47" s="476" t="n"/>
      <c r="BS47" s="476" t="n"/>
      <c r="BT47" s="476" t="n"/>
      <c r="BU47" s="476" t="n"/>
      <c r="BV47" s="476" t="n"/>
      <c r="BW47" s="476" t="n"/>
      <c r="BX47" s="476" t="n"/>
      <c r="BY47" s="476" t="n"/>
      <c r="BZ47" s="476" t="n"/>
      <c r="CA47" s="476" t="n"/>
      <c r="CB47" s="476" t="n"/>
      <c r="CC47" s="476" t="n"/>
      <c r="CD47" s="476" t="n"/>
      <c r="CE47" s="476" t="n"/>
      <c r="CF47" s="476" t="n"/>
      <c r="CG47" s="476" t="n"/>
      <c r="CH47" s="476" t="n"/>
      <c r="CI47" s="476" t="n"/>
      <c r="CJ47" s="476" t="n"/>
      <c r="CK47" s="476" t="n"/>
      <c r="CL47" s="476" t="n"/>
      <c r="CM47" s="476" t="n"/>
      <c r="CN47" s="476" t="n"/>
      <c r="CO47" s="476" t="n"/>
      <c r="CP47" s="476" t="n"/>
      <c r="CQ47" s="476" t="n"/>
      <c r="CR47" s="476" t="n"/>
      <c r="CS47" s="476" t="n"/>
      <c r="CT47" s="476" t="n"/>
      <c r="CU47" s="476" t="n"/>
      <c r="CV47" s="476" t="n"/>
      <c r="CW47" s="476" t="n"/>
      <c r="CX47" s="476" t="n"/>
      <c r="CY47" s="476" t="n"/>
      <c r="CZ47" s="476" t="n"/>
      <c r="DA47" s="476" t="n"/>
      <c r="DB47" s="476" t="n"/>
      <c r="DC47" s="476" t="n"/>
      <c r="DD47" s="476" t="n"/>
      <c r="DE47" s="476" t="n"/>
      <c r="DF47" s="476" t="n"/>
      <c r="DG47" s="476" t="n"/>
      <c r="DH47" s="476" t="n"/>
      <c r="DI47" s="476" t="n"/>
      <c r="DJ47" s="476" t="n"/>
      <c r="DK47" s="476" t="n"/>
      <c r="DL47" s="476" t="n"/>
      <c r="DM47" s="476" t="n"/>
      <c r="DN47" s="476" t="n"/>
      <c r="DO47" s="476" t="n"/>
      <c r="DP47" s="476" t="n"/>
      <c r="DQ47" s="476" t="n"/>
      <c r="DR47" s="476" t="n"/>
      <c r="DS47" s="476" t="n"/>
      <c r="DT47" s="476" t="n"/>
      <c r="DU47" s="476" t="n"/>
      <c r="DV47" s="476" t="n"/>
      <c r="DW47" s="476" t="n"/>
      <c r="DX47" s="476" t="n"/>
      <c r="DY47" s="476" t="n"/>
      <c r="DZ47" s="476" t="n"/>
      <c r="EA47" s="476" t="n"/>
      <c r="EB47" s="476" t="n"/>
      <c r="EC47" s="476" t="n"/>
      <c r="ED47" s="476" t="n"/>
      <c r="EE47" s="476" t="n"/>
      <c r="EF47" s="476" t="n"/>
      <c r="EG47" s="476" t="n"/>
      <c r="EH47" s="476" t="n"/>
      <c r="EI47" s="476" t="n"/>
      <c r="EJ47" s="476" t="n"/>
      <c r="EK47" s="476" t="n"/>
      <c r="EL47" s="476" t="n"/>
      <c r="EM47" s="476" t="n"/>
      <c r="EN47" s="476" t="n"/>
      <c r="EO47" s="476" t="n"/>
      <c r="EP47" s="476" t="n"/>
      <c r="EQ47" s="476" t="n"/>
      <c r="ER47" s="476" t="n"/>
      <c r="ES47" s="476" t="n"/>
      <c r="ET47" s="476" t="n"/>
      <c r="EU47" s="476" t="n"/>
      <c r="EV47" s="476" t="n"/>
      <c r="EW47" s="476" t="n"/>
      <c r="EX47" s="476" t="n"/>
      <c r="EY47" s="476" t="n"/>
      <c r="EZ47" s="476" t="n"/>
      <c r="FA47" s="476" t="n"/>
      <c r="FB47" s="476" t="n"/>
      <c r="FC47" s="476" t="n"/>
      <c r="FD47" s="476" t="n"/>
      <c r="FE47" s="476" t="n"/>
      <c r="FF47" s="476" t="n"/>
      <c r="FG47" s="476" t="n"/>
      <c r="FH47" s="476" t="n"/>
      <c r="FI47" s="476" t="n"/>
      <c r="FJ47" s="476" t="n"/>
      <c r="FK47" s="476" t="n"/>
      <c r="FL47" s="476" t="n"/>
      <c r="FM47" s="476" t="n"/>
      <c r="FN47" s="476" t="n"/>
      <c r="FO47" s="476" t="n"/>
      <c r="FP47" s="476" t="n"/>
      <c r="FQ47" s="476" t="n"/>
      <c r="FR47" s="476" t="n"/>
      <c r="FS47" s="476" t="n"/>
      <c r="FT47" s="476" t="n"/>
      <c r="FU47" s="476" t="n"/>
      <c r="FV47" s="476" t="n"/>
      <c r="FW47" s="476" t="n"/>
      <c r="FX47" s="476" t="n"/>
      <c r="FY47" s="476" t="n"/>
      <c r="FZ47" s="476" t="n"/>
      <c r="GA47" s="476" t="n"/>
      <c r="GB47" s="476" t="n"/>
      <c r="GC47" s="476" t="n"/>
      <c r="GD47" s="476" t="n"/>
      <c r="GE47" s="476" t="n"/>
      <c r="GF47" s="476" t="n"/>
      <c r="GG47" s="476" t="n"/>
      <c r="GH47" s="476" t="n"/>
      <c r="GI47" s="476" t="n"/>
      <c r="GJ47" s="476" t="n"/>
      <c r="GK47" s="476" t="n"/>
      <c r="GL47" s="476" t="n"/>
      <c r="GM47" s="476" t="n"/>
      <c r="GN47" s="476" t="n"/>
      <c r="GO47" s="476" t="n"/>
      <c r="GP47" s="476" t="n"/>
      <c r="GQ47" s="476" t="n"/>
      <c r="GR47" s="476" t="n"/>
      <c r="GS47" s="476" t="n"/>
      <c r="GT47" s="476" t="n"/>
      <c r="GU47" s="476" t="n"/>
      <c r="GV47" s="476" t="n"/>
      <c r="GW47" s="476" t="n"/>
      <c r="GX47" s="476" t="n"/>
      <c r="GY47" s="476" t="n"/>
      <c r="GZ47" s="476" t="n"/>
    </row>
    <row r="48">
      <c r="A48" s="660" t="n"/>
      <c r="B48" s="661" t="inlineStr">
        <is>
          <t>Nr</t>
        </is>
      </c>
      <c r="C48" s="661" t="inlineStr">
        <is>
          <t>X</t>
        </is>
      </c>
      <c r="D48" s="661" t="inlineStr">
        <is>
          <t>Y</t>
        </is>
      </c>
      <c r="E48" s="538" t="inlineStr">
        <is>
          <t>∆X</t>
        </is>
      </c>
      <c r="F48" s="538" t="inlineStr">
        <is>
          <t>∆Y</t>
        </is>
      </c>
      <c r="G48" s="661" t="inlineStr">
        <is>
          <t>d^2</t>
        </is>
      </c>
      <c r="H48" s="661" t="inlineStr">
        <is>
          <t>A</t>
        </is>
      </c>
      <c r="I48" s="661" t="inlineStr">
        <is>
          <t>B</t>
        </is>
      </c>
      <c r="J48" s="476" t="n"/>
      <c r="K48" s="476" t="n"/>
      <c r="L48" s="476" t="n"/>
      <c r="M48" s="476" t="n"/>
      <c r="N48" s="476" t="n"/>
      <c r="O48" s="476" t="n"/>
      <c r="P48" s="476" t="n"/>
      <c r="Q48" s="476" t="n"/>
      <c r="R48" s="476" t="n"/>
      <c r="S48" s="476" t="n"/>
      <c r="T48" s="476" t="n"/>
      <c r="U48" s="476" t="n"/>
      <c r="V48" s="476" t="n"/>
      <c r="W48" s="476" t="n"/>
      <c r="X48" s="476" t="n"/>
      <c r="Y48" s="476" t="n"/>
      <c r="Z48" s="476" t="n"/>
      <c r="AA48" s="476" t="n"/>
      <c r="AB48" s="476" t="n"/>
      <c r="AC48" s="476" t="n"/>
      <c r="AD48" s="476" t="n"/>
      <c r="AE48" s="476" t="n"/>
      <c r="AF48" s="476" t="n"/>
      <c r="AG48" s="476" t="n"/>
      <c r="AH48" s="476" t="n"/>
      <c r="AI48" s="476" t="n"/>
      <c r="AJ48" s="476" t="n"/>
      <c r="AK48" s="476" t="n"/>
      <c r="AL48" s="476" t="n"/>
      <c r="AM48" s="476" t="n"/>
      <c r="AN48" s="476" t="n"/>
      <c r="AO48" s="476" t="n"/>
      <c r="AP48" s="476" t="n"/>
      <c r="AQ48" s="476" t="n"/>
      <c r="AR48" s="476" t="n"/>
      <c r="AS48" s="476" t="n"/>
      <c r="AT48" s="476" t="n"/>
      <c r="AU48" s="476" t="n"/>
      <c r="AV48" s="476" t="n"/>
      <c r="AW48" s="476" t="n"/>
      <c r="AX48" s="476" t="n"/>
      <c r="AY48" s="476" t="n"/>
      <c r="AZ48" s="476" t="n"/>
      <c r="BA48" s="476" t="n"/>
      <c r="BB48" s="476" t="n"/>
      <c r="BC48" s="476" t="n"/>
      <c r="BD48" s="476" t="n"/>
      <c r="BE48" s="476" t="n"/>
      <c r="BF48" s="476" t="n"/>
      <c r="BG48" s="476" t="n"/>
      <c r="BH48" s="476" t="n"/>
      <c r="BI48" s="476" t="n"/>
      <c r="BJ48" s="476" t="n"/>
      <c r="BK48" s="476" t="n"/>
      <c r="BL48" s="476" t="n"/>
      <c r="BM48" s="476" t="n"/>
      <c r="BN48" s="476" t="n"/>
      <c r="BO48" s="476" t="n"/>
      <c r="BP48" s="476" t="n"/>
      <c r="BQ48" s="476" t="n"/>
      <c r="BR48" s="476" t="n"/>
      <c r="BS48" s="476" t="n"/>
      <c r="BT48" s="476" t="n"/>
      <c r="BU48" s="476" t="n"/>
      <c r="BV48" s="476" t="n"/>
      <c r="BW48" s="476" t="n"/>
      <c r="BX48" s="476" t="n"/>
      <c r="BY48" s="476" t="n"/>
      <c r="BZ48" s="476" t="n"/>
      <c r="CA48" s="476" t="n"/>
      <c r="CB48" s="476" t="n"/>
      <c r="CC48" s="476" t="n"/>
      <c r="CD48" s="476" t="n"/>
      <c r="CE48" s="476" t="n"/>
      <c r="CF48" s="476" t="n"/>
      <c r="CG48" s="476" t="n"/>
      <c r="CH48" s="476" t="n"/>
      <c r="CI48" s="476" t="n"/>
      <c r="CJ48" s="476" t="n"/>
      <c r="CK48" s="476" t="n"/>
      <c r="CL48" s="476" t="n"/>
      <c r="CM48" s="476" t="n"/>
      <c r="CN48" s="476" t="n"/>
      <c r="CO48" s="476" t="n"/>
      <c r="CP48" s="476" t="n"/>
      <c r="CQ48" s="476" t="n"/>
      <c r="CR48" s="476" t="n"/>
      <c r="CS48" s="476" t="n"/>
      <c r="CT48" s="476" t="n"/>
      <c r="CU48" s="476" t="n"/>
      <c r="CV48" s="476" t="n"/>
      <c r="CW48" s="476" t="n"/>
      <c r="CX48" s="476" t="n"/>
      <c r="CY48" s="476" t="n"/>
      <c r="CZ48" s="476" t="n"/>
      <c r="DA48" s="476" t="n"/>
      <c r="DB48" s="476" t="n"/>
      <c r="DC48" s="476" t="n"/>
      <c r="DD48" s="476" t="n"/>
      <c r="DE48" s="476" t="n"/>
      <c r="DF48" s="476" t="n"/>
      <c r="DG48" s="476" t="n"/>
      <c r="DH48" s="476" t="n"/>
      <c r="DI48" s="476" t="n"/>
      <c r="DJ48" s="476" t="n"/>
      <c r="DK48" s="476" t="n"/>
      <c r="DL48" s="476" t="n"/>
      <c r="DM48" s="476" t="n"/>
      <c r="DN48" s="476" t="n"/>
      <c r="DO48" s="476" t="n"/>
      <c r="DP48" s="476" t="n"/>
      <c r="DQ48" s="476" t="n"/>
      <c r="DR48" s="476" t="n"/>
      <c r="DS48" s="476" t="n"/>
      <c r="DT48" s="476" t="n"/>
      <c r="DU48" s="476" t="n"/>
      <c r="DV48" s="476" t="n"/>
      <c r="DW48" s="476" t="n"/>
      <c r="DX48" s="476" t="n"/>
      <c r="DY48" s="476" t="n"/>
      <c r="DZ48" s="476" t="n"/>
      <c r="EA48" s="476" t="n"/>
      <c r="EB48" s="476" t="n"/>
      <c r="EC48" s="476" t="n"/>
      <c r="ED48" s="476" t="n"/>
      <c r="EE48" s="476" t="n"/>
      <c r="EF48" s="476" t="n"/>
      <c r="EG48" s="476" t="n"/>
      <c r="EH48" s="476" t="n"/>
      <c r="EI48" s="476" t="n"/>
      <c r="EJ48" s="476" t="n"/>
      <c r="EK48" s="476" t="n"/>
      <c r="EL48" s="476" t="n"/>
      <c r="EM48" s="476" t="n"/>
      <c r="EN48" s="476" t="n"/>
      <c r="EO48" s="476" t="n"/>
      <c r="EP48" s="476" t="n"/>
      <c r="EQ48" s="476" t="n"/>
      <c r="ER48" s="476" t="n"/>
      <c r="ES48" s="476" t="n"/>
      <c r="ET48" s="476" t="n"/>
      <c r="EU48" s="476" t="n"/>
      <c r="EV48" s="476" t="n"/>
      <c r="EW48" s="476" t="n"/>
      <c r="EX48" s="476" t="n"/>
      <c r="EY48" s="476" t="n"/>
      <c r="EZ48" s="476" t="n"/>
      <c r="FA48" s="476" t="n"/>
      <c r="FB48" s="476" t="n"/>
      <c r="FC48" s="476" t="n"/>
      <c r="FD48" s="476" t="n"/>
      <c r="FE48" s="476" t="n"/>
      <c r="FF48" s="476" t="n"/>
      <c r="FG48" s="476" t="n"/>
      <c r="FH48" s="476" t="n"/>
      <c r="FI48" s="476" t="n"/>
      <c r="FJ48" s="476" t="n"/>
      <c r="FK48" s="476" t="n"/>
      <c r="FL48" s="476" t="n"/>
      <c r="FM48" s="476" t="n"/>
      <c r="FN48" s="476" t="n"/>
      <c r="FO48" s="476" t="n"/>
      <c r="FP48" s="476" t="n"/>
      <c r="FQ48" s="476" t="n"/>
      <c r="FR48" s="476" t="n"/>
      <c r="FS48" s="476" t="n"/>
      <c r="FT48" s="476" t="n"/>
      <c r="FU48" s="476" t="n"/>
      <c r="FV48" s="476" t="n"/>
      <c r="FW48" s="476" t="n"/>
      <c r="FX48" s="476" t="n"/>
      <c r="FY48" s="476" t="n"/>
      <c r="FZ48" s="476" t="n"/>
      <c r="GA48" s="476" t="n"/>
      <c r="GB48" s="476" t="n"/>
      <c r="GC48" s="476" t="n"/>
      <c r="GD48" s="476" t="n"/>
      <c r="GE48" s="476" t="n"/>
      <c r="GF48" s="476" t="n"/>
      <c r="GG48" s="476" t="n"/>
      <c r="GH48" s="476" t="n"/>
      <c r="GI48" s="476" t="n"/>
      <c r="GJ48" s="476" t="n"/>
      <c r="GK48" s="476" t="n"/>
      <c r="GL48" s="476" t="n"/>
      <c r="GM48" s="476" t="n"/>
      <c r="GN48" s="476" t="n"/>
      <c r="GO48" s="476" t="n"/>
      <c r="GP48" s="476" t="n"/>
      <c r="GQ48" s="476" t="n"/>
      <c r="GR48" s="476" t="n"/>
      <c r="GS48" s="476" t="n"/>
      <c r="GT48" s="476" t="n"/>
      <c r="GU48" s="476" t="n"/>
      <c r="GV48" s="476" t="n"/>
      <c r="GW48" s="476" t="n"/>
      <c r="GX48" s="476" t="n"/>
      <c r="GY48" s="476" t="n"/>
      <c r="GZ48" s="476" t="n"/>
    </row>
    <row r="49">
      <c r="A49" s="539" t="inlineStr">
        <is>
          <t>Początek</t>
        </is>
      </c>
      <c r="B49" s="662" t="n">
        <v>5</v>
      </c>
      <c r="C49" s="662">
        <f>VLOOKUP(B49,'Wstepnewyjsciowy'!P5:R13,2,FALSE)</f>
        <v/>
      </c>
      <c r="D49" s="662">
        <f>VLOOKUP(B49,'Wstepnewyjsciowy'!P5:R13,3,FALSE)</f>
        <v/>
      </c>
      <c r="E49" s="662">
        <f>C50-C49</f>
        <v/>
      </c>
      <c r="F49" s="662">
        <f>D50-D49</f>
        <v/>
      </c>
      <c r="G49" s="662">
        <f>E49^2+F49^2</f>
        <v/>
      </c>
      <c r="H49" s="755">
        <f>F49/G49*(200/PI()*10000)</f>
        <v/>
      </c>
      <c r="I49" s="755">
        <f>-E49/G49*200/PI()*10000</f>
        <v/>
      </c>
      <c r="J49" s="476" t="n"/>
      <c r="K49" s="476" t="n"/>
      <c r="L49" s="476" t="n"/>
      <c r="M49" s="476" t="n"/>
      <c r="N49" s="476" t="n"/>
      <c r="O49" s="476" t="n"/>
      <c r="P49" s="476" t="n"/>
      <c r="Q49" s="476" t="n"/>
      <c r="R49" s="476" t="n"/>
      <c r="S49" s="476" t="n"/>
      <c r="T49" s="476" t="n"/>
      <c r="U49" s="476" t="n"/>
      <c r="V49" s="476" t="n"/>
      <c r="W49" s="476" t="n"/>
      <c r="X49" s="476" t="n"/>
      <c r="Y49" s="476" t="n"/>
      <c r="Z49" s="476" t="n"/>
      <c r="AA49" s="476" t="n"/>
      <c r="AB49" s="476" t="n"/>
      <c r="AC49" s="476" t="n"/>
      <c r="AD49" s="476" t="n"/>
      <c r="AE49" s="476" t="n"/>
      <c r="AF49" s="476" t="n"/>
      <c r="AG49" s="476" t="n"/>
      <c r="AH49" s="476" t="n"/>
      <c r="AI49" s="476" t="n"/>
      <c r="AJ49" s="476" t="n"/>
      <c r="AK49" s="476" t="n"/>
      <c r="AL49" s="476" t="n"/>
      <c r="AM49" s="476" t="n"/>
      <c r="AN49" s="476" t="n"/>
      <c r="AO49" s="476" t="n"/>
      <c r="AP49" s="476" t="n"/>
      <c r="AQ49" s="476" t="n"/>
      <c r="AR49" s="476" t="n"/>
      <c r="AS49" s="476" t="n"/>
      <c r="AT49" s="476" t="n"/>
      <c r="AU49" s="476" t="n"/>
      <c r="AV49" s="476" t="n"/>
      <c r="AW49" s="476" t="n"/>
      <c r="AX49" s="476" t="n"/>
      <c r="AY49" s="476" t="n"/>
      <c r="AZ49" s="476" t="n"/>
      <c r="BA49" s="476" t="n"/>
      <c r="BB49" s="476" t="n"/>
      <c r="BC49" s="476" t="n"/>
      <c r="BD49" s="476" t="n"/>
      <c r="BE49" s="476" t="n"/>
      <c r="BF49" s="476" t="n"/>
      <c r="BG49" s="476" t="n"/>
      <c r="BH49" s="476" t="n"/>
      <c r="BI49" s="476" t="n"/>
      <c r="BJ49" s="476" t="n"/>
      <c r="BK49" s="476" t="n"/>
      <c r="BL49" s="476" t="n"/>
      <c r="BM49" s="476" t="n"/>
      <c r="BN49" s="476" t="n"/>
      <c r="BO49" s="476" t="n"/>
      <c r="BP49" s="476" t="n"/>
      <c r="BQ49" s="476" t="n"/>
      <c r="BR49" s="476" t="n"/>
      <c r="BS49" s="476" t="n"/>
      <c r="BT49" s="476" t="n"/>
      <c r="BU49" s="476" t="n"/>
      <c r="BV49" s="476" t="n"/>
      <c r="BW49" s="476" t="n"/>
      <c r="BX49" s="476" t="n"/>
      <c r="BY49" s="476" t="n"/>
      <c r="BZ49" s="476" t="n"/>
      <c r="CA49" s="476" t="n"/>
      <c r="CB49" s="476" t="n"/>
      <c r="CC49" s="476" t="n"/>
      <c r="CD49" s="476" t="n"/>
      <c r="CE49" s="476" t="n"/>
      <c r="CF49" s="476" t="n"/>
      <c r="CG49" s="476" t="n"/>
      <c r="CH49" s="476" t="n"/>
      <c r="CI49" s="476" t="n"/>
      <c r="CJ49" s="476" t="n"/>
      <c r="CK49" s="476" t="n"/>
      <c r="CL49" s="476" t="n"/>
      <c r="CM49" s="476" t="n"/>
      <c r="CN49" s="476" t="n"/>
      <c r="CO49" s="476" t="n"/>
      <c r="CP49" s="476" t="n"/>
      <c r="CQ49" s="476" t="n"/>
      <c r="CR49" s="476" t="n"/>
      <c r="CS49" s="476" t="n"/>
      <c r="CT49" s="476" t="n"/>
      <c r="CU49" s="476" t="n"/>
      <c r="CV49" s="476" t="n"/>
      <c r="CW49" s="476" t="n"/>
      <c r="CX49" s="476" t="n"/>
      <c r="CY49" s="476" t="n"/>
      <c r="CZ49" s="476" t="n"/>
      <c r="DA49" s="476" t="n"/>
      <c r="DB49" s="476" t="n"/>
      <c r="DC49" s="476" t="n"/>
      <c r="DD49" s="476" t="n"/>
      <c r="DE49" s="476" t="n"/>
      <c r="DF49" s="476" t="n"/>
      <c r="DG49" s="476" t="n"/>
      <c r="DH49" s="476" t="n"/>
      <c r="DI49" s="476" t="n"/>
      <c r="DJ49" s="476" t="n"/>
      <c r="DK49" s="476" t="n"/>
      <c r="DL49" s="476" t="n"/>
      <c r="DM49" s="476" t="n"/>
      <c r="DN49" s="476" t="n"/>
      <c r="DO49" s="476" t="n"/>
      <c r="DP49" s="476" t="n"/>
      <c r="DQ49" s="476" t="n"/>
      <c r="DR49" s="476" t="n"/>
      <c r="DS49" s="476" t="n"/>
      <c r="DT49" s="476" t="n"/>
      <c r="DU49" s="476" t="n"/>
      <c r="DV49" s="476" t="n"/>
      <c r="DW49" s="476" t="n"/>
      <c r="DX49" s="476" t="n"/>
      <c r="DY49" s="476" t="n"/>
      <c r="DZ49" s="476" t="n"/>
      <c r="EA49" s="476" t="n"/>
      <c r="EB49" s="476" t="n"/>
      <c r="EC49" s="476" t="n"/>
      <c r="ED49" s="476" t="n"/>
      <c r="EE49" s="476" t="n"/>
      <c r="EF49" s="476" t="n"/>
      <c r="EG49" s="476" t="n"/>
      <c r="EH49" s="476" t="n"/>
      <c r="EI49" s="476" t="n"/>
      <c r="EJ49" s="476" t="n"/>
      <c r="EK49" s="476" t="n"/>
      <c r="EL49" s="476" t="n"/>
      <c r="EM49" s="476" t="n"/>
      <c r="EN49" s="476" t="n"/>
      <c r="EO49" s="476" t="n"/>
      <c r="EP49" s="476" t="n"/>
      <c r="EQ49" s="476" t="n"/>
      <c r="ER49" s="476" t="n"/>
      <c r="ES49" s="476" t="n"/>
      <c r="ET49" s="476" t="n"/>
      <c r="EU49" s="476" t="n"/>
      <c r="EV49" s="476" t="n"/>
      <c r="EW49" s="476" t="n"/>
      <c r="EX49" s="476" t="n"/>
      <c r="EY49" s="476" t="n"/>
      <c r="EZ49" s="476" t="n"/>
      <c r="FA49" s="476" t="n"/>
      <c r="FB49" s="476" t="n"/>
      <c r="FC49" s="476" t="n"/>
      <c r="FD49" s="476" t="n"/>
      <c r="FE49" s="476" t="n"/>
      <c r="FF49" s="476" t="n"/>
      <c r="FG49" s="476" t="n"/>
      <c r="FH49" s="476" t="n"/>
      <c r="FI49" s="476" t="n"/>
      <c r="FJ49" s="476" t="n"/>
      <c r="FK49" s="476" t="n"/>
      <c r="FL49" s="476" t="n"/>
      <c r="FM49" s="476" t="n"/>
      <c r="FN49" s="476" t="n"/>
      <c r="FO49" s="476" t="n"/>
      <c r="FP49" s="476" t="n"/>
      <c r="FQ49" s="476" t="n"/>
      <c r="FR49" s="476" t="n"/>
      <c r="FS49" s="476" t="n"/>
      <c r="FT49" s="476" t="n"/>
      <c r="FU49" s="476" t="n"/>
      <c r="FV49" s="476" t="n"/>
      <c r="FW49" s="476" t="n"/>
      <c r="FX49" s="476" t="n"/>
      <c r="FY49" s="476" t="n"/>
      <c r="FZ49" s="476" t="n"/>
      <c r="GA49" s="476" t="n"/>
      <c r="GB49" s="476" t="n"/>
      <c r="GC49" s="476" t="n"/>
      <c r="GD49" s="476" t="n"/>
      <c r="GE49" s="476" t="n"/>
      <c r="GF49" s="476" t="n"/>
      <c r="GG49" s="476" t="n"/>
      <c r="GH49" s="476" t="n"/>
      <c r="GI49" s="476" t="n"/>
      <c r="GJ49" s="476" t="n"/>
      <c r="GK49" s="476" t="n"/>
      <c r="GL49" s="476" t="n"/>
      <c r="GM49" s="476" t="n"/>
      <c r="GN49" s="476" t="n"/>
      <c r="GO49" s="476" t="n"/>
      <c r="GP49" s="476" t="n"/>
      <c r="GQ49" s="476" t="n"/>
      <c r="GR49" s="476" t="n"/>
      <c r="GS49" s="476" t="n"/>
      <c r="GT49" s="476" t="n"/>
      <c r="GU49" s="476" t="n"/>
      <c r="GV49" s="476" t="n"/>
      <c r="GW49" s="476" t="n"/>
      <c r="GX49" s="476" t="n"/>
      <c r="GY49" s="476" t="n"/>
      <c r="GZ49" s="476" t="n"/>
    </row>
    <row r="50">
      <c r="A50" s="664" t="inlineStr">
        <is>
          <t>Koniec</t>
        </is>
      </c>
      <c r="B50" s="591" t="n">
        <v>8</v>
      </c>
      <c r="C50" s="662">
        <f>VLOOKUP(B50,'Wstepnewyjsciowy'!P5:R13,2,FALSE)</f>
        <v/>
      </c>
      <c r="D50" s="662">
        <f>VLOOKUP(B50,'Wstepnewyjsciowy'!P5:R13,3,FALSE)</f>
        <v/>
      </c>
      <c r="E50" s="660" t="n"/>
      <c r="F50" s="660" t="n"/>
      <c r="G50" s="660" t="n"/>
      <c r="H50" s="756" t="inlineStr">
        <is>
          <t>ρcc</t>
        </is>
      </c>
      <c r="I50" s="757">
        <f>200/PI()*10000</f>
        <v/>
      </c>
      <c r="J50" s="476" t="n"/>
      <c r="K50" s="476" t="n"/>
      <c r="L50" s="476" t="n"/>
      <c r="M50" s="476" t="n"/>
      <c r="N50" s="476" t="n"/>
      <c r="O50" s="476" t="n"/>
      <c r="P50" s="476" t="n"/>
      <c r="Q50" s="476" t="n"/>
      <c r="R50" s="476" t="n"/>
      <c r="S50" s="476" t="n"/>
      <c r="T50" s="476" t="n"/>
      <c r="U50" s="476" t="n"/>
      <c r="V50" s="476" t="n"/>
      <c r="W50" s="476" t="n"/>
      <c r="X50" s="476" t="n"/>
      <c r="Y50" s="476" t="n"/>
      <c r="Z50" s="476" t="n"/>
      <c r="AA50" s="476" t="n"/>
      <c r="AB50" s="476" t="n"/>
      <c r="AC50" s="476" t="n"/>
      <c r="AD50" s="476" t="n"/>
      <c r="AE50" s="476" t="n"/>
      <c r="AF50" s="476" t="n"/>
      <c r="AG50" s="476" t="n"/>
      <c r="AH50" s="476" t="n"/>
      <c r="AI50" s="476" t="n"/>
      <c r="AJ50" s="476" t="n"/>
      <c r="AK50" s="476" t="n"/>
      <c r="AL50" s="476" t="n"/>
      <c r="AM50" s="476" t="n"/>
      <c r="AN50" s="476" t="n"/>
      <c r="AO50" s="476" t="n"/>
      <c r="AP50" s="476" t="n"/>
      <c r="AQ50" s="476" t="n"/>
      <c r="AR50" s="476" t="n"/>
      <c r="AS50" s="476" t="n"/>
      <c r="AT50" s="476" t="n"/>
      <c r="AU50" s="476" t="n"/>
      <c r="AV50" s="476" t="n"/>
      <c r="AW50" s="476" t="n"/>
      <c r="AX50" s="476" t="n"/>
      <c r="AY50" s="476" t="n"/>
      <c r="AZ50" s="476" t="n"/>
      <c r="BA50" s="476" t="n"/>
      <c r="BB50" s="476" t="n"/>
      <c r="BC50" s="476" t="n"/>
      <c r="BD50" s="476" t="n"/>
      <c r="BE50" s="476" t="n"/>
      <c r="BF50" s="476" t="n"/>
      <c r="BG50" s="476" t="n"/>
      <c r="BH50" s="476" t="n"/>
      <c r="BI50" s="476" t="n"/>
      <c r="BJ50" s="476" t="n"/>
      <c r="BK50" s="476" t="n"/>
      <c r="BL50" s="476" t="n"/>
      <c r="BM50" s="476" t="n"/>
      <c r="BN50" s="476" t="n"/>
      <c r="BO50" s="476" t="n"/>
      <c r="BP50" s="476" t="n"/>
      <c r="BQ50" s="476" t="n"/>
      <c r="BR50" s="476" t="n"/>
      <c r="BS50" s="476" t="n"/>
      <c r="BT50" s="476" t="n"/>
      <c r="BU50" s="476" t="n"/>
      <c r="BV50" s="476" t="n"/>
      <c r="BW50" s="476" t="n"/>
      <c r="BX50" s="476" t="n"/>
      <c r="BY50" s="476" t="n"/>
      <c r="BZ50" s="476" t="n"/>
      <c r="CA50" s="476" t="n"/>
      <c r="CB50" s="476" t="n"/>
      <c r="CC50" s="476" t="n"/>
      <c r="CD50" s="476" t="n"/>
      <c r="CE50" s="476" t="n"/>
      <c r="CF50" s="476" t="n"/>
      <c r="CG50" s="476" t="n"/>
      <c r="CH50" s="476" t="n"/>
      <c r="CI50" s="476" t="n"/>
      <c r="CJ50" s="476" t="n"/>
      <c r="CK50" s="476" t="n"/>
      <c r="CL50" s="476" t="n"/>
      <c r="CM50" s="476" t="n"/>
      <c r="CN50" s="476" t="n"/>
      <c r="CO50" s="476" t="n"/>
      <c r="CP50" s="476" t="n"/>
      <c r="CQ50" s="476" t="n"/>
      <c r="CR50" s="476" t="n"/>
      <c r="CS50" s="476" t="n"/>
      <c r="CT50" s="476" t="n"/>
      <c r="CU50" s="476" t="n"/>
      <c r="CV50" s="476" t="n"/>
      <c r="CW50" s="476" t="n"/>
      <c r="CX50" s="476" t="n"/>
      <c r="CY50" s="476" t="n"/>
      <c r="CZ50" s="476" t="n"/>
      <c r="DA50" s="476" t="n"/>
      <c r="DB50" s="476" t="n"/>
      <c r="DC50" s="476" t="n"/>
      <c r="DD50" s="476" t="n"/>
      <c r="DE50" s="476" t="n"/>
      <c r="DF50" s="476" t="n"/>
      <c r="DG50" s="476" t="n"/>
      <c r="DH50" s="476" t="n"/>
      <c r="DI50" s="476" t="n"/>
      <c r="DJ50" s="476" t="n"/>
      <c r="DK50" s="476" t="n"/>
      <c r="DL50" s="476" t="n"/>
      <c r="DM50" s="476" t="n"/>
      <c r="DN50" s="476" t="n"/>
      <c r="DO50" s="476" t="n"/>
      <c r="DP50" s="476" t="n"/>
      <c r="DQ50" s="476" t="n"/>
      <c r="DR50" s="476" t="n"/>
      <c r="DS50" s="476" t="n"/>
      <c r="DT50" s="476" t="n"/>
      <c r="DU50" s="476" t="n"/>
      <c r="DV50" s="476" t="n"/>
      <c r="DW50" s="476" t="n"/>
      <c r="DX50" s="476" t="n"/>
      <c r="DY50" s="476" t="n"/>
      <c r="DZ50" s="476" t="n"/>
      <c r="EA50" s="476" t="n"/>
      <c r="EB50" s="476" t="n"/>
      <c r="EC50" s="476" t="n"/>
      <c r="ED50" s="476" t="n"/>
      <c r="EE50" s="476" t="n"/>
      <c r="EF50" s="476" t="n"/>
      <c r="EG50" s="476" t="n"/>
      <c r="EH50" s="476" t="n"/>
      <c r="EI50" s="476" t="n"/>
      <c r="EJ50" s="476" t="n"/>
      <c r="EK50" s="476" t="n"/>
      <c r="EL50" s="476" t="n"/>
      <c r="EM50" s="476" t="n"/>
      <c r="EN50" s="476" t="n"/>
      <c r="EO50" s="476" t="n"/>
      <c r="EP50" s="476" t="n"/>
      <c r="EQ50" s="476" t="n"/>
      <c r="ER50" s="476" t="n"/>
      <c r="ES50" s="476" t="n"/>
      <c r="ET50" s="476" t="n"/>
      <c r="EU50" s="476" t="n"/>
      <c r="EV50" s="476" t="n"/>
      <c r="EW50" s="476" t="n"/>
      <c r="EX50" s="476" t="n"/>
      <c r="EY50" s="476" t="n"/>
      <c r="EZ50" s="476" t="n"/>
      <c r="FA50" s="476" t="n"/>
      <c r="FB50" s="476" t="n"/>
      <c r="FC50" s="476" t="n"/>
      <c r="FD50" s="476" t="n"/>
      <c r="FE50" s="476" t="n"/>
      <c r="FF50" s="476" t="n"/>
      <c r="FG50" s="476" t="n"/>
      <c r="FH50" s="476" t="n"/>
      <c r="FI50" s="476" t="n"/>
      <c r="FJ50" s="476" t="n"/>
      <c r="FK50" s="476" t="n"/>
      <c r="FL50" s="476" t="n"/>
      <c r="FM50" s="476" t="n"/>
      <c r="FN50" s="476" t="n"/>
      <c r="FO50" s="476" t="n"/>
      <c r="FP50" s="476" t="n"/>
      <c r="FQ50" s="476" t="n"/>
      <c r="FR50" s="476" t="n"/>
      <c r="FS50" s="476" t="n"/>
      <c r="FT50" s="476" t="n"/>
      <c r="FU50" s="476" t="n"/>
      <c r="FV50" s="476" t="n"/>
      <c r="FW50" s="476" t="n"/>
      <c r="FX50" s="476" t="n"/>
      <c r="FY50" s="476" t="n"/>
      <c r="FZ50" s="476" t="n"/>
      <c r="GA50" s="476" t="n"/>
      <c r="GB50" s="476" t="n"/>
      <c r="GC50" s="476" t="n"/>
      <c r="GD50" s="476" t="n"/>
      <c r="GE50" s="476" t="n"/>
      <c r="GF50" s="476" t="n"/>
      <c r="GG50" s="476" t="n"/>
      <c r="GH50" s="476" t="n"/>
      <c r="GI50" s="476" t="n"/>
      <c r="GJ50" s="476" t="n"/>
      <c r="GK50" s="476" t="n"/>
      <c r="GL50" s="476" t="n"/>
      <c r="GM50" s="476" t="n"/>
      <c r="GN50" s="476" t="n"/>
      <c r="GO50" s="476" t="n"/>
      <c r="GP50" s="476" t="n"/>
      <c r="GQ50" s="476" t="n"/>
      <c r="GR50" s="476" t="n"/>
      <c r="GS50" s="476" t="n"/>
      <c r="GT50" s="476" t="n"/>
      <c r="GU50" s="476" t="n"/>
      <c r="GV50" s="476" t="n"/>
      <c r="GW50" s="476" t="n"/>
      <c r="GX50" s="476" t="n"/>
      <c r="GY50" s="476" t="n"/>
      <c r="GZ50" s="476" t="n"/>
    </row>
    <row r="51">
      <c r="A51" s="476" t="n"/>
      <c r="B51" s="476" t="n"/>
      <c r="C51" s="476" t="n"/>
      <c r="D51" s="476" t="n"/>
      <c r="E51" s="476" t="n"/>
      <c r="F51" s="476" t="n"/>
      <c r="G51" s="476" t="n"/>
      <c r="H51" s="476" t="n"/>
      <c r="I51" s="476" t="n"/>
      <c r="J51" s="476" t="n"/>
      <c r="K51" s="476" t="n"/>
      <c r="L51" s="476" t="n"/>
      <c r="M51" s="476" t="n"/>
      <c r="N51" s="476" t="n"/>
      <c r="O51" s="476" t="n"/>
      <c r="P51" s="476" t="n"/>
      <c r="Q51" s="476" t="n"/>
      <c r="R51" s="476" t="n"/>
      <c r="S51" s="476" t="n"/>
      <c r="T51" s="476" t="n"/>
      <c r="U51" s="476" t="n"/>
      <c r="V51" s="476" t="n"/>
      <c r="W51" s="476" t="n"/>
      <c r="X51" s="476" t="n"/>
      <c r="Y51" s="476" t="n"/>
      <c r="Z51" s="476" t="n"/>
      <c r="AA51" s="476" t="n"/>
      <c r="AB51" s="476" t="n"/>
      <c r="AC51" s="476" t="n"/>
      <c r="AD51" s="476" t="n"/>
      <c r="AE51" s="476" t="n"/>
      <c r="AF51" s="476" t="n"/>
      <c r="AG51" s="476" t="n"/>
      <c r="AH51" s="476" t="n"/>
      <c r="AI51" s="476" t="n"/>
      <c r="AJ51" s="476" t="n"/>
      <c r="AK51" s="476" t="n"/>
      <c r="AL51" s="476" t="n"/>
      <c r="AM51" s="476" t="n"/>
      <c r="AN51" s="476" t="n"/>
      <c r="AO51" s="476" t="n"/>
      <c r="AP51" s="476" t="n"/>
      <c r="AQ51" s="476" t="n"/>
      <c r="AR51" s="476" t="n"/>
      <c r="AS51" s="476" t="n"/>
      <c r="AT51" s="476" t="n"/>
      <c r="AU51" s="476" t="n"/>
      <c r="AV51" s="476" t="n"/>
      <c r="AW51" s="476" t="n"/>
      <c r="AX51" s="476" t="n"/>
      <c r="AY51" s="476" t="n"/>
      <c r="AZ51" s="476" t="n"/>
      <c r="BA51" s="476" t="n"/>
      <c r="BB51" s="476" t="n"/>
      <c r="BC51" s="476" t="n"/>
      <c r="BD51" s="476" t="n"/>
      <c r="BE51" s="476" t="n"/>
      <c r="BF51" s="476" t="n"/>
      <c r="BG51" s="476" t="n"/>
      <c r="BH51" s="476" t="n"/>
      <c r="BI51" s="476" t="n"/>
      <c r="BJ51" s="476" t="n"/>
      <c r="BK51" s="476" t="n"/>
      <c r="BL51" s="476" t="n"/>
      <c r="BM51" s="476" t="n"/>
      <c r="BN51" s="476" t="n"/>
      <c r="BO51" s="476" t="n"/>
      <c r="BP51" s="476" t="n"/>
      <c r="BQ51" s="476" t="n"/>
      <c r="BR51" s="476" t="n"/>
      <c r="BS51" s="476" t="n"/>
      <c r="BT51" s="476" t="n"/>
      <c r="BU51" s="476" t="n"/>
      <c r="BV51" s="476" t="n"/>
      <c r="BW51" s="476" t="n"/>
      <c r="BX51" s="476" t="n"/>
      <c r="BY51" s="476" t="n"/>
      <c r="BZ51" s="476" t="n"/>
      <c r="CA51" s="476" t="n"/>
      <c r="CB51" s="476" t="n"/>
      <c r="CC51" s="476" t="n"/>
      <c r="CD51" s="476" t="n"/>
      <c r="CE51" s="476" t="n"/>
      <c r="CF51" s="476" t="n"/>
      <c r="CG51" s="476" t="n"/>
      <c r="CH51" s="476" t="n"/>
      <c r="CI51" s="476" t="n"/>
      <c r="CJ51" s="476" t="n"/>
      <c r="CK51" s="476" t="n"/>
      <c r="CL51" s="476" t="n"/>
      <c r="CM51" s="476" t="n"/>
      <c r="CN51" s="476" t="n"/>
      <c r="CO51" s="476" t="n"/>
      <c r="CP51" s="476" t="n"/>
      <c r="CQ51" s="476" t="n"/>
      <c r="CR51" s="476" t="n"/>
      <c r="CS51" s="476" t="n"/>
      <c r="CT51" s="476" t="n"/>
      <c r="CU51" s="476" t="n"/>
      <c r="CV51" s="476" t="n"/>
      <c r="CW51" s="476" t="n"/>
      <c r="CX51" s="476" t="n"/>
      <c r="CY51" s="476" t="n"/>
      <c r="CZ51" s="476" t="n"/>
      <c r="DA51" s="476" t="n"/>
      <c r="DB51" s="476" t="n"/>
      <c r="DC51" s="476" t="n"/>
      <c r="DD51" s="476" t="n"/>
      <c r="DE51" s="476" t="n"/>
      <c r="DF51" s="476" t="n"/>
      <c r="DG51" s="476" t="n"/>
      <c r="DH51" s="476" t="n"/>
      <c r="DI51" s="476" t="n"/>
      <c r="DJ51" s="476" t="n"/>
      <c r="DK51" s="476" t="n"/>
      <c r="DL51" s="476" t="n"/>
      <c r="DM51" s="476" t="n"/>
      <c r="DN51" s="476" t="n"/>
      <c r="DO51" s="476" t="n"/>
      <c r="DP51" s="476" t="n"/>
      <c r="DQ51" s="476" t="n"/>
      <c r="DR51" s="476" t="n"/>
      <c r="DS51" s="476" t="n"/>
      <c r="DT51" s="476" t="n"/>
      <c r="DU51" s="476" t="n"/>
      <c r="DV51" s="476" t="n"/>
      <c r="DW51" s="476" t="n"/>
      <c r="DX51" s="476" t="n"/>
      <c r="DY51" s="476" t="n"/>
      <c r="DZ51" s="476" t="n"/>
      <c r="EA51" s="476" t="n"/>
      <c r="EB51" s="476" t="n"/>
      <c r="EC51" s="476" t="n"/>
      <c r="ED51" s="476" t="n"/>
      <c r="EE51" s="476" t="n"/>
      <c r="EF51" s="476" t="n"/>
      <c r="EG51" s="476" t="n"/>
      <c r="EH51" s="476" t="n"/>
      <c r="EI51" s="476" t="n"/>
      <c r="EJ51" s="476" t="n"/>
      <c r="EK51" s="476" t="n"/>
      <c r="EL51" s="476" t="n"/>
      <c r="EM51" s="476" t="n"/>
      <c r="EN51" s="476" t="n"/>
      <c r="EO51" s="476" t="n"/>
      <c r="EP51" s="476" t="n"/>
      <c r="EQ51" s="476" t="n"/>
      <c r="ER51" s="476" t="n"/>
      <c r="ES51" s="476" t="n"/>
      <c r="ET51" s="476" t="n"/>
      <c r="EU51" s="476" t="n"/>
      <c r="EV51" s="476" t="n"/>
      <c r="EW51" s="476" t="n"/>
      <c r="EX51" s="476" t="n"/>
      <c r="EY51" s="476" t="n"/>
      <c r="EZ51" s="476" t="n"/>
      <c r="FA51" s="476" t="n"/>
      <c r="FB51" s="476" t="n"/>
      <c r="FC51" s="476" t="n"/>
      <c r="FD51" s="476" t="n"/>
      <c r="FE51" s="476" t="n"/>
      <c r="FF51" s="476" t="n"/>
      <c r="FG51" s="476" t="n"/>
      <c r="FH51" s="476" t="n"/>
      <c r="FI51" s="476" t="n"/>
      <c r="FJ51" s="476" t="n"/>
      <c r="FK51" s="476" t="n"/>
      <c r="FL51" s="476" t="n"/>
      <c r="FM51" s="476" t="n"/>
      <c r="FN51" s="476" t="n"/>
      <c r="FO51" s="476" t="n"/>
      <c r="FP51" s="476" t="n"/>
      <c r="FQ51" s="476" t="n"/>
      <c r="FR51" s="476" t="n"/>
      <c r="FS51" s="476" t="n"/>
      <c r="FT51" s="476" t="n"/>
      <c r="FU51" s="476" t="n"/>
      <c r="FV51" s="476" t="n"/>
      <c r="FW51" s="476" t="n"/>
      <c r="FX51" s="476" t="n"/>
      <c r="FY51" s="476" t="n"/>
      <c r="FZ51" s="476" t="n"/>
      <c r="GA51" s="476" t="n"/>
      <c r="GB51" s="476" t="n"/>
      <c r="GC51" s="476" t="n"/>
      <c r="GD51" s="476" t="n"/>
      <c r="GE51" s="476" t="n"/>
      <c r="GF51" s="476" t="n"/>
      <c r="GG51" s="476" t="n"/>
      <c r="GH51" s="476" t="n"/>
      <c r="GI51" s="476" t="n"/>
      <c r="GJ51" s="476" t="n"/>
      <c r="GK51" s="476" t="n"/>
      <c r="GL51" s="476" t="n"/>
      <c r="GM51" s="476" t="n"/>
      <c r="GN51" s="476" t="n"/>
      <c r="GO51" s="476" t="n"/>
      <c r="GP51" s="476" t="n"/>
      <c r="GQ51" s="476" t="n"/>
      <c r="GR51" s="476" t="n"/>
      <c r="GS51" s="476" t="n"/>
      <c r="GT51" s="476" t="n"/>
      <c r="GU51" s="476" t="n"/>
      <c r="GV51" s="476" t="n"/>
      <c r="GW51" s="476" t="n"/>
      <c r="GX51" s="476" t="n"/>
      <c r="GY51" s="476" t="n"/>
      <c r="GZ51" s="476" t="n"/>
    </row>
    <row r="52">
      <c r="A52" s="476" t="n"/>
      <c r="B52" s="476" t="n"/>
      <c r="C52" s="476" t="n"/>
      <c r="D52" s="476" t="n"/>
      <c r="E52" s="476" t="n"/>
      <c r="F52" s="476" t="n"/>
      <c r="G52" s="476" t="n"/>
      <c r="H52" s="476" t="n"/>
      <c r="I52" s="476" t="n"/>
      <c r="J52" s="476" t="n"/>
      <c r="K52" s="476" t="n"/>
      <c r="L52" s="476" t="n"/>
      <c r="M52" s="476" t="n"/>
      <c r="N52" s="476" t="n"/>
      <c r="O52" s="476" t="n"/>
      <c r="P52" s="476" t="n"/>
      <c r="Q52" s="476" t="n"/>
      <c r="R52" s="476" t="n"/>
      <c r="S52" s="476" t="n"/>
      <c r="T52" s="476" t="n"/>
      <c r="U52" s="476" t="n"/>
      <c r="V52" s="476" t="n"/>
      <c r="W52" s="476" t="n"/>
      <c r="X52" s="476" t="n"/>
      <c r="Y52" s="476" t="n"/>
      <c r="Z52" s="476" t="n"/>
      <c r="AA52" s="476" t="n"/>
      <c r="AB52" s="476" t="n"/>
      <c r="AC52" s="476" t="n"/>
      <c r="AD52" s="476" t="n"/>
      <c r="AE52" s="476" t="n"/>
      <c r="AF52" s="476" t="n"/>
      <c r="AG52" s="476" t="n"/>
      <c r="AH52" s="476" t="n"/>
      <c r="AI52" s="476" t="n"/>
      <c r="AJ52" s="476" t="n"/>
      <c r="AK52" s="476" t="n"/>
      <c r="AL52" s="476" t="n"/>
      <c r="AM52" s="476" t="n"/>
      <c r="AN52" s="476" t="n"/>
      <c r="AO52" s="476" t="n"/>
      <c r="AP52" s="476" t="n"/>
      <c r="AQ52" s="476" t="n"/>
      <c r="AR52" s="476" t="n"/>
      <c r="AS52" s="476" t="n"/>
      <c r="AT52" s="476" t="n"/>
      <c r="AU52" s="476" t="n"/>
      <c r="AV52" s="476" t="n"/>
      <c r="AW52" s="476" t="n"/>
      <c r="AX52" s="476" t="n"/>
      <c r="AY52" s="476" t="n"/>
      <c r="AZ52" s="476" t="n"/>
      <c r="BA52" s="476" t="n"/>
      <c r="BB52" s="476" t="n"/>
      <c r="BC52" s="476" t="n"/>
      <c r="BD52" s="476" t="n"/>
      <c r="BE52" s="476" t="n"/>
      <c r="BF52" s="476" t="n"/>
      <c r="BG52" s="476" t="n"/>
      <c r="BH52" s="476" t="n"/>
      <c r="BI52" s="476" t="n"/>
      <c r="BJ52" s="476" t="n"/>
      <c r="BK52" s="476" t="n"/>
      <c r="BL52" s="476" t="n"/>
      <c r="BM52" s="476" t="n"/>
      <c r="BN52" s="476" t="n"/>
      <c r="BO52" s="476" t="n"/>
      <c r="BP52" s="476" t="n"/>
      <c r="BQ52" s="476" t="n"/>
      <c r="BR52" s="476" t="n"/>
      <c r="BS52" s="476" t="n"/>
      <c r="BT52" s="476" t="n"/>
      <c r="BU52" s="476" t="n"/>
      <c r="BV52" s="476" t="n"/>
      <c r="BW52" s="476" t="n"/>
      <c r="BX52" s="476" t="n"/>
      <c r="BY52" s="476" t="n"/>
      <c r="BZ52" s="476" t="n"/>
      <c r="CA52" s="476" t="n"/>
      <c r="CB52" s="476" t="n"/>
      <c r="CC52" s="476" t="n"/>
      <c r="CD52" s="476" t="n"/>
      <c r="CE52" s="476" t="n"/>
      <c r="CF52" s="476" t="n"/>
      <c r="CG52" s="476" t="n"/>
      <c r="CH52" s="476" t="n"/>
      <c r="CI52" s="476" t="n"/>
      <c r="CJ52" s="476" t="n"/>
      <c r="CK52" s="476" t="n"/>
      <c r="CL52" s="476" t="n"/>
      <c r="CM52" s="476" t="n"/>
      <c r="CN52" s="476" t="n"/>
      <c r="CO52" s="476" t="n"/>
      <c r="CP52" s="476" t="n"/>
      <c r="CQ52" s="476" t="n"/>
      <c r="CR52" s="476" t="n"/>
      <c r="CS52" s="476" t="n"/>
      <c r="CT52" s="476" t="n"/>
      <c r="CU52" s="476" t="n"/>
      <c r="CV52" s="476" t="n"/>
      <c r="CW52" s="476" t="n"/>
      <c r="CX52" s="476" t="n"/>
      <c r="CY52" s="476" t="n"/>
      <c r="CZ52" s="476" t="n"/>
      <c r="DA52" s="476" t="n"/>
      <c r="DB52" s="476" t="n"/>
      <c r="DC52" s="476" t="n"/>
      <c r="DD52" s="476" t="n"/>
      <c r="DE52" s="476" t="n"/>
      <c r="DF52" s="476" t="n"/>
      <c r="DG52" s="476" t="n"/>
      <c r="DH52" s="476" t="n"/>
      <c r="DI52" s="476" t="n"/>
      <c r="DJ52" s="476" t="n"/>
      <c r="DK52" s="476" t="n"/>
      <c r="DL52" s="476" t="n"/>
      <c r="DM52" s="476" t="n"/>
      <c r="DN52" s="476" t="n"/>
      <c r="DO52" s="476" t="n"/>
      <c r="DP52" s="476" t="n"/>
      <c r="DQ52" s="476" t="n"/>
      <c r="DR52" s="476" t="n"/>
      <c r="DS52" s="476" t="n"/>
      <c r="DT52" s="476" t="n"/>
      <c r="DU52" s="476" t="n"/>
      <c r="DV52" s="476" t="n"/>
      <c r="DW52" s="476" t="n"/>
      <c r="DX52" s="476" t="n"/>
      <c r="DY52" s="476" t="n"/>
      <c r="DZ52" s="476" t="n"/>
      <c r="EA52" s="476" t="n"/>
      <c r="EB52" s="476" t="n"/>
      <c r="EC52" s="476" t="n"/>
      <c r="ED52" s="476" t="n"/>
      <c r="EE52" s="476" t="n"/>
      <c r="EF52" s="476" t="n"/>
      <c r="EG52" s="476" t="n"/>
      <c r="EH52" s="476" t="n"/>
      <c r="EI52" s="476" t="n"/>
      <c r="EJ52" s="476" t="n"/>
      <c r="EK52" s="476" t="n"/>
      <c r="EL52" s="476" t="n"/>
      <c r="EM52" s="476" t="n"/>
      <c r="EN52" s="476" t="n"/>
      <c r="EO52" s="476" t="n"/>
      <c r="EP52" s="476" t="n"/>
      <c r="EQ52" s="476" t="n"/>
      <c r="ER52" s="476" t="n"/>
      <c r="ES52" s="476" t="n"/>
      <c r="ET52" s="476" t="n"/>
      <c r="EU52" s="476" t="n"/>
      <c r="EV52" s="476" t="n"/>
      <c r="EW52" s="476" t="n"/>
      <c r="EX52" s="476" t="n"/>
      <c r="EY52" s="476" t="n"/>
      <c r="EZ52" s="476" t="n"/>
      <c r="FA52" s="476" t="n"/>
      <c r="FB52" s="476" t="n"/>
      <c r="FC52" s="476" t="n"/>
      <c r="FD52" s="476" t="n"/>
      <c r="FE52" s="476" t="n"/>
      <c r="FF52" s="476" t="n"/>
      <c r="FG52" s="476" t="n"/>
      <c r="FH52" s="476" t="n"/>
      <c r="FI52" s="476" t="n"/>
      <c r="FJ52" s="476" t="n"/>
      <c r="FK52" s="476" t="n"/>
      <c r="FL52" s="476" t="n"/>
      <c r="FM52" s="476" t="n"/>
      <c r="FN52" s="476" t="n"/>
      <c r="FO52" s="476" t="n"/>
      <c r="FP52" s="476" t="n"/>
      <c r="FQ52" s="476" t="n"/>
      <c r="FR52" s="476" t="n"/>
      <c r="FS52" s="476" t="n"/>
      <c r="FT52" s="476" t="n"/>
      <c r="FU52" s="476" t="n"/>
      <c r="FV52" s="476" t="n"/>
      <c r="FW52" s="476" t="n"/>
      <c r="FX52" s="476" t="n"/>
      <c r="FY52" s="476" t="n"/>
      <c r="FZ52" s="476" t="n"/>
      <c r="GA52" s="476" t="n"/>
      <c r="GB52" s="476" t="n"/>
      <c r="GC52" s="476" t="n"/>
      <c r="GD52" s="476" t="n"/>
      <c r="GE52" s="476" t="n"/>
      <c r="GF52" s="476" t="n"/>
      <c r="GG52" s="476" t="n"/>
      <c r="GH52" s="476" t="n"/>
      <c r="GI52" s="476" t="n"/>
      <c r="GJ52" s="476" t="n"/>
      <c r="GK52" s="476" t="n"/>
      <c r="GL52" s="476" t="n"/>
      <c r="GM52" s="476" t="n"/>
      <c r="GN52" s="476" t="n"/>
      <c r="GO52" s="476" t="n"/>
      <c r="GP52" s="476" t="n"/>
      <c r="GQ52" s="476" t="n"/>
      <c r="GR52" s="476" t="n"/>
      <c r="GS52" s="476" t="n"/>
      <c r="GT52" s="476" t="n"/>
      <c r="GU52" s="476" t="n"/>
      <c r="GV52" s="476" t="n"/>
      <c r="GW52" s="476" t="n"/>
      <c r="GX52" s="476" t="n"/>
      <c r="GY52" s="476" t="n"/>
      <c r="GZ52" s="476" t="n"/>
    </row>
    <row r="53" ht="17.1" customHeight="1">
      <c r="A53" s="660" t="n"/>
      <c r="B53" s="758" t="inlineStr">
        <is>
          <t>xwyjść</t>
        </is>
      </c>
      <c r="C53" s="576" t="inlineStr">
        <is>
          <t>xakt</t>
        </is>
      </c>
      <c r="D53" s="660" t="n"/>
      <c r="E53" s="758" t="inlineStr">
        <is>
          <t>mxwyjść</t>
        </is>
      </c>
      <c r="F53" s="576" t="inlineStr">
        <is>
          <t>mxakt</t>
        </is>
      </c>
      <c r="G53" s="660" t="n"/>
      <c r="H53" s="538" t="inlineStr">
        <is>
          <t>k</t>
        </is>
      </c>
      <c r="I53" s="660" t="n"/>
      <c r="J53" s="660" t="n"/>
      <c r="K53" s="660" t="n"/>
      <c r="L53" s="660" t="n"/>
      <c r="M53" s="660" t="n"/>
      <c r="N53" s="660" t="n"/>
      <c r="O53" s="476" t="n"/>
      <c r="P53" s="476" t="n"/>
      <c r="Q53" s="476" t="n"/>
      <c r="R53" s="476" t="n"/>
      <c r="S53" s="476" t="n"/>
      <c r="T53" s="476" t="n"/>
      <c r="U53" s="476" t="n"/>
      <c r="V53" s="476" t="n"/>
      <c r="W53" s="476" t="n"/>
      <c r="X53" s="476" t="n"/>
      <c r="Y53" s="476" t="n"/>
      <c r="Z53" s="476" t="n"/>
      <c r="AA53" s="476" t="n"/>
      <c r="AB53" s="476" t="n"/>
      <c r="AC53" s="476" t="n"/>
      <c r="AD53" s="476" t="n"/>
      <c r="AE53" s="476" t="n"/>
      <c r="AF53" s="476" t="n"/>
      <c r="AG53" s="476" t="n"/>
      <c r="AH53" s="476" t="n"/>
      <c r="AI53" s="476" t="n"/>
      <c r="AJ53" s="476" t="n"/>
      <c r="AK53" s="476" t="n"/>
      <c r="AL53" s="476" t="n"/>
      <c r="AM53" s="476" t="n"/>
      <c r="AN53" s="476" t="n"/>
      <c r="AO53" s="476" t="n"/>
      <c r="AP53" s="476" t="n"/>
      <c r="AQ53" s="476" t="n"/>
      <c r="AR53" s="476" t="n"/>
      <c r="AS53" s="476" t="n"/>
      <c r="AT53" s="476" t="n"/>
      <c r="AU53" s="476" t="n"/>
      <c r="AV53" s="476" t="n"/>
      <c r="AW53" s="476" t="n"/>
      <c r="AX53" s="476" t="n"/>
      <c r="AY53" s="476" t="n"/>
      <c r="AZ53" s="476" t="n"/>
      <c r="BA53" s="476" t="n"/>
      <c r="BB53" s="476" t="n"/>
      <c r="BC53" s="476" t="n"/>
      <c r="BD53" s="476" t="n"/>
      <c r="BE53" s="476" t="n"/>
      <c r="BF53" s="476" t="n"/>
      <c r="BG53" s="476" t="n"/>
      <c r="BH53" s="476" t="n"/>
      <c r="BI53" s="476" t="n"/>
      <c r="BJ53" s="476" t="n"/>
      <c r="BK53" s="476" t="n"/>
      <c r="BL53" s="476" t="n"/>
      <c r="BM53" s="476" t="n"/>
      <c r="BN53" s="476" t="n"/>
      <c r="BO53" s="476" t="n"/>
      <c r="BP53" s="476" t="n"/>
      <c r="BQ53" s="476" t="n"/>
      <c r="BR53" s="476" t="n"/>
      <c r="BS53" s="476" t="n"/>
      <c r="BT53" s="476" t="n"/>
      <c r="BU53" s="476" t="n"/>
      <c r="BV53" s="476" t="n"/>
      <c r="BW53" s="476" t="n"/>
      <c r="BX53" s="476" t="n"/>
      <c r="BY53" s="476" t="n"/>
      <c r="BZ53" s="476" t="n"/>
      <c r="CA53" s="476" t="n"/>
      <c r="CB53" s="476" t="n"/>
      <c r="CC53" s="476" t="n"/>
      <c r="CD53" s="476" t="n"/>
      <c r="CE53" s="476" t="n"/>
      <c r="CF53" s="476" t="n"/>
      <c r="CG53" s="476" t="n"/>
      <c r="CH53" s="476" t="n"/>
      <c r="CI53" s="476" t="n"/>
      <c r="CJ53" s="476" t="n"/>
      <c r="CK53" s="476" t="n"/>
      <c r="CL53" s="476" t="n"/>
      <c r="CM53" s="476" t="n"/>
      <c r="CN53" s="476" t="n"/>
      <c r="CO53" s="476" t="n"/>
      <c r="CP53" s="476" t="n"/>
      <c r="CQ53" s="476" t="n"/>
      <c r="CR53" s="476" t="n"/>
      <c r="CS53" s="476" t="n"/>
      <c r="CT53" s="476" t="n"/>
      <c r="CU53" s="476" t="n"/>
      <c r="CV53" s="476" t="n"/>
      <c r="CW53" s="476" t="n"/>
      <c r="CX53" s="476" t="n"/>
      <c r="CY53" s="476" t="n"/>
      <c r="CZ53" s="476" t="n"/>
      <c r="DA53" s="476" t="n"/>
      <c r="DB53" s="476" t="n"/>
      <c r="DC53" s="476" t="n"/>
      <c r="DD53" s="476" t="n"/>
      <c r="DE53" s="476" t="n"/>
      <c r="DF53" s="476" t="n"/>
      <c r="DG53" s="476" t="n"/>
      <c r="DH53" s="476" t="n"/>
      <c r="DI53" s="476" t="n"/>
      <c r="DJ53" s="476" t="n"/>
      <c r="DK53" s="476" t="n"/>
      <c r="DL53" s="476" t="n"/>
      <c r="DM53" s="476" t="n"/>
      <c r="DN53" s="476" t="n"/>
      <c r="DO53" s="476" t="n"/>
      <c r="DP53" s="476" t="n"/>
      <c r="DQ53" s="476" t="n"/>
      <c r="DR53" s="476" t="n"/>
      <c r="DS53" s="476" t="n"/>
      <c r="DT53" s="476" t="n"/>
      <c r="DU53" s="476" t="n"/>
      <c r="DV53" s="476" t="n"/>
      <c r="DW53" s="476" t="n"/>
      <c r="DX53" s="476" t="n"/>
      <c r="DY53" s="476" t="n"/>
      <c r="DZ53" s="476" t="n"/>
      <c r="EA53" s="476" t="n"/>
      <c r="EB53" s="476" t="n"/>
      <c r="EC53" s="476" t="n"/>
      <c r="ED53" s="476" t="n"/>
      <c r="EE53" s="476" t="n"/>
      <c r="EF53" s="476" t="n"/>
      <c r="EG53" s="476" t="n"/>
      <c r="EH53" s="476" t="n"/>
      <c r="EI53" s="476" t="n"/>
      <c r="EJ53" s="476" t="n"/>
      <c r="EK53" s="476" t="n"/>
      <c r="EL53" s="476" t="n"/>
      <c r="EM53" s="476" t="n"/>
      <c r="EN53" s="476" t="n"/>
      <c r="EO53" s="476" t="n"/>
      <c r="EP53" s="476" t="n"/>
      <c r="EQ53" s="476" t="n"/>
      <c r="ER53" s="476" t="n"/>
      <c r="ES53" s="476" t="n"/>
      <c r="ET53" s="476" t="n"/>
      <c r="EU53" s="476" t="n"/>
      <c r="EV53" s="476" t="n"/>
      <c r="EW53" s="476" t="n"/>
      <c r="EX53" s="476" t="n"/>
      <c r="EY53" s="476" t="n"/>
      <c r="EZ53" s="476" t="n"/>
      <c r="FA53" s="476" t="n"/>
      <c r="FB53" s="476" t="n"/>
      <c r="FC53" s="476" t="n"/>
      <c r="FD53" s="476" t="n"/>
      <c r="FE53" s="476" t="n"/>
      <c r="FF53" s="476" t="n"/>
      <c r="FG53" s="476" t="n"/>
      <c r="FH53" s="476" t="n"/>
      <c r="FI53" s="476" t="n"/>
      <c r="FJ53" s="476" t="n"/>
      <c r="FK53" s="476" t="n"/>
      <c r="FL53" s="476" t="n"/>
      <c r="FM53" s="476" t="n"/>
      <c r="FN53" s="476" t="n"/>
      <c r="FO53" s="476" t="n"/>
      <c r="FP53" s="476" t="n"/>
      <c r="FQ53" s="476" t="n"/>
      <c r="FR53" s="476" t="n"/>
      <c r="FS53" s="476" t="n"/>
      <c r="FT53" s="476" t="n"/>
      <c r="FU53" s="476" t="n"/>
      <c r="FV53" s="476" t="n"/>
      <c r="FW53" s="476" t="n"/>
      <c r="FX53" s="476" t="n"/>
      <c r="FY53" s="476" t="n"/>
      <c r="FZ53" s="476" t="n"/>
      <c r="GA53" s="476" t="n"/>
      <c r="GB53" s="476" t="n"/>
      <c r="GC53" s="476" t="n"/>
      <c r="GD53" s="476" t="n"/>
      <c r="GE53" s="476" t="n"/>
      <c r="GF53" s="476" t="n"/>
      <c r="GG53" s="476" t="n"/>
      <c r="GH53" s="476" t="n"/>
      <c r="GI53" s="476" t="n"/>
      <c r="GJ53" s="476" t="n"/>
      <c r="GK53" s="476" t="n"/>
      <c r="GL53" s="476" t="n"/>
      <c r="GM53" s="476" t="n"/>
      <c r="GN53" s="476" t="n"/>
      <c r="GO53" s="476" t="n"/>
      <c r="GP53" s="476" t="n"/>
      <c r="GQ53" s="476" t="n"/>
      <c r="GR53" s="476" t="n"/>
      <c r="GS53" s="476" t="n"/>
      <c r="GT53" s="476" t="n"/>
      <c r="GU53" s="476" t="n"/>
      <c r="GV53" s="476" t="n"/>
      <c r="GW53" s="476" t="n"/>
      <c r="GX53" s="476" t="n"/>
      <c r="GY53" s="476" t="n"/>
      <c r="GZ53" s="476" t="n"/>
    </row>
    <row r="54">
      <c r="A54" s="539" t="n">
        <v>5</v>
      </c>
      <c r="B54" s="759">
        <f>AQ9</f>
        <v/>
      </c>
      <c r="C54" s="583">
        <f>AQ32</f>
        <v/>
      </c>
      <c r="D54" s="660" t="n"/>
      <c r="E54" s="759">
        <f>AS9</f>
        <v/>
      </c>
      <c r="F54" s="583">
        <f>AS32</f>
        <v/>
      </c>
      <c r="G54" s="660" t="n"/>
      <c r="H54" s="662" t="n">
        <v>2.5</v>
      </c>
      <c r="I54" s="660" t="n"/>
      <c r="J54" s="660" t="n"/>
      <c r="K54" s="660" t="n"/>
      <c r="L54" s="660" t="n"/>
      <c r="M54" s="660" t="n"/>
      <c r="N54" s="660" t="n"/>
      <c r="O54" s="476" t="n"/>
      <c r="P54" s="476" t="n"/>
      <c r="Q54" s="476" t="n"/>
      <c r="R54" s="476" t="n"/>
      <c r="S54" s="476" t="n"/>
      <c r="T54" s="476" t="n"/>
      <c r="U54" s="476" t="n"/>
      <c r="V54" s="476" t="n"/>
      <c r="W54" s="476" t="n"/>
      <c r="X54" s="476" t="n"/>
      <c r="Y54" s="476" t="n"/>
      <c r="Z54" s="476" t="n"/>
      <c r="AA54" s="476" t="n"/>
      <c r="AB54" s="476" t="n"/>
      <c r="AC54" s="476" t="n"/>
      <c r="AD54" s="476" t="n"/>
      <c r="AE54" s="476" t="n"/>
      <c r="AF54" s="476" t="n"/>
      <c r="AG54" s="476" t="n"/>
      <c r="AH54" s="476" t="n"/>
      <c r="AI54" s="476" t="n"/>
      <c r="AJ54" s="476" t="n"/>
      <c r="AK54" s="476" t="n"/>
      <c r="AL54" s="476" t="n"/>
      <c r="AM54" s="476" t="n"/>
      <c r="AN54" s="476" t="n"/>
      <c r="AO54" s="476" t="n"/>
      <c r="AP54" s="476" t="n"/>
      <c r="AQ54" s="476" t="n"/>
      <c r="AR54" s="476" t="n"/>
      <c r="AS54" s="476" t="n"/>
      <c r="AT54" s="476" t="n"/>
      <c r="AU54" s="476" t="n"/>
      <c r="AV54" s="476" t="n"/>
      <c r="AW54" s="476" t="n"/>
      <c r="AX54" s="476" t="n"/>
      <c r="AY54" s="476" t="n"/>
      <c r="AZ54" s="476" t="n"/>
      <c r="BA54" s="476" t="n"/>
      <c r="BB54" s="476" t="n"/>
      <c r="BC54" s="476" t="n"/>
      <c r="BD54" s="476" t="n"/>
      <c r="BE54" s="476" t="n"/>
      <c r="BF54" s="476" t="n"/>
      <c r="BG54" s="476" t="n"/>
      <c r="BH54" s="476" t="n"/>
      <c r="BI54" s="476" t="n"/>
      <c r="BJ54" s="476" t="n"/>
      <c r="BK54" s="476" t="n"/>
      <c r="BL54" s="476" t="n"/>
      <c r="BM54" s="476" t="n"/>
      <c r="BN54" s="476" t="n"/>
      <c r="BO54" s="476" t="n"/>
      <c r="BP54" s="476" t="n"/>
      <c r="BQ54" s="476" t="n"/>
      <c r="BR54" s="476" t="n"/>
      <c r="BS54" s="476" t="n"/>
      <c r="BT54" s="476" t="n"/>
      <c r="BU54" s="476" t="n"/>
      <c r="BV54" s="476" t="n"/>
      <c r="BW54" s="476" t="n"/>
      <c r="BX54" s="476" t="n"/>
      <c r="BY54" s="476" t="n"/>
      <c r="BZ54" s="476" t="n"/>
      <c r="CA54" s="476" t="n"/>
      <c r="CB54" s="476" t="n"/>
      <c r="CC54" s="476" t="n"/>
      <c r="CD54" s="476" t="n"/>
      <c r="CE54" s="476" t="n"/>
      <c r="CF54" s="476" t="n"/>
      <c r="CG54" s="476" t="n"/>
      <c r="CH54" s="476" t="n"/>
      <c r="CI54" s="476" t="n"/>
      <c r="CJ54" s="476" t="n"/>
      <c r="CK54" s="476" t="n"/>
      <c r="CL54" s="476" t="n"/>
      <c r="CM54" s="476" t="n"/>
      <c r="CN54" s="476" t="n"/>
      <c r="CO54" s="476" t="n"/>
      <c r="CP54" s="476" t="n"/>
      <c r="CQ54" s="476" t="n"/>
      <c r="CR54" s="476" t="n"/>
      <c r="CS54" s="476" t="n"/>
      <c r="CT54" s="476" t="n"/>
      <c r="CU54" s="476" t="n"/>
      <c r="CV54" s="476" t="n"/>
      <c r="CW54" s="476" t="n"/>
      <c r="CX54" s="476" t="n"/>
      <c r="CY54" s="476" t="n"/>
      <c r="CZ54" s="476" t="n"/>
      <c r="DA54" s="476" t="n"/>
      <c r="DB54" s="476" t="n"/>
      <c r="DC54" s="476" t="n"/>
      <c r="DD54" s="476" t="n"/>
      <c r="DE54" s="476" t="n"/>
      <c r="DF54" s="476" t="n"/>
      <c r="DG54" s="476" t="n"/>
      <c r="DH54" s="476" t="n"/>
      <c r="DI54" s="476" t="n"/>
      <c r="DJ54" s="476" t="n"/>
      <c r="DK54" s="476" t="n"/>
      <c r="DL54" s="476" t="n"/>
      <c r="DM54" s="476" t="n"/>
      <c r="DN54" s="476" t="n"/>
      <c r="DO54" s="476" t="n"/>
      <c r="DP54" s="476" t="n"/>
      <c r="DQ54" s="476" t="n"/>
      <c r="DR54" s="476" t="n"/>
      <c r="DS54" s="476" t="n"/>
      <c r="DT54" s="476" t="n"/>
      <c r="DU54" s="476" t="n"/>
      <c r="DV54" s="476" t="n"/>
      <c r="DW54" s="476" t="n"/>
      <c r="DX54" s="476" t="n"/>
      <c r="DY54" s="476" t="n"/>
      <c r="DZ54" s="476" t="n"/>
      <c r="EA54" s="476" t="n"/>
      <c r="EB54" s="476" t="n"/>
      <c r="EC54" s="476" t="n"/>
      <c r="ED54" s="476" t="n"/>
      <c r="EE54" s="476" t="n"/>
      <c r="EF54" s="476" t="n"/>
      <c r="EG54" s="476" t="n"/>
      <c r="EH54" s="476" t="n"/>
      <c r="EI54" s="476" t="n"/>
      <c r="EJ54" s="476" t="n"/>
      <c r="EK54" s="476" t="n"/>
      <c r="EL54" s="476" t="n"/>
      <c r="EM54" s="476" t="n"/>
      <c r="EN54" s="476" t="n"/>
      <c r="EO54" s="476" t="n"/>
      <c r="EP54" s="476" t="n"/>
      <c r="EQ54" s="476" t="n"/>
      <c r="ER54" s="476" t="n"/>
      <c r="ES54" s="476" t="n"/>
      <c r="ET54" s="476" t="n"/>
      <c r="EU54" s="476" t="n"/>
      <c r="EV54" s="476" t="n"/>
      <c r="EW54" s="476" t="n"/>
      <c r="EX54" s="476" t="n"/>
      <c r="EY54" s="476" t="n"/>
      <c r="EZ54" s="476" t="n"/>
      <c r="FA54" s="476" t="n"/>
      <c r="FB54" s="476" t="n"/>
      <c r="FC54" s="476" t="n"/>
      <c r="FD54" s="476" t="n"/>
      <c r="FE54" s="476" t="n"/>
      <c r="FF54" s="476" t="n"/>
      <c r="FG54" s="476" t="n"/>
      <c r="FH54" s="476" t="n"/>
      <c r="FI54" s="476" t="n"/>
      <c r="FJ54" s="476" t="n"/>
      <c r="FK54" s="476" t="n"/>
      <c r="FL54" s="476" t="n"/>
      <c r="FM54" s="476" t="n"/>
      <c r="FN54" s="476" t="n"/>
      <c r="FO54" s="476" t="n"/>
      <c r="FP54" s="476" t="n"/>
      <c r="FQ54" s="476" t="n"/>
      <c r="FR54" s="476" t="n"/>
      <c r="FS54" s="476" t="n"/>
      <c r="FT54" s="476" t="n"/>
      <c r="FU54" s="476" t="n"/>
      <c r="FV54" s="476" t="n"/>
      <c r="FW54" s="476" t="n"/>
      <c r="FX54" s="476" t="n"/>
      <c r="FY54" s="476" t="n"/>
      <c r="FZ54" s="476" t="n"/>
      <c r="GA54" s="476" t="n"/>
      <c r="GB54" s="476" t="n"/>
      <c r="GC54" s="476" t="n"/>
      <c r="GD54" s="476" t="n"/>
      <c r="GE54" s="476" t="n"/>
      <c r="GF54" s="476" t="n"/>
      <c r="GG54" s="476" t="n"/>
      <c r="GH54" s="476" t="n"/>
      <c r="GI54" s="476" t="n"/>
      <c r="GJ54" s="476" t="n"/>
      <c r="GK54" s="476" t="n"/>
      <c r="GL54" s="476" t="n"/>
      <c r="GM54" s="476" t="n"/>
      <c r="GN54" s="476" t="n"/>
      <c r="GO54" s="476" t="n"/>
      <c r="GP54" s="476" t="n"/>
      <c r="GQ54" s="476" t="n"/>
      <c r="GR54" s="476" t="n"/>
      <c r="GS54" s="476" t="n"/>
      <c r="GT54" s="476" t="n"/>
      <c r="GU54" s="476" t="n"/>
      <c r="GV54" s="476" t="n"/>
      <c r="GW54" s="476" t="n"/>
      <c r="GX54" s="476" t="n"/>
      <c r="GY54" s="476" t="n"/>
      <c r="GZ54" s="476" t="n"/>
    </row>
    <row r="55">
      <c r="A55" s="853" t="n"/>
      <c r="B55" s="761">
        <f>AQ10</f>
        <v/>
      </c>
      <c r="C55" s="572">
        <f>AQ33</f>
        <v/>
      </c>
      <c r="D55" s="660" t="n"/>
      <c r="E55" s="761">
        <f>AS10</f>
        <v/>
      </c>
      <c r="F55" s="572">
        <f>AS33</f>
        <v/>
      </c>
      <c r="G55" s="660" t="n"/>
      <c r="H55" s="660" t="n"/>
      <c r="I55" s="660" t="n"/>
      <c r="J55" s="660" t="n"/>
      <c r="K55" s="660" t="n"/>
      <c r="L55" s="660" t="n"/>
      <c r="M55" s="660" t="n"/>
      <c r="N55" s="660" t="n"/>
      <c r="O55" s="476" t="n"/>
      <c r="P55" s="476" t="n"/>
      <c r="Q55" s="476" t="n"/>
      <c r="R55" s="476" t="n"/>
      <c r="S55" s="476" t="n"/>
      <c r="T55" s="476" t="n"/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  <c r="AJ55" s="476" t="n"/>
      <c r="AK55" s="476" t="n"/>
      <c r="AL55" s="476" t="n"/>
      <c r="AM55" s="476" t="n"/>
      <c r="AN55" s="476" t="n"/>
      <c r="AO55" s="476" t="n"/>
      <c r="AP55" s="476" t="n"/>
      <c r="AQ55" s="476" t="n"/>
      <c r="AR55" s="476" t="n"/>
      <c r="AS55" s="476" t="n"/>
      <c r="AT55" s="476" t="n"/>
      <c r="AU55" s="476" t="n"/>
      <c r="AV55" s="476" t="n"/>
      <c r="AW55" s="476" t="n"/>
      <c r="AX55" s="476" t="n"/>
      <c r="AY55" s="476" t="n"/>
      <c r="AZ55" s="476" t="n"/>
      <c r="BA55" s="476" t="n"/>
      <c r="BB55" s="476" t="n"/>
      <c r="BC55" s="476" t="n"/>
      <c r="BD55" s="476" t="n"/>
      <c r="BE55" s="476" t="n"/>
      <c r="BF55" s="476" t="n"/>
      <c r="BG55" s="476" t="n"/>
      <c r="BH55" s="476" t="n"/>
      <c r="BI55" s="476" t="n"/>
      <c r="BJ55" s="476" t="n"/>
      <c r="BK55" s="476" t="n"/>
      <c r="BL55" s="476" t="n"/>
      <c r="BM55" s="476" t="n"/>
      <c r="BN55" s="476" t="n"/>
      <c r="BO55" s="476" t="n"/>
      <c r="BP55" s="476" t="n"/>
      <c r="BQ55" s="476" t="n"/>
      <c r="BR55" s="476" t="n"/>
      <c r="BS55" s="476" t="n"/>
      <c r="BT55" s="476" t="n"/>
      <c r="BU55" s="476" t="n"/>
      <c r="BV55" s="476" t="n"/>
      <c r="BW55" s="476" t="n"/>
      <c r="BX55" s="476" t="n"/>
      <c r="BY55" s="476" t="n"/>
      <c r="BZ55" s="476" t="n"/>
      <c r="CA55" s="476" t="n"/>
      <c r="CB55" s="476" t="n"/>
      <c r="CC55" s="476" t="n"/>
      <c r="CD55" s="476" t="n"/>
      <c r="CE55" s="476" t="n"/>
      <c r="CF55" s="476" t="n"/>
      <c r="CG55" s="476" t="n"/>
      <c r="CH55" s="476" t="n"/>
      <c r="CI55" s="476" t="n"/>
      <c r="CJ55" s="476" t="n"/>
      <c r="CK55" s="476" t="n"/>
      <c r="CL55" s="476" t="n"/>
      <c r="CM55" s="476" t="n"/>
      <c r="CN55" s="476" t="n"/>
      <c r="CO55" s="476" t="n"/>
      <c r="CP55" s="476" t="n"/>
      <c r="CQ55" s="476" t="n"/>
      <c r="CR55" s="476" t="n"/>
      <c r="CS55" s="476" t="n"/>
      <c r="CT55" s="476" t="n"/>
      <c r="CU55" s="476" t="n"/>
      <c r="CV55" s="476" t="n"/>
      <c r="CW55" s="476" t="n"/>
      <c r="CX55" s="476" t="n"/>
      <c r="CY55" s="476" t="n"/>
      <c r="CZ55" s="476" t="n"/>
      <c r="DA55" s="476" t="n"/>
      <c r="DB55" s="476" t="n"/>
      <c r="DC55" s="476" t="n"/>
      <c r="DD55" s="476" t="n"/>
      <c r="DE55" s="476" t="n"/>
      <c r="DF55" s="476" t="n"/>
      <c r="DG55" s="476" t="n"/>
      <c r="DH55" s="476" t="n"/>
      <c r="DI55" s="476" t="n"/>
      <c r="DJ55" s="476" t="n"/>
      <c r="DK55" s="476" t="n"/>
      <c r="DL55" s="476" t="n"/>
      <c r="DM55" s="476" t="n"/>
      <c r="DN55" s="476" t="n"/>
      <c r="DO55" s="476" t="n"/>
      <c r="DP55" s="476" t="n"/>
      <c r="DQ55" s="476" t="n"/>
      <c r="DR55" s="476" t="n"/>
      <c r="DS55" s="476" t="n"/>
      <c r="DT55" s="476" t="n"/>
      <c r="DU55" s="476" t="n"/>
      <c r="DV55" s="476" t="n"/>
      <c r="DW55" s="476" t="n"/>
      <c r="DX55" s="476" t="n"/>
      <c r="DY55" s="476" t="n"/>
      <c r="DZ55" s="476" t="n"/>
      <c r="EA55" s="476" t="n"/>
      <c r="EB55" s="476" t="n"/>
      <c r="EC55" s="476" t="n"/>
      <c r="ED55" s="476" t="n"/>
      <c r="EE55" s="476" t="n"/>
      <c r="EF55" s="476" t="n"/>
      <c r="EG55" s="476" t="n"/>
      <c r="EH55" s="476" t="n"/>
      <c r="EI55" s="476" t="n"/>
      <c r="EJ55" s="476" t="n"/>
      <c r="EK55" s="476" t="n"/>
      <c r="EL55" s="476" t="n"/>
      <c r="EM55" s="476" t="n"/>
      <c r="EN55" s="476" t="n"/>
      <c r="EO55" s="476" t="n"/>
      <c r="EP55" s="476" t="n"/>
      <c r="EQ55" s="476" t="n"/>
      <c r="ER55" s="476" t="n"/>
      <c r="ES55" s="476" t="n"/>
      <c r="ET55" s="476" t="n"/>
      <c r="EU55" s="476" t="n"/>
      <c r="EV55" s="476" t="n"/>
      <c r="EW55" s="476" t="n"/>
      <c r="EX55" s="476" t="n"/>
      <c r="EY55" s="476" t="n"/>
      <c r="EZ55" s="476" t="n"/>
      <c r="FA55" s="476" t="n"/>
      <c r="FB55" s="476" t="n"/>
      <c r="FC55" s="476" t="n"/>
      <c r="FD55" s="476" t="n"/>
      <c r="FE55" s="476" t="n"/>
      <c r="FF55" s="476" t="n"/>
      <c r="FG55" s="476" t="n"/>
      <c r="FH55" s="476" t="n"/>
      <c r="FI55" s="476" t="n"/>
      <c r="FJ55" s="476" t="n"/>
      <c r="FK55" s="476" t="n"/>
      <c r="FL55" s="476" t="n"/>
      <c r="FM55" s="476" t="n"/>
      <c r="FN55" s="476" t="n"/>
      <c r="FO55" s="476" t="n"/>
      <c r="FP55" s="476" t="n"/>
      <c r="FQ55" s="476" t="n"/>
      <c r="FR55" s="476" t="n"/>
      <c r="FS55" s="476" t="n"/>
      <c r="FT55" s="476" t="n"/>
      <c r="FU55" s="476" t="n"/>
      <c r="FV55" s="476" t="n"/>
      <c r="FW55" s="476" t="n"/>
      <c r="FX55" s="476" t="n"/>
      <c r="FY55" s="476" t="n"/>
      <c r="FZ55" s="476" t="n"/>
      <c r="GA55" s="476" t="n"/>
      <c r="GB55" s="476" t="n"/>
      <c r="GC55" s="476" t="n"/>
      <c r="GD55" s="476" t="n"/>
      <c r="GE55" s="476" t="n"/>
      <c r="GF55" s="476" t="n"/>
      <c r="GG55" s="476" t="n"/>
      <c r="GH55" s="476" t="n"/>
      <c r="GI55" s="476" t="n"/>
      <c r="GJ55" s="476" t="n"/>
      <c r="GK55" s="476" t="n"/>
      <c r="GL55" s="476" t="n"/>
      <c r="GM55" s="476" t="n"/>
      <c r="GN55" s="476" t="n"/>
      <c r="GO55" s="476" t="n"/>
      <c r="GP55" s="476" t="n"/>
      <c r="GQ55" s="476" t="n"/>
      <c r="GR55" s="476" t="n"/>
      <c r="GS55" s="476" t="n"/>
      <c r="GT55" s="476" t="n"/>
      <c r="GU55" s="476" t="n"/>
      <c r="GV55" s="476" t="n"/>
      <c r="GW55" s="476" t="n"/>
      <c r="GX55" s="476" t="n"/>
      <c r="GY55" s="476" t="n"/>
      <c r="GZ55" s="476" t="n"/>
    </row>
    <row r="56">
      <c r="A56" s="539" t="n">
        <v>6</v>
      </c>
      <c r="B56" s="759">
        <f>AQ11</f>
        <v/>
      </c>
      <c r="C56" s="583">
        <f>AQ34</f>
        <v/>
      </c>
      <c r="D56" s="660" t="n"/>
      <c r="E56" s="759">
        <f>AS11</f>
        <v/>
      </c>
      <c r="F56" s="583">
        <f>AS34</f>
        <v/>
      </c>
      <c r="G56" s="660" t="n"/>
      <c r="H56" s="660" t="n"/>
      <c r="I56" s="660" t="n"/>
      <c r="J56" s="660" t="n"/>
      <c r="K56" s="660" t="n"/>
      <c r="L56" s="660" t="n"/>
      <c r="M56" s="660" t="n"/>
      <c r="N56" s="660" t="n"/>
      <c r="O56" s="476" t="n"/>
      <c r="P56" s="476" t="n"/>
      <c r="Q56" s="476" t="n"/>
      <c r="R56" s="476" t="n"/>
      <c r="S56" s="476" t="n"/>
      <c r="T56" s="476" t="n"/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  <c r="AJ56" s="476" t="n"/>
      <c r="AK56" s="476" t="n"/>
      <c r="AL56" s="476" t="n"/>
      <c r="AM56" s="476" t="n"/>
      <c r="AN56" s="476" t="n"/>
      <c r="AO56" s="476" t="n"/>
      <c r="AP56" s="476" t="n"/>
      <c r="AQ56" s="476" t="n"/>
      <c r="AR56" s="476" t="n"/>
      <c r="AS56" s="476" t="n"/>
      <c r="AT56" s="476" t="n"/>
      <c r="AU56" s="476" t="n"/>
      <c r="AV56" s="476" t="n"/>
      <c r="AW56" s="476" t="n"/>
      <c r="AX56" s="476" t="n"/>
      <c r="AY56" s="476" t="n"/>
      <c r="AZ56" s="476" t="n"/>
      <c r="BA56" s="476" t="n"/>
      <c r="BB56" s="476" t="n"/>
      <c r="BC56" s="476" t="n"/>
      <c r="BD56" s="476" t="n"/>
      <c r="BE56" s="476" t="n"/>
      <c r="BF56" s="476" t="n"/>
      <c r="BG56" s="476" t="n"/>
      <c r="BH56" s="476" t="n"/>
      <c r="BI56" s="476" t="n"/>
      <c r="BJ56" s="476" t="n"/>
      <c r="BK56" s="476" t="n"/>
      <c r="BL56" s="476" t="n"/>
      <c r="BM56" s="476" t="n"/>
      <c r="BN56" s="476" t="n"/>
      <c r="BO56" s="476" t="n"/>
      <c r="BP56" s="476" t="n"/>
      <c r="BQ56" s="476" t="n"/>
      <c r="BR56" s="476" t="n"/>
      <c r="BS56" s="476" t="n"/>
      <c r="BT56" s="476" t="n"/>
      <c r="BU56" s="476" t="n"/>
      <c r="BV56" s="476" t="n"/>
      <c r="BW56" s="476" t="n"/>
      <c r="BX56" s="476" t="n"/>
      <c r="BY56" s="476" t="n"/>
      <c r="BZ56" s="476" t="n"/>
      <c r="CA56" s="476" t="n"/>
      <c r="CB56" s="476" t="n"/>
      <c r="CC56" s="476" t="n"/>
      <c r="CD56" s="476" t="n"/>
      <c r="CE56" s="476" t="n"/>
      <c r="CF56" s="476" t="n"/>
      <c r="CG56" s="476" t="n"/>
      <c r="CH56" s="476" t="n"/>
      <c r="CI56" s="476" t="n"/>
      <c r="CJ56" s="476" t="n"/>
      <c r="CK56" s="476" t="n"/>
      <c r="CL56" s="476" t="n"/>
      <c r="CM56" s="476" t="n"/>
      <c r="CN56" s="476" t="n"/>
      <c r="CO56" s="476" t="n"/>
      <c r="CP56" s="476" t="n"/>
      <c r="CQ56" s="476" t="n"/>
      <c r="CR56" s="476" t="n"/>
      <c r="CS56" s="476" t="n"/>
      <c r="CT56" s="476" t="n"/>
      <c r="CU56" s="476" t="n"/>
      <c r="CV56" s="476" t="n"/>
      <c r="CW56" s="476" t="n"/>
      <c r="CX56" s="476" t="n"/>
      <c r="CY56" s="476" t="n"/>
      <c r="CZ56" s="476" t="n"/>
      <c r="DA56" s="476" t="n"/>
      <c r="DB56" s="476" t="n"/>
      <c r="DC56" s="476" t="n"/>
      <c r="DD56" s="476" t="n"/>
      <c r="DE56" s="476" t="n"/>
      <c r="DF56" s="476" t="n"/>
      <c r="DG56" s="476" t="n"/>
      <c r="DH56" s="476" t="n"/>
      <c r="DI56" s="476" t="n"/>
      <c r="DJ56" s="476" t="n"/>
      <c r="DK56" s="476" t="n"/>
      <c r="DL56" s="476" t="n"/>
      <c r="DM56" s="476" t="n"/>
      <c r="DN56" s="476" t="n"/>
      <c r="DO56" s="476" t="n"/>
      <c r="DP56" s="476" t="n"/>
      <c r="DQ56" s="476" t="n"/>
      <c r="DR56" s="476" t="n"/>
      <c r="DS56" s="476" t="n"/>
      <c r="DT56" s="476" t="n"/>
      <c r="DU56" s="476" t="n"/>
      <c r="DV56" s="476" t="n"/>
      <c r="DW56" s="476" t="n"/>
      <c r="DX56" s="476" t="n"/>
      <c r="DY56" s="476" t="n"/>
      <c r="DZ56" s="476" t="n"/>
      <c r="EA56" s="476" t="n"/>
      <c r="EB56" s="476" t="n"/>
      <c r="EC56" s="476" t="n"/>
      <c r="ED56" s="476" t="n"/>
      <c r="EE56" s="476" t="n"/>
      <c r="EF56" s="476" t="n"/>
      <c r="EG56" s="476" t="n"/>
      <c r="EH56" s="476" t="n"/>
      <c r="EI56" s="476" t="n"/>
      <c r="EJ56" s="476" t="n"/>
      <c r="EK56" s="476" t="n"/>
      <c r="EL56" s="476" t="n"/>
      <c r="EM56" s="476" t="n"/>
      <c r="EN56" s="476" t="n"/>
      <c r="EO56" s="476" t="n"/>
      <c r="EP56" s="476" t="n"/>
      <c r="EQ56" s="476" t="n"/>
      <c r="ER56" s="476" t="n"/>
      <c r="ES56" s="476" t="n"/>
      <c r="ET56" s="476" t="n"/>
      <c r="EU56" s="476" t="n"/>
      <c r="EV56" s="476" t="n"/>
      <c r="EW56" s="476" t="n"/>
      <c r="EX56" s="476" t="n"/>
      <c r="EY56" s="476" t="n"/>
      <c r="EZ56" s="476" t="n"/>
      <c r="FA56" s="476" t="n"/>
      <c r="FB56" s="476" t="n"/>
      <c r="FC56" s="476" t="n"/>
      <c r="FD56" s="476" t="n"/>
      <c r="FE56" s="476" t="n"/>
      <c r="FF56" s="476" t="n"/>
      <c r="FG56" s="476" t="n"/>
      <c r="FH56" s="476" t="n"/>
      <c r="FI56" s="476" t="n"/>
      <c r="FJ56" s="476" t="n"/>
      <c r="FK56" s="476" t="n"/>
      <c r="FL56" s="476" t="n"/>
      <c r="FM56" s="476" t="n"/>
      <c r="FN56" s="476" t="n"/>
      <c r="FO56" s="476" t="n"/>
      <c r="FP56" s="476" t="n"/>
      <c r="FQ56" s="476" t="n"/>
      <c r="FR56" s="476" t="n"/>
      <c r="FS56" s="476" t="n"/>
      <c r="FT56" s="476" t="n"/>
      <c r="FU56" s="476" t="n"/>
      <c r="FV56" s="476" t="n"/>
      <c r="FW56" s="476" t="n"/>
      <c r="FX56" s="476" t="n"/>
      <c r="FY56" s="476" t="n"/>
      <c r="FZ56" s="476" t="n"/>
      <c r="GA56" s="476" t="n"/>
      <c r="GB56" s="476" t="n"/>
      <c r="GC56" s="476" t="n"/>
      <c r="GD56" s="476" t="n"/>
      <c r="GE56" s="476" t="n"/>
      <c r="GF56" s="476" t="n"/>
      <c r="GG56" s="476" t="n"/>
      <c r="GH56" s="476" t="n"/>
      <c r="GI56" s="476" t="n"/>
      <c r="GJ56" s="476" t="n"/>
      <c r="GK56" s="476" t="n"/>
      <c r="GL56" s="476" t="n"/>
      <c r="GM56" s="476" t="n"/>
      <c r="GN56" s="476" t="n"/>
      <c r="GO56" s="476" t="n"/>
      <c r="GP56" s="476" t="n"/>
      <c r="GQ56" s="476" t="n"/>
      <c r="GR56" s="476" t="n"/>
      <c r="GS56" s="476" t="n"/>
      <c r="GT56" s="476" t="n"/>
      <c r="GU56" s="476" t="n"/>
      <c r="GV56" s="476" t="n"/>
      <c r="GW56" s="476" t="n"/>
      <c r="GX56" s="476" t="n"/>
      <c r="GY56" s="476" t="n"/>
      <c r="GZ56" s="476" t="n"/>
    </row>
    <row r="57">
      <c r="A57" s="853" t="n"/>
      <c r="B57" s="761">
        <f>AQ12</f>
        <v/>
      </c>
      <c r="C57" s="572">
        <f>AQ35</f>
        <v/>
      </c>
      <c r="D57" s="660" t="n"/>
      <c r="E57" s="762">
        <f>AS12</f>
        <v/>
      </c>
      <c r="F57" s="548">
        <f>AS35</f>
        <v/>
      </c>
      <c r="G57" s="660" t="n"/>
      <c r="H57" s="660" t="n"/>
      <c r="I57" s="660" t="n"/>
      <c r="J57" s="660" t="n"/>
      <c r="K57" s="660" t="n"/>
      <c r="L57" s="660" t="n"/>
      <c r="M57" s="660" t="n"/>
      <c r="N57" s="660" t="n"/>
      <c r="O57" s="476" t="n"/>
      <c r="P57" s="476" t="n"/>
      <c r="Q57" s="476" t="n"/>
      <c r="R57" s="476" t="n"/>
      <c r="S57" s="476" t="n"/>
      <c r="T57" s="476" t="n"/>
      <c r="U57" s="476" t="n"/>
      <c r="V57" s="476" t="n"/>
      <c r="W57" s="476" t="n"/>
      <c r="X57" s="476" t="n"/>
      <c r="Y57" s="476" t="n"/>
      <c r="Z57" s="476" t="n"/>
      <c r="AA57" s="476" t="n"/>
      <c r="AB57" s="476" t="n"/>
      <c r="AC57" s="476" t="n"/>
      <c r="AD57" s="476" t="n"/>
      <c r="AE57" s="476" t="n"/>
      <c r="AF57" s="476" t="n"/>
      <c r="AG57" s="476" t="n"/>
      <c r="AH57" s="476" t="n"/>
      <c r="AI57" s="476" t="n"/>
      <c r="AJ57" s="476" t="n"/>
      <c r="AK57" s="476" t="n"/>
      <c r="AL57" s="476" t="n"/>
      <c r="AM57" s="476" t="n"/>
      <c r="AN57" s="476" t="n"/>
      <c r="AO57" s="476" t="n"/>
      <c r="AP57" s="476" t="n"/>
      <c r="AQ57" s="476" t="n"/>
      <c r="AR57" s="476" t="n"/>
      <c r="AS57" s="476" t="n"/>
      <c r="AT57" s="476" t="n"/>
      <c r="AU57" s="476" t="n"/>
      <c r="AV57" s="476" t="n"/>
      <c r="AW57" s="476" t="n"/>
      <c r="AX57" s="476" t="n"/>
      <c r="AY57" s="476" t="n"/>
      <c r="AZ57" s="476" t="n"/>
      <c r="BA57" s="476" t="n"/>
      <c r="BB57" s="476" t="n"/>
      <c r="BC57" s="476" t="n"/>
      <c r="BD57" s="476" t="n"/>
      <c r="BE57" s="476" t="n"/>
      <c r="BF57" s="476" t="n"/>
      <c r="BG57" s="476" t="n"/>
      <c r="BH57" s="476" t="n"/>
      <c r="BI57" s="476" t="n"/>
      <c r="BJ57" s="476" t="n"/>
      <c r="BK57" s="476" t="n"/>
      <c r="BL57" s="476" t="n"/>
      <c r="BM57" s="476" t="n"/>
      <c r="BN57" s="476" t="n"/>
      <c r="BO57" s="476" t="n"/>
      <c r="BP57" s="476" t="n"/>
      <c r="BQ57" s="476" t="n"/>
      <c r="BR57" s="476" t="n"/>
      <c r="BS57" s="476" t="n"/>
      <c r="BT57" s="476" t="n"/>
      <c r="BU57" s="476" t="n"/>
      <c r="BV57" s="476" t="n"/>
      <c r="BW57" s="476" t="n"/>
      <c r="BX57" s="476" t="n"/>
      <c r="BY57" s="476" t="n"/>
      <c r="BZ57" s="476" t="n"/>
      <c r="CA57" s="476" t="n"/>
      <c r="CB57" s="476" t="n"/>
      <c r="CC57" s="476" t="n"/>
      <c r="CD57" s="476" t="n"/>
      <c r="CE57" s="476" t="n"/>
      <c r="CF57" s="476" t="n"/>
      <c r="CG57" s="476" t="n"/>
      <c r="CH57" s="476" t="n"/>
      <c r="CI57" s="476" t="n"/>
      <c r="CJ57" s="476" t="n"/>
      <c r="CK57" s="476" t="n"/>
      <c r="CL57" s="476" t="n"/>
      <c r="CM57" s="476" t="n"/>
      <c r="CN57" s="476" t="n"/>
      <c r="CO57" s="476" t="n"/>
      <c r="CP57" s="476" t="n"/>
      <c r="CQ57" s="476" t="n"/>
      <c r="CR57" s="476" t="n"/>
      <c r="CS57" s="476" t="n"/>
      <c r="CT57" s="476" t="n"/>
      <c r="CU57" s="476" t="n"/>
      <c r="CV57" s="476" t="n"/>
      <c r="CW57" s="476" t="n"/>
      <c r="CX57" s="476" t="n"/>
      <c r="CY57" s="476" t="n"/>
      <c r="CZ57" s="476" t="n"/>
      <c r="DA57" s="476" t="n"/>
      <c r="DB57" s="476" t="n"/>
      <c r="DC57" s="476" t="n"/>
      <c r="DD57" s="476" t="n"/>
      <c r="DE57" s="476" t="n"/>
      <c r="DF57" s="476" t="n"/>
      <c r="DG57" s="476" t="n"/>
      <c r="DH57" s="476" t="n"/>
      <c r="DI57" s="476" t="n"/>
      <c r="DJ57" s="476" t="n"/>
      <c r="DK57" s="476" t="n"/>
      <c r="DL57" s="476" t="n"/>
      <c r="DM57" s="476" t="n"/>
      <c r="DN57" s="476" t="n"/>
      <c r="DO57" s="476" t="n"/>
      <c r="DP57" s="476" t="n"/>
      <c r="DQ57" s="476" t="n"/>
      <c r="DR57" s="476" t="n"/>
      <c r="DS57" s="476" t="n"/>
      <c r="DT57" s="476" t="n"/>
      <c r="DU57" s="476" t="n"/>
      <c r="DV57" s="476" t="n"/>
      <c r="DW57" s="476" t="n"/>
      <c r="DX57" s="476" t="n"/>
      <c r="DY57" s="476" t="n"/>
      <c r="DZ57" s="476" t="n"/>
      <c r="EA57" s="476" t="n"/>
      <c r="EB57" s="476" t="n"/>
      <c r="EC57" s="476" t="n"/>
      <c r="ED57" s="476" t="n"/>
      <c r="EE57" s="476" t="n"/>
      <c r="EF57" s="476" t="n"/>
      <c r="EG57" s="476" t="n"/>
      <c r="EH57" s="476" t="n"/>
      <c r="EI57" s="476" t="n"/>
      <c r="EJ57" s="476" t="n"/>
      <c r="EK57" s="476" t="n"/>
      <c r="EL57" s="476" t="n"/>
      <c r="EM57" s="476" t="n"/>
      <c r="EN57" s="476" t="n"/>
      <c r="EO57" s="476" t="n"/>
      <c r="EP57" s="476" t="n"/>
      <c r="EQ57" s="476" t="n"/>
      <c r="ER57" s="476" t="n"/>
      <c r="ES57" s="476" t="n"/>
      <c r="ET57" s="476" t="n"/>
      <c r="EU57" s="476" t="n"/>
      <c r="EV57" s="476" t="n"/>
      <c r="EW57" s="476" t="n"/>
      <c r="EX57" s="476" t="n"/>
      <c r="EY57" s="476" t="n"/>
      <c r="EZ57" s="476" t="n"/>
      <c r="FA57" s="476" t="n"/>
      <c r="FB57" s="476" t="n"/>
      <c r="FC57" s="476" t="n"/>
      <c r="FD57" s="476" t="n"/>
      <c r="FE57" s="476" t="n"/>
      <c r="FF57" s="476" t="n"/>
      <c r="FG57" s="476" t="n"/>
      <c r="FH57" s="476" t="n"/>
      <c r="FI57" s="476" t="n"/>
      <c r="FJ57" s="476" t="n"/>
      <c r="FK57" s="476" t="n"/>
      <c r="FL57" s="476" t="n"/>
      <c r="FM57" s="476" t="n"/>
      <c r="FN57" s="476" t="n"/>
      <c r="FO57" s="476" t="n"/>
      <c r="FP57" s="476" t="n"/>
      <c r="FQ57" s="476" t="n"/>
      <c r="FR57" s="476" t="n"/>
      <c r="FS57" s="476" t="n"/>
      <c r="FT57" s="476" t="n"/>
      <c r="FU57" s="476" t="n"/>
      <c r="FV57" s="476" t="n"/>
      <c r="FW57" s="476" t="n"/>
      <c r="FX57" s="476" t="n"/>
      <c r="FY57" s="476" t="n"/>
      <c r="FZ57" s="476" t="n"/>
      <c r="GA57" s="476" t="n"/>
      <c r="GB57" s="476" t="n"/>
      <c r="GC57" s="476" t="n"/>
      <c r="GD57" s="476" t="n"/>
      <c r="GE57" s="476" t="n"/>
      <c r="GF57" s="476" t="n"/>
      <c r="GG57" s="476" t="n"/>
      <c r="GH57" s="476" t="n"/>
      <c r="GI57" s="476" t="n"/>
      <c r="GJ57" s="476" t="n"/>
      <c r="GK57" s="476" t="n"/>
      <c r="GL57" s="476" t="n"/>
      <c r="GM57" s="476" t="n"/>
      <c r="GN57" s="476" t="n"/>
      <c r="GO57" s="476" t="n"/>
      <c r="GP57" s="476" t="n"/>
      <c r="GQ57" s="476" t="n"/>
      <c r="GR57" s="476" t="n"/>
      <c r="GS57" s="476" t="n"/>
      <c r="GT57" s="476" t="n"/>
      <c r="GU57" s="476" t="n"/>
      <c r="GV57" s="476" t="n"/>
      <c r="GW57" s="476" t="n"/>
      <c r="GX57" s="476" t="n"/>
      <c r="GY57" s="476" t="n"/>
      <c r="GZ57" s="476" t="n"/>
    </row>
    <row r="58">
      <c r="A58" s="539" t="n">
        <v>7</v>
      </c>
      <c r="B58" s="759">
        <f>AQ13</f>
        <v/>
      </c>
      <c r="C58" s="583">
        <f>AQ36</f>
        <v/>
      </c>
      <c r="D58" s="660" t="n"/>
      <c r="E58" s="759">
        <f>AS13</f>
        <v/>
      </c>
      <c r="F58" s="583">
        <f>AS36</f>
        <v/>
      </c>
      <c r="G58" s="660" t="n"/>
      <c r="H58" s="660" t="n"/>
      <c r="I58" s="660" t="n"/>
      <c r="J58" s="660" t="n"/>
      <c r="K58" s="660" t="n"/>
      <c r="L58" s="660" t="n"/>
      <c r="M58" s="660" t="n"/>
      <c r="N58" s="660" t="n"/>
      <c r="O58" s="476" t="n"/>
      <c r="P58" s="476" t="n"/>
      <c r="Q58" s="476" t="n"/>
      <c r="R58" s="476" t="n"/>
      <c r="S58" s="476" t="n"/>
      <c r="T58" s="476" t="n"/>
      <c r="U58" s="476" t="n"/>
      <c r="V58" s="476" t="n"/>
      <c r="W58" s="476" t="n"/>
      <c r="X58" s="476" t="n"/>
      <c r="Y58" s="476" t="n"/>
      <c r="Z58" s="476" t="n"/>
      <c r="AA58" s="476" t="n"/>
      <c r="AB58" s="476" t="n"/>
      <c r="AC58" s="476" t="n"/>
      <c r="AD58" s="476" t="n"/>
      <c r="AE58" s="476" t="n"/>
      <c r="AF58" s="476" t="n"/>
      <c r="AG58" s="476" t="n"/>
      <c r="AH58" s="476" t="n"/>
      <c r="AI58" s="476" t="n"/>
      <c r="AJ58" s="476" t="n"/>
      <c r="AK58" s="476" t="n"/>
      <c r="AL58" s="476" t="n"/>
      <c r="AM58" s="476" t="n"/>
      <c r="AN58" s="476" t="n"/>
      <c r="AO58" s="476" t="n"/>
      <c r="AP58" s="476" t="n"/>
      <c r="AQ58" s="476" t="n"/>
      <c r="AR58" s="476" t="n"/>
      <c r="AS58" s="476" t="n"/>
      <c r="AT58" s="476" t="n"/>
      <c r="AU58" s="476" t="n"/>
      <c r="AV58" s="476" t="n"/>
      <c r="AW58" s="476" t="n"/>
      <c r="AX58" s="476" t="n"/>
      <c r="AY58" s="476" t="n"/>
      <c r="AZ58" s="476" t="n"/>
      <c r="BA58" s="476" t="n"/>
      <c r="BB58" s="476" t="n"/>
      <c r="BC58" s="476" t="n"/>
      <c r="BD58" s="476" t="n"/>
      <c r="BE58" s="476" t="n"/>
      <c r="BF58" s="476" t="n"/>
      <c r="BG58" s="476" t="n"/>
      <c r="BH58" s="476" t="n"/>
      <c r="BI58" s="476" t="n"/>
      <c r="BJ58" s="476" t="n"/>
      <c r="BK58" s="476" t="n"/>
      <c r="BL58" s="476" t="n"/>
      <c r="BM58" s="476" t="n"/>
      <c r="BN58" s="476" t="n"/>
      <c r="BO58" s="476" t="n"/>
      <c r="BP58" s="476" t="n"/>
      <c r="BQ58" s="476" t="n"/>
      <c r="BR58" s="476" t="n"/>
      <c r="BS58" s="476" t="n"/>
      <c r="BT58" s="476" t="n"/>
      <c r="BU58" s="476" t="n"/>
      <c r="BV58" s="476" t="n"/>
      <c r="BW58" s="476" t="n"/>
      <c r="BX58" s="476" t="n"/>
      <c r="BY58" s="476" t="n"/>
      <c r="BZ58" s="476" t="n"/>
      <c r="CA58" s="476" t="n"/>
      <c r="CB58" s="476" t="n"/>
      <c r="CC58" s="476" t="n"/>
      <c r="CD58" s="476" t="n"/>
      <c r="CE58" s="476" t="n"/>
      <c r="CF58" s="476" t="n"/>
      <c r="CG58" s="476" t="n"/>
      <c r="CH58" s="476" t="n"/>
      <c r="CI58" s="476" t="n"/>
      <c r="CJ58" s="476" t="n"/>
      <c r="CK58" s="476" t="n"/>
      <c r="CL58" s="476" t="n"/>
      <c r="CM58" s="476" t="n"/>
      <c r="CN58" s="476" t="n"/>
      <c r="CO58" s="476" t="n"/>
      <c r="CP58" s="476" t="n"/>
      <c r="CQ58" s="476" t="n"/>
      <c r="CR58" s="476" t="n"/>
      <c r="CS58" s="476" t="n"/>
      <c r="CT58" s="476" t="n"/>
      <c r="CU58" s="476" t="n"/>
      <c r="CV58" s="476" t="n"/>
      <c r="CW58" s="476" t="n"/>
      <c r="CX58" s="476" t="n"/>
      <c r="CY58" s="476" t="n"/>
      <c r="CZ58" s="476" t="n"/>
      <c r="DA58" s="476" t="n"/>
      <c r="DB58" s="476" t="n"/>
      <c r="DC58" s="476" t="n"/>
      <c r="DD58" s="476" t="n"/>
      <c r="DE58" s="476" t="n"/>
      <c r="DF58" s="476" t="n"/>
      <c r="DG58" s="476" t="n"/>
      <c r="DH58" s="476" t="n"/>
      <c r="DI58" s="476" t="n"/>
      <c r="DJ58" s="476" t="n"/>
      <c r="DK58" s="476" t="n"/>
      <c r="DL58" s="476" t="n"/>
      <c r="DM58" s="476" t="n"/>
      <c r="DN58" s="476" t="n"/>
      <c r="DO58" s="476" t="n"/>
      <c r="DP58" s="476" t="n"/>
      <c r="DQ58" s="476" t="n"/>
      <c r="DR58" s="476" t="n"/>
      <c r="DS58" s="476" t="n"/>
      <c r="DT58" s="476" t="n"/>
      <c r="DU58" s="476" t="n"/>
      <c r="DV58" s="476" t="n"/>
      <c r="DW58" s="476" t="n"/>
      <c r="DX58" s="476" t="n"/>
      <c r="DY58" s="476" t="n"/>
      <c r="DZ58" s="476" t="n"/>
      <c r="EA58" s="476" t="n"/>
      <c r="EB58" s="476" t="n"/>
      <c r="EC58" s="476" t="n"/>
      <c r="ED58" s="476" t="n"/>
      <c r="EE58" s="476" t="n"/>
      <c r="EF58" s="476" t="n"/>
      <c r="EG58" s="476" t="n"/>
      <c r="EH58" s="476" t="n"/>
      <c r="EI58" s="476" t="n"/>
      <c r="EJ58" s="476" t="n"/>
      <c r="EK58" s="476" t="n"/>
      <c r="EL58" s="476" t="n"/>
      <c r="EM58" s="476" t="n"/>
      <c r="EN58" s="476" t="n"/>
      <c r="EO58" s="476" t="n"/>
      <c r="EP58" s="476" t="n"/>
      <c r="EQ58" s="476" t="n"/>
      <c r="ER58" s="476" t="n"/>
      <c r="ES58" s="476" t="n"/>
      <c r="ET58" s="476" t="n"/>
      <c r="EU58" s="476" t="n"/>
      <c r="EV58" s="476" t="n"/>
      <c r="EW58" s="476" t="n"/>
      <c r="EX58" s="476" t="n"/>
      <c r="EY58" s="476" t="n"/>
      <c r="EZ58" s="476" t="n"/>
      <c r="FA58" s="476" t="n"/>
      <c r="FB58" s="476" t="n"/>
      <c r="FC58" s="476" t="n"/>
      <c r="FD58" s="476" t="n"/>
      <c r="FE58" s="476" t="n"/>
      <c r="FF58" s="476" t="n"/>
      <c r="FG58" s="476" t="n"/>
      <c r="FH58" s="476" t="n"/>
      <c r="FI58" s="476" t="n"/>
      <c r="FJ58" s="476" t="n"/>
      <c r="FK58" s="476" t="n"/>
      <c r="FL58" s="476" t="n"/>
      <c r="FM58" s="476" t="n"/>
      <c r="FN58" s="476" t="n"/>
      <c r="FO58" s="476" t="n"/>
      <c r="FP58" s="476" t="n"/>
      <c r="FQ58" s="476" t="n"/>
      <c r="FR58" s="476" t="n"/>
      <c r="FS58" s="476" t="n"/>
      <c r="FT58" s="476" t="n"/>
      <c r="FU58" s="476" t="n"/>
      <c r="FV58" s="476" t="n"/>
      <c r="FW58" s="476" t="n"/>
      <c r="FX58" s="476" t="n"/>
      <c r="FY58" s="476" t="n"/>
      <c r="FZ58" s="476" t="n"/>
      <c r="GA58" s="476" t="n"/>
      <c r="GB58" s="476" t="n"/>
      <c r="GC58" s="476" t="n"/>
      <c r="GD58" s="476" t="n"/>
      <c r="GE58" s="476" t="n"/>
      <c r="GF58" s="476" t="n"/>
      <c r="GG58" s="476" t="n"/>
      <c r="GH58" s="476" t="n"/>
      <c r="GI58" s="476" t="n"/>
      <c r="GJ58" s="476" t="n"/>
      <c r="GK58" s="476" t="n"/>
      <c r="GL58" s="476" t="n"/>
      <c r="GM58" s="476" t="n"/>
      <c r="GN58" s="476" t="n"/>
      <c r="GO58" s="476" t="n"/>
      <c r="GP58" s="476" t="n"/>
      <c r="GQ58" s="476" t="n"/>
      <c r="GR58" s="476" t="n"/>
      <c r="GS58" s="476" t="n"/>
      <c r="GT58" s="476" t="n"/>
      <c r="GU58" s="476" t="n"/>
      <c r="GV58" s="476" t="n"/>
      <c r="GW58" s="476" t="n"/>
      <c r="GX58" s="476" t="n"/>
      <c r="GY58" s="476" t="n"/>
      <c r="GZ58" s="476" t="n"/>
    </row>
    <row r="59">
      <c r="A59" s="853" t="n"/>
      <c r="B59" s="761">
        <f>AQ14</f>
        <v/>
      </c>
      <c r="C59" s="572">
        <f>AQ37</f>
        <v/>
      </c>
      <c r="D59" s="660" t="n"/>
      <c r="E59" s="761">
        <f>AS14</f>
        <v/>
      </c>
      <c r="F59" s="572">
        <f>AS37</f>
        <v/>
      </c>
      <c r="G59" s="660" t="n"/>
      <c r="H59" s="660" t="n"/>
      <c r="I59" s="660" t="n"/>
      <c r="J59" s="660" t="n"/>
      <c r="K59" s="660" t="n"/>
      <c r="L59" s="660" t="n"/>
      <c r="M59" s="660" t="n"/>
      <c r="N59" s="660" t="n"/>
      <c r="O59" s="476" t="n"/>
      <c r="P59" s="476" t="n"/>
      <c r="Q59" s="476" t="n"/>
      <c r="R59" s="476" t="n"/>
      <c r="S59" s="476" t="n"/>
      <c r="T59" s="476" t="n"/>
      <c r="U59" s="476" t="n"/>
      <c r="V59" s="476" t="n"/>
      <c r="W59" s="476" t="n"/>
      <c r="X59" s="476" t="n"/>
      <c r="Y59" s="476" t="n"/>
      <c r="Z59" s="476" t="n"/>
      <c r="AA59" s="476" t="n"/>
      <c r="AB59" s="476" t="n"/>
      <c r="AC59" s="476" t="n"/>
      <c r="AD59" s="476" t="n"/>
      <c r="AE59" s="476" t="n"/>
      <c r="AF59" s="476" t="n"/>
      <c r="AG59" s="476" t="n"/>
      <c r="AH59" s="476" t="n"/>
      <c r="AI59" s="476" t="n"/>
      <c r="AJ59" s="476" t="n"/>
      <c r="AK59" s="476" t="n"/>
      <c r="AL59" s="476" t="n"/>
      <c r="AM59" s="476" t="n"/>
      <c r="AN59" s="476" t="n"/>
      <c r="AO59" s="476" t="n"/>
      <c r="AP59" s="476" t="n"/>
      <c r="AQ59" s="476" t="n"/>
      <c r="AR59" s="476" t="n"/>
      <c r="AS59" s="476" t="n"/>
      <c r="AT59" s="476" t="n"/>
      <c r="AU59" s="476" t="n"/>
      <c r="AV59" s="476" t="n"/>
      <c r="AW59" s="476" t="n"/>
      <c r="AX59" s="476" t="n"/>
      <c r="AY59" s="476" t="n"/>
      <c r="AZ59" s="476" t="n"/>
      <c r="BA59" s="476" t="n"/>
      <c r="BB59" s="476" t="n"/>
      <c r="BC59" s="476" t="n"/>
      <c r="BD59" s="476" t="n"/>
      <c r="BE59" s="476" t="n"/>
      <c r="BF59" s="476" t="n"/>
      <c r="BG59" s="476" t="n"/>
      <c r="BH59" s="476" t="n"/>
      <c r="BI59" s="476" t="n"/>
      <c r="BJ59" s="476" t="n"/>
      <c r="BK59" s="476" t="n"/>
      <c r="BL59" s="476" t="n"/>
      <c r="BM59" s="476" t="n"/>
      <c r="BN59" s="476" t="n"/>
      <c r="BO59" s="476" t="n"/>
      <c r="BP59" s="476" t="n"/>
      <c r="BQ59" s="476" t="n"/>
      <c r="BR59" s="476" t="n"/>
      <c r="BS59" s="476" t="n"/>
      <c r="BT59" s="476" t="n"/>
      <c r="BU59" s="476" t="n"/>
      <c r="BV59" s="476" t="n"/>
      <c r="BW59" s="476" t="n"/>
      <c r="BX59" s="476" t="n"/>
      <c r="BY59" s="476" t="n"/>
      <c r="BZ59" s="476" t="n"/>
      <c r="CA59" s="476" t="n"/>
      <c r="CB59" s="476" t="n"/>
      <c r="CC59" s="476" t="n"/>
      <c r="CD59" s="476" t="n"/>
      <c r="CE59" s="476" t="n"/>
      <c r="CF59" s="476" t="n"/>
      <c r="CG59" s="476" t="n"/>
      <c r="CH59" s="476" t="n"/>
      <c r="CI59" s="476" t="n"/>
      <c r="CJ59" s="476" t="n"/>
      <c r="CK59" s="476" t="n"/>
      <c r="CL59" s="476" t="n"/>
      <c r="CM59" s="476" t="n"/>
      <c r="CN59" s="476" t="n"/>
      <c r="CO59" s="476" t="n"/>
      <c r="CP59" s="476" t="n"/>
      <c r="CQ59" s="476" t="n"/>
      <c r="CR59" s="476" t="n"/>
      <c r="CS59" s="476" t="n"/>
      <c r="CT59" s="476" t="n"/>
      <c r="CU59" s="476" t="n"/>
      <c r="CV59" s="476" t="n"/>
      <c r="CW59" s="476" t="n"/>
      <c r="CX59" s="476" t="n"/>
      <c r="CY59" s="476" t="n"/>
      <c r="CZ59" s="476" t="n"/>
      <c r="DA59" s="476" t="n"/>
      <c r="DB59" s="476" t="n"/>
      <c r="DC59" s="476" t="n"/>
      <c r="DD59" s="476" t="n"/>
      <c r="DE59" s="476" t="n"/>
      <c r="DF59" s="476" t="n"/>
      <c r="DG59" s="476" t="n"/>
      <c r="DH59" s="476" t="n"/>
      <c r="DI59" s="476" t="n"/>
      <c r="DJ59" s="476" t="n"/>
      <c r="DK59" s="476" t="n"/>
      <c r="DL59" s="476" t="n"/>
      <c r="DM59" s="476" t="n"/>
      <c r="DN59" s="476" t="n"/>
      <c r="DO59" s="476" t="n"/>
      <c r="DP59" s="476" t="n"/>
      <c r="DQ59" s="476" t="n"/>
      <c r="DR59" s="476" t="n"/>
      <c r="DS59" s="476" t="n"/>
      <c r="DT59" s="476" t="n"/>
      <c r="DU59" s="476" t="n"/>
      <c r="DV59" s="476" t="n"/>
      <c r="DW59" s="476" t="n"/>
      <c r="DX59" s="476" t="n"/>
      <c r="DY59" s="476" t="n"/>
      <c r="DZ59" s="476" t="n"/>
      <c r="EA59" s="476" t="n"/>
      <c r="EB59" s="476" t="n"/>
      <c r="EC59" s="476" t="n"/>
      <c r="ED59" s="476" t="n"/>
      <c r="EE59" s="476" t="n"/>
      <c r="EF59" s="476" t="n"/>
      <c r="EG59" s="476" t="n"/>
      <c r="EH59" s="476" t="n"/>
      <c r="EI59" s="476" t="n"/>
      <c r="EJ59" s="476" t="n"/>
      <c r="EK59" s="476" t="n"/>
      <c r="EL59" s="476" t="n"/>
      <c r="EM59" s="476" t="n"/>
      <c r="EN59" s="476" t="n"/>
      <c r="EO59" s="476" t="n"/>
      <c r="EP59" s="476" t="n"/>
      <c r="EQ59" s="476" t="n"/>
      <c r="ER59" s="476" t="n"/>
      <c r="ES59" s="476" t="n"/>
      <c r="ET59" s="476" t="n"/>
      <c r="EU59" s="476" t="n"/>
      <c r="EV59" s="476" t="n"/>
      <c r="EW59" s="476" t="n"/>
      <c r="EX59" s="476" t="n"/>
      <c r="EY59" s="476" t="n"/>
      <c r="EZ59" s="476" t="n"/>
      <c r="FA59" s="476" t="n"/>
      <c r="FB59" s="476" t="n"/>
      <c r="FC59" s="476" t="n"/>
      <c r="FD59" s="476" t="n"/>
      <c r="FE59" s="476" t="n"/>
      <c r="FF59" s="476" t="n"/>
      <c r="FG59" s="476" t="n"/>
      <c r="FH59" s="476" t="n"/>
      <c r="FI59" s="476" t="n"/>
      <c r="FJ59" s="476" t="n"/>
      <c r="FK59" s="476" t="n"/>
      <c r="FL59" s="476" t="n"/>
      <c r="FM59" s="476" t="n"/>
      <c r="FN59" s="476" t="n"/>
      <c r="FO59" s="476" t="n"/>
      <c r="FP59" s="476" t="n"/>
      <c r="FQ59" s="476" t="n"/>
      <c r="FR59" s="476" t="n"/>
      <c r="FS59" s="476" t="n"/>
      <c r="FT59" s="476" t="n"/>
      <c r="FU59" s="476" t="n"/>
      <c r="FV59" s="476" t="n"/>
      <c r="FW59" s="476" t="n"/>
      <c r="FX59" s="476" t="n"/>
      <c r="FY59" s="476" t="n"/>
      <c r="FZ59" s="476" t="n"/>
      <c r="GA59" s="476" t="n"/>
      <c r="GB59" s="476" t="n"/>
      <c r="GC59" s="476" t="n"/>
      <c r="GD59" s="476" t="n"/>
      <c r="GE59" s="476" t="n"/>
      <c r="GF59" s="476" t="n"/>
      <c r="GG59" s="476" t="n"/>
      <c r="GH59" s="476" t="n"/>
      <c r="GI59" s="476" t="n"/>
      <c r="GJ59" s="476" t="n"/>
      <c r="GK59" s="476" t="n"/>
      <c r="GL59" s="476" t="n"/>
      <c r="GM59" s="476" t="n"/>
      <c r="GN59" s="476" t="n"/>
      <c r="GO59" s="476" t="n"/>
      <c r="GP59" s="476" t="n"/>
      <c r="GQ59" s="476" t="n"/>
      <c r="GR59" s="476" t="n"/>
      <c r="GS59" s="476" t="n"/>
      <c r="GT59" s="476" t="n"/>
      <c r="GU59" s="476" t="n"/>
      <c r="GV59" s="476" t="n"/>
      <c r="GW59" s="476" t="n"/>
      <c r="GX59" s="476" t="n"/>
      <c r="GY59" s="476" t="n"/>
      <c r="GZ59" s="476" t="n"/>
    </row>
    <row r="60">
      <c r="A60" s="539" t="n">
        <v>8</v>
      </c>
      <c r="B60" s="759">
        <f>AQ15</f>
        <v/>
      </c>
      <c r="C60" s="583">
        <f>AQ38</f>
        <v/>
      </c>
      <c r="D60" s="660" t="n"/>
      <c r="E60" s="759">
        <f>AS15</f>
        <v/>
      </c>
      <c r="F60" s="583">
        <f>AS38</f>
        <v/>
      </c>
      <c r="G60" s="660" t="n"/>
      <c r="H60" s="660" t="n"/>
      <c r="I60" s="660" t="n"/>
      <c r="J60" s="660" t="n"/>
      <c r="K60" s="660" t="n"/>
      <c r="L60" s="660" t="n"/>
      <c r="M60" s="660" t="n"/>
      <c r="N60" s="660" t="n"/>
      <c r="O60" s="476" t="n"/>
      <c r="P60" s="476" t="n"/>
      <c r="Q60" s="476" t="n"/>
      <c r="R60" s="476" t="n"/>
      <c r="S60" s="476" t="n"/>
      <c r="T60" s="476" t="n"/>
      <c r="U60" s="476" t="n"/>
      <c r="V60" s="476" t="n"/>
      <c r="W60" s="476" t="n"/>
      <c r="X60" s="476" t="n"/>
      <c r="Y60" s="476" t="n"/>
      <c r="Z60" s="476" t="n"/>
      <c r="AA60" s="476" t="n"/>
      <c r="AB60" s="476" t="n"/>
      <c r="AC60" s="476" t="n"/>
      <c r="AD60" s="476" t="n"/>
      <c r="AE60" s="476" t="n"/>
      <c r="AF60" s="476" t="n"/>
      <c r="AG60" s="476" t="n"/>
      <c r="AH60" s="476" t="n"/>
      <c r="AI60" s="476" t="n"/>
      <c r="AJ60" s="476" t="n"/>
      <c r="AK60" s="476" t="n"/>
      <c r="AL60" s="476" t="n"/>
      <c r="AM60" s="476" t="n"/>
      <c r="AN60" s="476" t="n"/>
      <c r="AO60" s="476" t="n"/>
      <c r="AP60" s="476" t="n"/>
      <c r="AQ60" s="476" t="n"/>
      <c r="AR60" s="476" t="n"/>
      <c r="AS60" s="476" t="n"/>
      <c r="AT60" s="476" t="n"/>
      <c r="AU60" s="476" t="n"/>
      <c r="AV60" s="476" t="n"/>
      <c r="AW60" s="476" t="n"/>
      <c r="AX60" s="476" t="n"/>
      <c r="AY60" s="476" t="n"/>
      <c r="AZ60" s="476" t="n"/>
      <c r="BA60" s="476" t="n"/>
      <c r="BB60" s="476" t="n"/>
      <c r="BC60" s="476" t="n"/>
      <c r="BD60" s="476" t="n"/>
      <c r="BE60" s="476" t="n"/>
      <c r="BF60" s="476" t="n"/>
      <c r="BG60" s="476" t="n"/>
      <c r="BH60" s="476" t="n"/>
      <c r="BI60" s="476" t="n"/>
      <c r="BJ60" s="476" t="n"/>
      <c r="BK60" s="476" t="n"/>
      <c r="BL60" s="476" t="n"/>
      <c r="BM60" s="476" t="n"/>
      <c r="BN60" s="476" t="n"/>
      <c r="BO60" s="476" t="n"/>
      <c r="BP60" s="476" t="n"/>
      <c r="BQ60" s="476" t="n"/>
      <c r="BR60" s="476" t="n"/>
      <c r="BS60" s="476" t="n"/>
      <c r="BT60" s="476" t="n"/>
      <c r="BU60" s="476" t="n"/>
      <c r="BV60" s="476" t="n"/>
      <c r="BW60" s="476" t="n"/>
      <c r="BX60" s="476" t="n"/>
      <c r="BY60" s="476" t="n"/>
      <c r="BZ60" s="476" t="n"/>
      <c r="CA60" s="476" t="n"/>
      <c r="CB60" s="476" t="n"/>
      <c r="CC60" s="476" t="n"/>
      <c r="CD60" s="476" t="n"/>
      <c r="CE60" s="476" t="n"/>
      <c r="CF60" s="476" t="n"/>
      <c r="CG60" s="476" t="n"/>
      <c r="CH60" s="476" t="n"/>
      <c r="CI60" s="476" t="n"/>
      <c r="CJ60" s="476" t="n"/>
      <c r="CK60" s="476" t="n"/>
      <c r="CL60" s="476" t="n"/>
      <c r="CM60" s="476" t="n"/>
      <c r="CN60" s="476" t="n"/>
      <c r="CO60" s="476" t="n"/>
      <c r="CP60" s="476" t="n"/>
      <c r="CQ60" s="476" t="n"/>
      <c r="CR60" s="476" t="n"/>
      <c r="CS60" s="476" t="n"/>
      <c r="CT60" s="476" t="n"/>
      <c r="CU60" s="476" t="n"/>
      <c r="CV60" s="476" t="n"/>
      <c r="CW60" s="476" t="n"/>
      <c r="CX60" s="476" t="n"/>
      <c r="CY60" s="476" t="n"/>
      <c r="CZ60" s="476" t="n"/>
      <c r="DA60" s="476" t="n"/>
      <c r="DB60" s="476" t="n"/>
      <c r="DC60" s="476" t="n"/>
      <c r="DD60" s="476" t="n"/>
      <c r="DE60" s="476" t="n"/>
      <c r="DF60" s="476" t="n"/>
      <c r="DG60" s="476" t="n"/>
      <c r="DH60" s="476" t="n"/>
      <c r="DI60" s="476" t="n"/>
      <c r="DJ60" s="476" t="n"/>
      <c r="DK60" s="476" t="n"/>
      <c r="DL60" s="476" t="n"/>
      <c r="DM60" s="476" t="n"/>
      <c r="DN60" s="476" t="n"/>
      <c r="DO60" s="476" t="n"/>
      <c r="DP60" s="476" t="n"/>
      <c r="DQ60" s="476" t="n"/>
      <c r="DR60" s="476" t="n"/>
      <c r="DS60" s="476" t="n"/>
      <c r="DT60" s="476" t="n"/>
      <c r="DU60" s="476" t="n"/>
      <c r="DV60" s="476" t="n"/>
      <c r="DW60" s="476" t="n"/>
      <c r="DX60" s="476" t="n"/>
      <c r="DY60" s="476" t="n"/>
      <c r="DZ60" s="476" t="n"/>
      <c r="EA60" s="476" t="n"/>
      <c r="EB60" s="476" t="n"/>
      <c r="EC60" s="476" t="n"/>
      <c r="ED60" s="476" t="n"/>
      <c r="EE60" s="476" t="n"/>
      <c r="EF60" s="476" t="n"/>
      <c r="EG60" s="476" t="n"/>
      <c r="EH60" s="476" t="n"/>
      <c r="EI60" s="476" t="n"/>
      <c r="EJ60" s="476" t="n"/>
      <c r="EK60" s="476" t="n"/>
      <c r="EL60" s="476" t="n"/>
      <c r="EM60" s="476" t="n"/>
      <c r="EN60" s="476" t="n"/>
      <c r="EO60" s="476" t="n"/>
      <c r="EP60" s="476" t="n"/>
      <c r="EQ60" s="476" t="n"/>
      <c r="ER60" s="476" t="n"/>
      <c r="ES60" s="476" t="n"/>
      <c r="ET60" s="476" t="n"/>
      <c r="EU60" s="476" t="n"/>
      <c r="EV60" s="476" t="n"/>
      <c r="EW60" s="476" t="n"/>
      <c r="EX60" s="476" t="n"/>
      <c r="EY60" s="476" t="n"/>
      <c r="EZ60" s="476" t="n"/>
      <c r="FA60" s="476" t="n"/>
      <c r="FB60" s="476" t="n"/>
      <c r="FC60" s="476" t="n"/>
      <c r="FD60" s="476" t="n"/>
      <c r="FE60" s="476" t="n"/>
      <c r="FF60" s="476" t="n"/>
      <c r="FG60" s="476" t="n"/>
      <c r="FH60" s="476" t="n"/>
      <c r="FI60" s="476" t="n"/>
      <c r="FJ60" s="476" t="n"/>
      <c r="FK60" s="476" t="n"/>
      <c r="FL60" s="476" t="n"/>
      <c r="FM60" s="476" t="n"/>
      <c r="FN60" s="476" t="n"/>
      <c r="FO60" s="476" t="n"/>
      <c r="FP60" s="476" t="n"/>
      <c r="FQ60" s="476" t="n"/>
      <c r="FR60" s="476" t="n"/>
      <c r="FS60" s="476" t="n"/>
      <c r="FT60" s="476" t="n"/>
      <c r="FU60" s="476" t="n"/>
      <c r="FV60" s="476" t="n"/>
      <c r="FW60" s="476" t="n"/>
      <c r="FX60" s="476" t="n"/>
      <c r="FY60" s="476" t="n"/>
      <c r="FZ60" s="476" t="n"/>
      <c r="GA60" s="476" t="n"/>
      <c r="GB60" s="476" t="n"/>
      <c r="GC60" s="476" t="n"/>
      <c r="GD60" s="476" t="n"/>
      <c r="GE60" s="476" t="n"/>
      <c r="GF60" s="476" t="n"/>
      <c r="GG60" s="476" t="n"/>
      <c r="GH60" s="476" t="n"/>
      <c r="GI60" s="476" t="n"/>
      <c r="GJ60" s="476" t="n"/>
      <c r="GK60" s="476" t="n"/>
      <c r="GL60" s="476" t="n"/>
      <c r="GM60" s="476" t="n"/>
      <c r="GN60" s="476" t="n"/>
      <c r="GO60" s="476" t="n"/>
      <c r="GP60" s="476" t="n"/>
      <c r="GQ60" s="476" t="n"/>
      <c r="GR60" s="476" t="n"/>
      <c r="GS60" s="476" t="n"/>
      <c r="GT60" s="476" t="n"/>
      <c r="GU60" s="476" t="n"/>
      <c r="GV60" s="476" t="n"/>
      <c r="GW60" s="476" t="n"/>
      <c r="GX60" s="476" t="n"/>
      <c r="GY60" s="476" t="n"/>
      <c r="GZ60" s="476" t="n"/>
    </row>
    <row r="61">
      <c r="A61" s="853" t="n"/>
      <c r="B61" s="761">
        <f>AQ16</f>
        <v/>
      </c>
      <c r="C61" s="572">
        <f>AQ39</f>
        <v/>
      </c>
      <c r="D61" s="660" t="n"/>
      <c r="E61" s="761">
        <f>AS16</f>
        <v/>
      </c>
      <c r="F61" s="572">
        <f>AS39</f>
        <v/>
      </c>
      <c r="G61" s="660" t="n"/>
      <c r="H61" s="660" t="n"/>
      <c r="I61" s="660" t="n"/>
      <c r="J61" s="660" t="n"/>
      <c r="K61" s="660" t="n"/>
      <c r="L61" s="660" t="n"/>
      <c r="M61" s="660" t="n"/>
      <c r="N61" s="660" t="n"/>
      <c r="O61" s="476" t="n"/>
      <c r="P61" s="476" t="n"/>
      <c r="Q61" s="476" t="n"/>
      <c r="R61" s="476" t="n"/>
      <c r="S61" s="476" t="n"/>
      <c r="T61" s="476" t="n"/>
      <c r="U61" s="476" t="n"/>
      <c r="V61" s="476" t="n"/>
      <c r="W61" s="476" t="n"/>
      <c r="X61" s="476" t="n"/>
      <c r="Y61" s="476" t="n"/>
      <c r="Z61" s="476" t="n"/>
      <c r="AA61" s="476" t="n"/>
      <c r="AB61" s="476" t="n"/>
      <c r="AC61" s="476" t="n"/>
      <c r="AD61" s="476" t="n"/>
      <c r="AE61" s="476" t="n"/>
      <c r="AF61" s="476" t="n"/>
      <c r="AG61" s="476" t="n"/>
      <c r="AH61" s="476" t="n"/>
      <c r="AI61" s="476" t="n"/>
      <c r="AJ61" s="476" t="n"/>
      <c r="AK61" s="476" t="n"/>
      <c r="AL61" s="476" t="n"/>
      <c r="AM61" s="476" t="n"/>
      <c r="AN61" s="476" t="n"/>
      <c r="AO61" s="476" t="n"/>
      <c r="AP61" s="476" t="n"/>
      <c r="AQ61" s="476" t="n"/>
      <c r="AR61" s="476" t="n"/>
      <c r="AS61" s="476" t="n"/>
      <c r="AT61" s="476" t="n"/>
      <c r="AU61" s="476" t="n"/>
      <c r="AV61" s="476" t="n"/>
      <c r="AW61" s="476" t="n"/>
      <c r="AX61" s="476" t="n"/>
      <c r="AY61" s="476" t="n"/>
      <c r="AZ61" s="476" t="n"/>
      <c r="BA61" s="476" t="n"/>
      <c r="BB61" s="476" t="n"/>
      <c r="BC61" s="476" t="n"/>
      <c r="BD61" s="476" t="n"/>
      <c r="BE61" s="476" t="n"/>
      <c r="BF61" s="476" t="n"/>
      <c r="BG61" s="476" t="n"/>
      <c r="BH61" s="476" t="n"/>
      <c r="BI61" s="476" t="n"/>
      <c r="BJ61" s="476" t="n"/>
      <c r="BK61" s="476" t="n"/>
      <c r="BL61" s="476" t="n"/>
      <c r="BM61" s="476" t="n"/>
      <c r="BN61" s="476" t="n"/>
      <c r="BO61" s="476" t="n"/>
      <c r="BP61" s="476" t="n"/>
      <c r="BQ61" s="476" t="n"/>
      <c r="BR61" s="476" t="n"/>
      <c r="BS61" s="476" t="n"/>
      <c r="BT61" s="476" t="n"/>
      <c r="BU61" s="476" t="n"/>
      <c r="BV61" s="476" t="n"/>
      <c r="BW61" s="476" t="n"/>
      <c r="BX61" s="476" t="n"/>
      <c r="BY61" s="476" t="n"/>
      <c r="BZ61" s="476" t="n"/>
      <c r="CA61" s="476" t="n"/>
      <c r="CB61" s="476" t="n"/>
      <c r="CC61" s="476" t="n"/>
      <c r="CD61" s="476" t="n"/>
      <c r="CE61" s="476" t="n"/>
      <c r="CF61" s="476" t="n"/>
      <c r="CG61" s="476" t="n"/>
      <c r="CH61" s="476" t="n"/>
      <c r="CI61" s="476" t="n"/>
      <c r="CJ61" s="476" t="n"/>
      <c r="CK61" s="476" t="n"/>
      <c r="CL61" s="476" t="n"/>
      <c r="CM61" s="476" t="n"/>
      <c r="CN61" s="476" t="n"/>
      <c r="CO61" s="476" t="n"/>
      <c r="CP61" s="476" t="n"/>
      <c r="CQ61" s="476" t="n"/>
      <c r="CR61" s="476" t="n"/>
      <c r="CS61" s="476" t="n"/>
      <c r="CT61" s="476" t="n"/>
      <c r="CU61" s="476" t="n"/>
      <c r="CV61" s="476" t="n"/>
      <c r="CW61" s="476" t="n"/>
      <c r="CX61" s="476" t="n"/>
      <c r="CY61" s="476" t="n"/>
      <c r="CZ61" s="476" t="n"/>
      <c r="DA61" s="476" t="n"/>
      <c r="DB61" s="476" t="n"/>
      <c r="DC61" s="476" t="n"/>
      <c r="DD61" s="476" t="n"/>
      <c r="DE61" s="476" t="n"/>
      <c r="DF61" s="476" t="n"/>
      <c r="DG61" s="476" t="n"/>
      <c r="DH61" s="476" t="n"/>
      <c r="DI61" s="476" t="n"/>
      <c r="DJ61" s="476" t="n"/>
      <c r="DK61" s="476" t="n"/>
      <c r="DL61" s="476" t="n"/>
      <c r="DM61" s="476" t="n"/>
      <c r="DN61" s="476" t="n"/>
      <c r="DO61" s="476" t="n"/>
      <c r="DP61" s="476" t="n"/>
      <c r="DQ61" s="476" t="n"/>
      <c r="DR61" s="476" t="n"/>
      <c r="DS61" s="476" t="n"/>
      <c r="DT61" s="476" t="n"/>
      <c r="DU61" s="476" t="n"/>
      <c r="DV61" s="476" t="n"/>
      <c r="DW61" s="476" t="n"/>
      <c r="DX61" s="476" t="n"/>
      <c r="DY61" s="476" t="n"/>
      <c r="DZ61" s="476" t="n"/>
      <c r="EA61" s="476" t="n"/>
      <c r="EB61" s="476" t="n"/>
      <c r="EC61" s="476" t="n"/>
      <c r="ED61" s="476" t="n"/>
      <c r="EE61" s="476" t="n"/>
      <c r="EF61" s="476" t="n"/>
      <c r="EG61" s="476" t="n"/>
      <c r="EH61" s="476" t="n"/>
      <c r="EI61" s="476" t="n"/>
      <c r="EJ61" s="476" t="n"/>
      <c r="EK61" s="476" t="n"/>
      <c r="EL61" s="476" t="n"/>
      <c r="EM61" s="476" t="n"/>
      <c r="EN61" s="476" t="n"/>
      <c r="EO61" s="476" t="n"/>
      <c r="EP61" s="476" t="n"/>
      <c r="EQ61" s="476" t="n"/>
      <c r="ER61" s="476" t="n"/>
      <c r="ES61" s="476" t="n"/>
      <c r="ET61" s="476" t="n"/>
      <c r="EU61" s="476" t="n"/>
      <c r="EV61" s="476" t="n"/>
      <c r="EW61" s="476" t="n"/>
      <c r="EX61" s="476" t="n"/>
      <c r="EY61" s="476" t="n"/>
      <c r="EZ61" s="476" t="n"/>
      <c r="FA61" s="476" t="n"/>
      <c r="FB61" s="476" t="n"/>
      <c r="FC61" s="476" t="n"/>
      <c r="FD61" s="476" t="n"/>
      <c r="FE61" s="476" t="n"/>
      <c r="FF61" s="476" t="n"/>
      <c r="FG61" s="476" t="n"/>
      <c r="FH61" s="476" t="n"/>
      <c r="FI61" s="476" t="n"/>
      <c r="FJ61" s="476" t="n"/>
      <c r="FK61" s="476" t="n"/>
      <c r="FL61" s="476" t="n"/>
      <c r="FM61" s="476" t="n"/>
      <c r="FN61" s="476" t="n"/>
      <c r="FO61" s="476" t="n"/>
      <c r="FP61" s="476" t="n"/>
      <c r="FQ61" s="476" t="n"/>
      <c r="FR61" s="476" t="n"/>
      <c r="FS61" s="476" t="n"/>
      <c r="FT61" s="476" t="n"/>
      <c r="FU61" s="476" t="n"/>
      <c r="FV61" s="476" t="n"/>
      <c r="FW61" s="476" t="n"/>
      <c r="FX61" s="476" t="n"/>
      <c r="FY61" s="476" t="n"/>
      <c r="FZ61" s="476" t="n"/>
      <c r="GA61" s="476" t="n"/>
      <c r="GB61" s="476" t="n"/>
      <c r="GC61" s="476" t="n"/>
      <c r="GD61" s="476" t="n"/>
      <c r="GE61" s="476" t="n"/>
      <c r="GF61" s="476" t="n"/>
      <c r="GG61" s="476" t="n"/>
      <c r="GH61" s="476" t="n"/>
      <c r="GI61" s="476" t="n"/>
      <c r="GJ61" s="476" t="n"/>
      <c r="GK61" s="476" t="n"/>
      <c r="GL61" s="476" t="n"/>
      <c r="GM61" s="476" t="n"/>
      <c r="GN61" s="476" t="n"/>
      <c r="GO61" s="476" t="n"/>
      <c r="GP61" s="476" t="n"/>
      <c r="GQ61" s="476" t="n"/>
      <c r="GR61" s="476" t="n"/>
      <c r="GS61" s="476" t="n"/>
      <c r="GT61" s="476" t="n"/>
      <c r="GU61" s="476" t="n"/>
      <c r="GV61" s="476" t="n"/>
      <c r="GW61" s="476" t="n"/>
      <c r="GX61" s="476" t="n"/>
      <c r="GY61" s="476" t="n"/>
      <c r="GZ61" s="476" t="n"/>
    </row>
    <row r="62">
      <c r="A62" s="539" t="n">
        <v>9</v>
      </c>
      <c r="B62" s="759">
        <f>AQ17</f>
        <v/>
      </c>
      <c r="C62" s="583">
        <f>AQ40</f>
        <v/>
      </c>
      <c r="D62" s="660" t="n"/>
      <c r="E62" s="762">
        <f>AS17</f>
        <v/>
      </c>
      <c r="F62" s="548">
        <f>AS40</f>
        <v/>
      </c>
      <c r="G62" s="660" t="n"/>
      <c r="H62" s="660" t="n"/>
      <c r="I62" s="660" t="n"/>
      <c r="J62" s="660" t="n"/>
      <c r="K62" s="660" t="n"/>
      <c r="L62" s="660" t="n"/>
      <c r="M62" s="660" t="n"/>
      <c r="N62" s="660" t="n"/>
      <c r="O62" s="476" t="n"/>
      <c r="P62" s="476" t="n"/>
      <c r="Q62" s="476" t="n"/>
      <c r="R62" s="476" t="n"/>
      <c r="S62" s="476" t="n"/>
      <c r="T62" s="476" t="n"/>
      <c r="U62" s="476" t="n"/>
      <c r="V62" s="476" t="n"/>
      <c r="W62" s="476" t="n"/>
      <c r="X62" s="476" t="n"/>
      <c r="Y62" s="476" t="n"/>
      <c r="Z62" s="476" t="n"/>
      <c r="AA62" s="476" t="n"/>
      <c r="AB62" s="476" t="n"/>
      <c r="AC62" s="476" t="n"/>
      <c r="AD62" s="476" t="n"/>
      <c r="AE62" s="476" t="n"/>
      <c r="AF62" s="476" t="n"/>
      <c r="AG62" s="476" t="n"/>
      <c r="AH62" s="476" t="n"/>
      <c r="AI62" s="476" t="n"/>
      <c r="AJ62" s="476" t="n"/>
      <c r="AK62" s="476" t="n"/>
      <c r="AL62" s="476" t="n"/>
      <c r="AM62" s="476" t="n"/>
      <c r="AN62" s="476" t="n"/>
      <c r="AO62" s="476" t="n"/>
      <c r="AP62" s="476" t="n"/>
      <c r="AQ62" s="476" t="n"/>
      <c r="AR62" s="476" t="n"/>
      <c r="AS62" s="476" t="n"/>
      <c r="AT62" s="476" t="n"/>
      <c r="AU62" s="476" t="n"/>
      <c r="AV62" s="476" t="n"/>
      <c r="AW62" s="476" t="n"/>
      <c r="AX62" s="476" t="n"/>
      <c r="AY62" s="476" t="n"/>
      <c r="AZ62" s="476" t="n"/>
      <c r="BA62" s="476" t="n"/>
      <c r="BB62" s="476" t="n"/>
      <c r="BC62" s="476" t="n"/>
      <c r="BD62" s="476" t="n"/>
      <c r="BE62" s="476" t="n"/>
      <c r="BF62" s="476" t="n"/>
      <c r="BG62" s="476" t="n"/>
      <c r="BH62" s="476" t="n"/>
      <c r="BI62" s="476" t="n"/>
      <c r="BJ62" s="476" t="n"/>
      <c r="BK62" s="476" t="n"/>
      <c r="BL62" s="476" t="n"/>
      <c r="BM62" s="476" t="n"/>
      <c r="BN62" s="476" t="n"/>
      <c r="BO62" s="476" t="n"/>
      <c r="BP62" s="476" t="n"/>
      <c r="BQ62" s="476" t="n"/>
      <c r="BR62" s="476" t="n"/>
      <c r="BS62" s="476" t="n"/>
      <c r="BT62" s="476" t="n"/>
      <c r="BU62" s="476" t="n"/>
      <c r="BV62" s="476" t="n"/>
      <c r="BW62" s="476" t="n"/>
      <c r="BX62" s="476" t="n"/>
      <c r="BY62" s="476" t="n"/>
      <c r="BZ62" s="476" t="n"/>
      <c r="CA62" s="476" t="n"/>
      <c r="CB62" s="476" t="n"/>
      <c r="CC62" s="476" t="n"/>
      <c r="CD62" s="476" t="n"/>
      <c r="CE62" s="476" t="n"/>
      <c r="CF62" s="476" t="n"/>
      <c r="CG62" s="476" t="n"/>
      <c r="CH62" s="476" t="n"/>
      <c r="CI62" s="476" t="n"/>
      <c r="CJ62" s="476" t="n"/>
      <c r="CK62" s="476" t="n"/>
      <c r="CL62" s="476" t="n"/>
      <c r="CM62" s="476" t="n"/>
      <c r="CN62" s="476" t="n"/>
      <c r="CO62" s="476" t="n"/>
      <c r="CP62" s="476" t="n"/>
      <c r="CQ62" s="476" t="n"/>
      <c r="CR62" s="476" t="n"/>
      <c r="CS62" s="476" t="n"/>
      <c r="CT62" s="476" t="n"/>
      <c r="CU62" s="476" t="n"/>
      <c r="CV62" s="476" t="n"/>
      <c r="CW62" s="476" t="n"/>
      <c r="CX62" s="476" t="n"/>
      <c r="CY62" s="476" t="n"/>
      <c r="CZ62" s="476" t="n"/>
      <c r="DA62" s="476" t="n"/>
      <c r="DB62" s="476" t="n"/>
      <c r="DC62" s="476" t="n"/>
      <c r="DD62" s="476" t="n"/>
      <c r="DE62" s="476" t="n"/>
      <c r="DF62" s="476" t="n"/>
      <c r="DG62" s="476" t="n"/>
      <c r="DH62" s="476" t="n"/>
      <c r="DI62" s="476" t="n"/>
      <c r="DJ62" s="476" t="n"/>
      <c r="DK62" s="476" t="n"/>
      <c r="DL62" s="476" t="n"/>
      <c r="DM62" s="476" t="n"/>
      <c r="DN62" s="476" t="n"/>
      <c r="DO62" s="476" t="n"/>
      <c r="DP62" s="476" t="n"/>
      <c r="DQ62" s="476" t="n"/>
      <c r="DR62" s="476" t="n"/>
      <c r="DS62" s="476" t="n"/>
      <c r="DT62" s="476" t="n"/>
      <c r="DU62" s="476" t="n"/>
      <c r="DV62" s="476" t="n"/>
      <c r="DW62" s="476" t="n"/>
      <c r="DX62" s="476" t="n"/>
      <c r="DY62" s="476" t="n"/>
      <c r="DZ62" s="476" t="n"/>
      <c r="EA62" s="476" t="n"/>
      <c r="EB62" s="476" t="n"/>
      <c r="EC62" s="476" t="n"/>
      <c r="ED62" s="476" t="n"/>
      <c r="EE62" s="476" t="n"/>
      <c r="EF62" s="476" t="n"/>
      <c r="EG62" s="476" t="n"/>
      <c r="EH62" s="476" t="n"/>
      <c r="EI62" s="476" t="n"/>
      <c r="EJ62" s="476" t="n"/>
      <c r="EK62" s="476" t="n"/>
      <c r="EL62" s="476" t="n"/>
      <c r="EM62" s="476" t="n"/>
      <c r="EN62" s="476" t="n"/>
      <c r="EO62" s="476" t="n"/>
      <c r="EP62" s="476" t="n"/>
      <c r="EQ62" s="476" t="n"/>
      <c r="ER62" s="476" t="n"/>
      <c r="ES62" s="476" t="n"/>
      <c r="ET62" s="476" t="n"/>
      <c r="EU62" s="476" t="n"/>
      <c r="EV62" s="476" t="n"/>
      <c r="EW62" s="476" t="n"/>
      <c r="EX62" s="476" t="n"/>
      <c r="EY62" s="476" t="n"/>
      <c r="EZ62" s="476" t="n"/>
      <c r="FA62" s="476" t="n"/>
      <c r="FB62" s="476" t="n"/>
      <c r="FC62" s="476" t="n"/>
      <c r="FD62" s="476" t="n"/>
      <c r="FE62" s="476" t="n"/>
      <c r="FF62" s="476" t="n"/>
      <c r="FG62" s="476" t="n"/>
      <c r="FH62" s="476" t="n"/>
      <c r="FI62" s="476" t="n"/>
      <c r="FJ62" s="476" t="n"/>
      <c r="FK62" s="476" t="n"/>
      <c r="FL62" s="476" t="n"/>
      <c r="FM62" s="476" t="n"/>
      <c r="FN62" s="476" t="n"/>
      <c r="FO62" s="476" t="n"/>
      <c r="FP62" s="476" t="n"/>
      <c r="FQ62" s="476" t="n"/>
      <c r="FR62" s="476" t="n"/>
      <c r="FS62" s="476" t="n"/>
      <c r="FT62" s="476" t="n"/>
      <c r="FU62" s="476" t="n"/>
      <c r="FV62" s="476" t="n"/>
      <c r="FW62" s="476" t="n"/>
      <c r="FX62" s="476" t="n"/>
      <c r="FY62" s="476" t="n"/>
      <c r="FZ62" s="476" t="n"/>
      <c r="GA62" s="476" t="n"/>
      <c r="GB62" s="476" t="n"/>
      <c r="GC62" s="476" t="n"/>
      <c r="GD62" s="476" t="n"/>
      <c r="GE62" s="476" t="n"/>
      <c r="GF62" s="476" t="n"/>
      <c r="GG62" s="476" t="n"/>
      <c r="GH62" s="476" t="n"/>
      <c r="GI62" s="476" t="n"/>
      <c r="GJ62" s="476" t="n"/>
      <c r="GK62" s="476" t="n"/>
      <c r="GL62" s="476" t="n"/>
      <c r="GM62" s="476" t="n"/>
      <c r="GN62" s="476" t="n"/>
      <c r="GO62" s="476" t="n"/>
      <c r="GP62" s="476" t="n"/>
      <c r="GQ62" s="476" t="n"/>
      <c r="GR62" s="476" t="n"/>
      <c r="GS62" s="476" t="n"/>
      <c r="GT62" s="476" t="n"/>
      <c r="GU62" s="476" t="n"/>
      <c r="GV62" s="476" t="n"/>
      <c r="GW62" s="476" t="n"/>
      <c r="GX62" s="476" t="n"/>
      <c r="GY62" s="476" t="n"/>
      <c r="GZ62" s="476" t="n"/>
    </row>
    <row r="63">
      <c r="A63" s="853" t="n"/>
      <c r="B63" s="761">
        <f>AQ18</f>
        <v/>
      </c>
      <c r="C63" s="572">
        <f>AQ41</f>
        <v/>
      </c>
      <c r="D63" s="660" t="n"/>
      <c r="E63" s="761">
        <f>AS18</f>
        <v/>
      </c>
      <c r="F63" s="572">
        <f>AS41</f>
        <v/>
      </c>
      <c r="G63" s="660" t="n"/>
      <c r="H63" s="763" t="n"/>
      <c r="I63" s="763" t="n"/>
      <c r="J63" s="763" t="n"/>
      <c r="K63" s="763" t="n"/>
      <c r="L63" s="763" t="n"/>
      <c r="M63" s="763" t="n"/>
      <c r="N63" s="764" t="n"/>
      <c r="O63" s="476" t="n"/>
      <c r="P63" s="476" t="n"/>
      <c r="Q63" s="476" t="n"/>
      <c r="R63" s="476" t="n"/>
      <c r="S63" s="476" t="n"/>
      <c r="T63" s="476" t="n"/>
      <c r="U63" s="476" t="n"/>
      <c r="V63" s="476" t="n"/>
      <c r="W63" s="476" t="n"/>
      <c r="X63" s="476" t="n"/>
      <c r="Y63" s="476" t="n"/>
      <c r="Z63" s="476" t="n"/>
      <c r="AA63" s="476" t="n"/>
      <c r="AB63" s="476" t="n"/>
      <c r="AC63" s="476" t="n"/>
      <c r="AD63" s="476" t="n"/>
      <c r="AE63" s="476" t="n"/>
      <c r="AF63" s="476" t="n"/>
      <c r="AG63" s="476" t="n"/>
      <c r="AH63" s="476" t="n"/>
      <c r="AI63" s="476" t="n"/>
      <c r="AJ63" s="476" t="n"/>
      <c r="AK63" s="476" t="n"/>
      <c r="AL63" s="476" t="n"/>
      <c r="AM63" s="476" t="n"/>
      <c r="AN63" s="476" t="n"/>
      <c r="AO63" s="476" t="n"/>
      <c r="AP63" s="476" t="n"/>
      <c r="AQ63" s="476" t="n"/>
      <c r="AR63" s="476" t="n"/>
      <c r="AS63" s="476" t="n"/>
      <c r="AT63" s="476" t="n"/>
      <c r="AU63" s="476" t="n"/>
      <c r="AV63" s="476" t="n"/>
      <c r="AW63" s="476" t="n"/>
      <c r="AX63" s="476" t="n"/>
      <c r="AY63" s="476" t="n"/>
      <c r="AZ63" s="476" t="n"/>
      <c r="BA63" s="476" t="n"/>
      <c r="BB63" s="476" t="n"/>
      <c r="BC63" s="476" t="n"/>
      <c r="BD63" s="476" t="n"/>
      <c r="BE63" s="476" t="n"/>
      <c r="BF63" s="476" t="n"/>
      <c r="BG63" s="476" t="n"/>
      <c r="BH63" s="476" t="n"/>
      <c r="BI63" s="476" t="n"/>
      <c r="BJ63" s="476" t="n"/>
      <c r="BK63" s="476" t="n"/>
      <c r="BL63" s="476" t="n"/>
      <c r="BM63" s="476" t="n"/>
      <c r="BN63" s="476" t="n"/>
      <c r="BO63" s="476" t="n"/>
      <c r="BP63" s="476" t="n"/>
      <c r="BQ63" s="476" t="n"/>
      <c r="BR63" s="476" t="n"/>
      <c r="BS63" s="476" t="n"/>
      <c r="BT63" s="476" t="n"/>
      <c r="BU63" s="476" t="n"/>
      <c r="BV63" s="476" t="n"/>
      <c r="BW63" s="476" t="n"/>
      <c r="BX63" s="476" t="n"/>
      <c r="BY63" s="476" t="n"/>
      <c r="BZ63" s="476" t="n"/>
      <c r="CA63" s="476" t="n"/>
      <c r="CB63" s="476" t="n"/>
      <c r="CC63" s="476" t="n"/>
      <c r="CD63" s="476" t="n"/>
      <c r="CE63" s="476" t="n"/>
      <c r="CF63" s="476" t="n"/>
      <c r="CG63" s="476" t="n"/>
      <c r="CH63" s="476" t="n"/>
      <c r="CI63" s="476" t="n"/>
      <c r="CJ63" s="476" t="n"/>
      <c r="CK63" s="476" t="n"/>
      <c r="CL63" s="476" t="n"/>
      <c r="CM63" s="476" t="n"/>
      <c r="CN63" s="476" t="n"/>
      <c r="CO63" s="476" t="n"/>
      <c r="CP63" s="476" t="n"/>
      <c r="CQ63" s="476" t="n"/>
      <c r="CR63" s="476" t="n"/>
      <c r="CS63" s="476" t="n"/>
      <c r="CT63" s="476" t="n"/>
      <c r="CU63" s="476" t="n"/>
      <c r="CV63" s="476" t="n"/>
      <c r="CW63" s="476" t="n"/>
      <c r="CX63" s="476" t="n"/>
      <c r="CY63" s="476" t="n"/>
      <c r="CZ63" s="476" t="n"/>
      <c r="DA63" s="476" t="n"/>
      <c r="DB63" s="476" t="n"/>
      <c r="DC63" s="476" t="n"/>
      <c r="DD63" s="476" t="n"/>
      <c r="DE63" s="476" t="n"/>
      <c r="DF63" s="476" t="n"/>
      <c r="DG63" s="476" t="n"/>
      <c r="DH63" s="476" t="n"/>
      <c r="DI63" s="476" t="n"/>
      <c r="DJ63" s="476" t="n"/>
      <c r="DK63" s="476" t="n"/>
      <c r="DL63" s="476" t="n"/>
      <c r="DM63" s="476" t="n"/>
      <c r="DN63" s="476" t="n"/>
      <c r="DO63" s="476" t="n"/>
      <c r="DP63" s="476" t="n"/>
      <c r="DQ63" s="476" t="n"/>
      <c r="DR63" s="476" t="n"/>
      <c r="DS63" s="476" t="n"/>
      <c r="DT63" s="476" t="n"/>
      <c r="DU63" s="476" t="n"/>
      <c r="DV63" s="476" t="n"/>
      <c r="DW63" s="476" t="n"/>
      <c r="DX63" s="476" t="n"/>
      <c r="DY63" s="476" t="n"/>
      <c r="DZ63" s="476" t="n"/>
      <c r="EA63" s="476" t="n"/>
      <c r="EB63" s="476" t="n"/>
      <c r="EC63" s="476" t="n"/>
      <c r="ED63" s="476" t="n"/>
      <c r="EE63" s="476" t="n"/>
      <c r="EF63" s="476" t="n"/>
      <c r="EG63" s="476" t="n"/>
      <c r="EH63" s="476" t="n"/>
      <c r="EI63" s="476" t="n"/>
      <c r="EJ63" s="476" t="n"/>
      <c r="EK63" s="476" t="n"/>
      <c r="EL63" s="476" t="n"/>
      <c r="EM63" s="476" t="n"/>
      <c r="EN63" s="476" t="n"/>
      <c r="EO63" s="476" t="n"/>
      <c r="EP63" s="476" t="n"/>
      <c r="EQ63" s="476" t="n"/>
      <c r="ER63" s="476" t="n"/>
      <c r="ES63" s="476" t="n"/>
      <c r="ET63" s="476" t="n"/>
      <c r="EU63" s="476" t="n"/>
      <c r="EV63" s="476" t="n"/>
      <c r="EW63" s="476" t="n"/>
      <c r="EX63" s="476" t="n"/>
      <c r="EY63" s="476" t="n"/>
      <c r="EZ63" s="476" t="n"/>
      <c r="FA63" s="476" t="n"/>
      <c r="FB63" s="476" t="n"/>
      <c r="FC63" s="476" t="n"/>
      <c r="FD63" s="476" t="n"/>
      <c r="FE63" s="476" t="n"/>
      <c r="FF63" s="476" t="n"/>
      <c r="FG63" s="476" t="n"/>
      <c r="FH63" s="476" t="n"/>
      <c r="FI63" s="476" t="n"/>
      <c r="FJ63" s="476" t="n"/>
      <c r="FK63" s="476" t="n"/>
      <c r="FL63" s="476" t="n"/>
      <c r="FM63" s="476" t="n"/>
      <c r="FN63" s="476" t="n"/>
      <c r="FO63" s="476" t="n"/>
      <c r="FP63" s="476" t="n"/>
      <c r="FQ63" s="476" t="n"/>
      <c r="FR63" s="476" t="n"/>
      <c r="FS63" s="476" t="n"/>
      <c r="FT63" s="476" t="n"/>
      <c r="FU63" s="476" t="n"/>
      <c r="FV63" s="476" t="n"/>
      <c r="FW63" s="476" t="n"/>
      <c r="FX63" s="476" t="n"/>
      <c r="FY63" s="476" t="n"/>
      <c r="FZ63" s="476" t="n"/>
      <c r="GA63" s="476" t="n"/>
      <c r="GB63" s="476" t="n"/>
      <c r="GC63" s="476" t="n"/>
      <c r="GD63" s="476" t="n"/>
      <c r="GE63" s="476" t="n"/>
      <c r="GF63" s="476" t="n"/>
      <c r="GG63" s="476" t="n"/>
      <c r="GH63" s="476" t="n"/>
      <c r="GI63" s="476" t="n"/>
      <c r="GJ63" s="476" t="n"/>
      <c r="GK63" s="476" t="n"/>
      <c r="GL63" s="476" t="n"/>
      <c r="GM63" s="476" t="n"/>
      <c r="GN63" s="476" t="n"/>
      <c r="GO63" s="476" t="n"/>
      <c r="GP63" s="476" t="n"/>
      <c r="GQ63" s="476" t="n"/>
      <c r="GR63" s="476" t="n"/>
      <c r="GS63" s="476" t="n"/>
      <c r="GT63" s="476" t="n"/>
      <c r="GU63" s="476" t="n"/>
      <c r="GV63" s="476" t="n"/>
      <c r="GW63" s="476" t="n"/>
      <c r="GX63" s="476" t="n"/>
      <c r="GY63" s="476" t="n"/>
      <c r="GZ63" s="476" t="n"/>
    </row>
    <row r="64">
      <c r="A64" s="660" t="n"/>
      <c r="B64" s="660" t="n"/>
      <c r="C64" s="660" t="n"/>
      <c r="D64" s="660" t="n"/>
      <c r="E64" s="660" t="n"/>
      <c r="F64" s="660" t="n"/>
      <c r="G64" s="660" t="n"/>
      <c r="H64" s="763" t="n"/>
      <c r="I64" s="763" t="n"/>
      <c r="J64" s="763" t="n"/>
      <c r="K64" s="763" t="n"/>
      <c r="L64" s="763" t="n"/>
      <c r="M64" s="763" t="n"/>
      <c r="N64" s="764" t="n"/>
      <c r="O64" s="476" t="n"/>
      <c r="P64" s="476" t="n"/>
      <c r="Q64" s="476" t="n"/>
      <c r="R64" s="476" t="n"/>
      <c r="S64" s="476" t="n"/>
      <c r="T64" s="476" t="n"/>
      <c r="U64" s="476" t="n"/>
      <c r="V64" s="476" t="n"/>
      <c r="W64" s="476" t="n"/>
      <c r="X64" s="476" t="n"/>
      <c r="Y64" s="476" t="n"/>
      <c r="Z64" s="476" t="n"/>
      <c r="AA64" s="476" t="n"/>
      <c r="AB64" s="476" t="n"/>
      <c r="AC64" s="476" t="n"/>
      <c r="AD64" s="476" t="n"/>
      <c r="AE64" s="476" t="n"/>
      <c r="AF64" s="476" t="n"/>
      <c r="AG64" s="476" t="n"/>
      <c r="AH64" s="476" t="n"/>
      <c r="AI64" s="476" t="n"/>
      <c r="AJ64" s="476" t="n"/>
      <c r="AK64" s="476" t="n"/>
      <c r="AL64" s="476" t="n"/>
      <c r="AM64" s="476" t="n"/>
      <c r="AN64" s="476" t="n"/>
      <c r="AO64" s="476" t="n"/>
      <c r="AP64" s="476" t="n"/>
      <c r="AQ64" s="476" t="n"/>
      <c r="AR64" s="476" t="n"/>
      <c r="AS64" s="476" t="n"/>
      <c r="AT64" s="476" t="n"/>
      <c r="AU64" s="476" t="n"/>
      <c r="AV64" s="476" t="n"/>
      <c r="AW64" s="476" t="n"/>
      <c r="AX64" s="476" t="n"/>
      <c r="AY64" s="476" t="n"/>
      <c r="AZ64" s="476" t="n"/>
      <c r="BA64" s="476" t="n"/>
      <c r="BB64" s="476" t="n"/>
      <c r="BC64" s="476" t="n"/>
      <c r="BD64" s="476" t="n"/>
      <c r="BE64" s="476" t="n"/>
      <c r="BF64" s="476" t="n"/>
      <c r="BG64" s="476" t="n"/>
      <c r="BH64" s="476" t="n"/>
      <c r="BI64" s="476" t="n"/>
      <c r="BJ64" s="476" t="n"/>
      <c r="BK64" s="476" t="n"/>
      <c r="BL64" s="476" t="n"/>
      <c r="BM64" s="476" t="n"/>
      <c r="BN64" s="476" t="n"/>
      <c r="BO64" s="476" t="n"/>
      <c r="BP64" s="476" t="n"/>
      <c r="BQ64" s="476" t="n"/>
      <c r="BR64" s="476" t="n"/>
      <c r="BS64" s="476" t="n"/>
      <c r="BT64" s="476" t="n"/>
      <c r="BU64" s="476" t="n"/>
      <c r="BV64" s="476" t="n"/>
      <c r="BW64" s="476" t="n"/>
      <c r="BX64" s="476" t="n"/>
      <c r="BY64" s="476" t="n"/>
      <c r="BZ64" s="476" t="n"/>
      <c r="CA64" s="476" t="n"/>
      <c r="CB64" s="476" t="n"/>
      <c r="CC64" s="476" t="n"/>
      <c r="CD64" s="476" t="n"/>
      <c r="CE64" s="476" t="n"/>
      <c r="CF64" s="476" t="n"/>
      <c r="CG64" s="476" t="n"/>
      <c r="CH64" s="476" t="n"/>
      <c r="CI64" s="476" t="n"/>
      <c r="CJ64" s="476" t="n"/>
      <c r="CK64" s="476" t="n"/>
      <c r="CL64" s="476" t="n"/>
      <c r="CM64" s="476" t="n"/>
      <c r="CN64" s="476" t="n"/>
      <c r="CO64" s="476" t="n"/>
      <c r="CP64" s="476" t="n"/>
      <c r="CQ64" s="476" t="n"/>
      <c r="CR64" s="476" t="n"/>
      <c r="CS64" s="476" t="n"/>
      <c r="CT64" s="476" t="n"/>
      <c r="CU64" s="476" t="n"/>
      <c r="CV64" s="476" t="n"/>
      <c r="CW64" s="476" t="n"/>
      <c r="CX64" s="476" t="n"/>
      <c r="CY64" s="476" t="n"/>
      <c r="CZ64" s="476" t="n"/>
      <c r="DA64" s="476" t="n"/>
      <c r="DB64" s="476" t="n"/>
      <c r="DC64" s="476" t="n"/>
      <c r="DD64" s="476" t="n"/>
      <c r="DE64" s="476" t="n"/>
      <c r="DF64" s="476" t="n"/>
      <c r="DG64" s="476" t="n"/>
      <c r="DH64" s="476" t="n"/>
      <c r="DI64" s="476" t="n"/>
      <c r="DJ64" s="476" t="n"/>
      <c r="DK64" s="476" t="n"/>
      <c r="DL64" s="476" t="n"/>
      <c r="DM64" s="476" t="n"/>
      <c r="DN64" s="476" t="n"/>
      <c r="DO64" s="476" t="n"/>
      <c r="DP64" s="476" t="n"/>
      <c r="DQ64" s="476" t="n"/>
      <c r="DR64" s="476" t="n"/>
      <c r="DS64" s="476" t="n"/>
      <c r="DT64" s="476" t="n"/>
      <c r="DU64" s="476" t="n"/>
      <c r="DV64" s="476" t="n"/>
      <c r="DW64" s="476" t="n"/>
      <c r="DX64" s="476" t="n"/>
      <c r="DY64" s="476" t="n"/>
      <c r="DZ64" s="476" t="n"/>
      <c r="EA64" s="476" t="n"/>
      <c r="EB64" s="476" t="n"/>
      <c r="EC64" s="476" t="n"/>
      <c r="ED64" s="476" t="n"/>
      <c r="EE64" s="476" t="n"/>
      <c r="EF64" s="476" t="n"/>
      <c r="EG64" s="476" t="n"/>
      <c r="EH64" s="476" t="n"/>
      <c r="EI64" s="476" t="n"/>
      <c r="EJ64" s="476" t="n"/>
      <c r="EK64" s="476" t="n"/>
      <c r="EL64" s="476" t="n"/>
      <c r="EM64" s="476" t="n"/>
      <c r="EN64" s="476" t="n"/>
      <c r="EO64" s="476" t="n"/>
      <c r="EP64" s="476" t="n"/>
      <c r="EQ64" s="476" t="n"/>
      <c r="ER64" s="476" t="n"/>
      <c r="ES64" s="476" t="n"/>
      <c r="ET64" s="476" t="n"/>
      <c r="EU64" s="476" t="n"/>
      <c r="EV64" s="476" t="n"/>
      <c r="EW64" s="476" t="n"/>
      <c r="EX64" s="476" t="n"/>
      <c r="EY64" s="476" t="n"/>
      <c r="EZ64" s="476" t="n"/>
      <c r="FA64" s="476" t="n"/>
      <c r="FB64" s="476" t="n"/>
      <c r="FC64" s="476" t="n"/>
      <c r="FD64" s="476" t="n"/>
      <c r="FE64" s="476" t="n"/>
      <c r="FF64" s="476" t="n"/>
      <c r="FG64" s="476" t="n"/>
      <c r="FH64" s="476" t="n"/>
      <c r="FI64" s="476" t="n"/>
      <c r="FJ64" s="476" t="n"/>
      <c r="FK64" s="476" t="n"/>
      <c r="FL64" s="476" t="n"/>
      <c r="FM64" s="476" t="n"/>
      <c r="FN64" s="476" t="n"/>
      <c r="FO64" s="476" t="n"/>
      <c r="FP64" s="476" t="n"/>
      <c r="FQ64" s="476" t="n"/>
      <c r="FR64" s="476" t="n"/>
      <c r="FS64" s="476" t="n"/>
      <c r="FT64" s="476" t="n"/>
      <c r="FU64" s="476" t="n"/>
      <c r="FV64" s="476" t="n"/>
      <c r="FW64" s="476" t="n"/>
      <c r="FX64" s="476" t="n"/>
      <c r="FY64" s="476" t="n"/>
      <c r="FZ64" s="476" t="n"/>
      <c r="GA64" s="476" t="n"/>
      <c r="GB64" s="476" t="n"/>
      <c r="GC64" s="476" t="n"/>
      <c r="GD64" s="476" t="n"/>
      <c r="GE64" s="476" t="n"/>
      <c r="GF64" s="476" t="n"/>
      <c r="GG64" s="476" t="n"/>
      <c r="GH64" s="476" t="n"/>
      <c r="GI64" s="476" t="n"/>
      <c r="GJ64" s="476" t="n"/>
      <c r="GK64" s="476" t="n"/>
      <c r="GL64" s="476" t="n"/>
      <c r="GM64" s="476" t="n"/>
      <c r="GN64" s="476" t="n"/>
      <c r="GO64" s="476" t="n"/>
      <c r="GP64" s="476" t="n"/>
      <c r="GQ64" s="476" t="n"/>
      <c r="GR64" s="476" t="n"/>
      <c r="GS64" s="476" t="n"/>
      <c r="GT64" s="476" t="n"/>
      <c r="GU64" s="476" t="n"/>
      <c r="GV64" s="476" t="n"/>
      <c r="GW64" s="476" t="n"/>
      <c r="GX64" s="476" t="n"/>
      <c r="GY64" s="476" t="n"/>
      <c r="GZ64" s="476" t="n"/>
    </row>
    <row r="65">
      <c r="A65" s="538" t="inlineStr">
        <is>
          <t>kierunek</t>
        </is>
      </c>
      <c r="B65" s="803" t="n"/>
      <c r="C65" s="805" t="n"/>
      <c r="D65" s="765" t="n">
        <v>5</v>
      </c>
      <c r="E65" s="765" t="n">
        <v>6</v>
      </c>
      <c r="F65" s="660" t="n"/>
      <c r="G65" s="766" t="n"/>
      <c r="H65" s="763" t="n"/>
      <c r="I65" s="763" t="n"/>
      <c r="J65" s="763" t="n"/>
      <c r="K65" s="763" t="n"/>
      <c r="L65" s="763" t="n"/>
      <c r="M65" s="763" t="n"/>
      <c r="N65" s="764" t="n"/>
      <c r="O65" s="476" t="n"/>
      <c r="P65" s="476" t="n"/>
      <c r="Q65" s="476" t="n"/>
      <c r="R65" s="476" t="n"/>
      <c r="S65" s="476" t="n"/>
      <c r="T65" s="476" t="n"/>
      <c r="U65" s="476" t="n"/>
      <c r="V65" s="476" t="n"/>
      <c r="W65" s="476" t="n"/>
      <c r="X65" s="476" t="n"/>
      <c r="Y65" s="476" t="n"/>
      <c r="Z65" s="476" t="n"/>
      <c r="AA65" s="476" t="n"/>
      <c r="AB65" s="476" t="n"/>
      <c r="AC65" s="476" t="n"/>
      <c r="AD65" s="476" t="n"/>
      <c r="AE65" s="476" t="n"/>
      <c r="AF65" s="476" t="n"/>
      <c r="AG65" s="476" t="n"/>
      <c r="AH65" s="476" t="n"/>
      <c r="AI65" s="476" t="n"/>
      <c r="AJ65" s="476" t="n"/>
      <c r="AK65" s="476" t="n"/>
      <c r="AL65" s="476" t="n"/>
      <c r="AM65" s="476" t="n"/>
      <c r="AN65" s="476" t="n"/>
      <c r="AO65" s="476" t="n"/>
      <c r="AP65" s="476" t="n"/>
      <c r="AQ65" s="476" t="n"/>
      <c r="AR65" s="476" t="n"/>
      <c r="AS65" s="476" t="n"/>
      <c r="AT65" s="476" t="n"/>
      <c r="AU65" s="476" t="n"/>
      <c r="AV65" s="476" t="n"/>
      <c r="AW65" s="476" t="n"/>
      <c r="AX65" s="476" t="n"/>
      <c r="AY65" s="476" t="n"/>
      <c r="AZ65" s="476" t="n"/>
      <c r="BA65" s="476" t="n"/>
      <c r="BB65" s="476" t="n"/>
      <c r="BC65" s="476" t="n"/>
      <c r="BD65" s="476" t="n"/>
      <c r="BE65" s="476" t="n"/>
      <c r="BF65" s="476" t="n"/>
      <c r="BG65" s="476" t="n"/>
      <c r="BH65" s="476" t="n"/>
      <c r="BI65" s="476" t="n"/>
      <c r="BJ65" s="476" t="n"/>
      <c r="BK65" s="476" t="n"/>
      <c r="BL65" s="476" t="n"/>
      <c r="BM65" s="476" t="n"/>
      <c r="BN65" s="476" t="n"/>
      <c r="BO65" s="476" t="n"/>
      <c r="BP65" s="476" t="n"/>
      <c r="BQ65" s="476" t="n"/>
      <c r="BR65" s="476" t="n"/>
      <c r="BS65" s="476" t="n"/>
      <c r="BT65" s="476" t="n"/>
      <c r="BU65" s="476" t="n"/>
      <c r="BV65" s="476" t="n"/>
      <c r="BW65" s="476" t="n"/>
      <c r="BX65" s="476" t="n"/>
      <c r="BY65" s="476" t="n"/>
      <c r="BZ65" s="476" t="n"/>
      <c r="CA65" s="476" t="n"/>
      <c r="CB65" s="476" t="n"/>
      <c r="CC65" s="476" t="n"/>
      <c r="CD65" s="476" t="n"/>
      <c r="CE65" s="476" t="n"/>
      <c r="CF65" s="476" t="n"/>
      <c r="CG65" s="476" t="n"/>
      <c r="CH65" s="476" t="n"/>
      <c r="CI65" s="476" t="n"/>
      <c r="CJ65" s="476" t="n"/>
      <c r="CK65" s="476" t="n"/>
      <c r="CL65" s="476" t="n"/>
      <c r="CM65" s="476" t="n"/>
      <c r="CN65" s="476" t="n"/>
      <c r="CO65" s="476" t="n"/>
      <c r="CP65" s="476" t="n"/>
      <c r="CQ65" s="476" t="n"/>
      <c r="CR65" s="476" t="n"/>
      <c r="CS65" s="476" t="n"/>
      <c r="CT65" s="476" t="n"/>
      <c r="CU65" s="476" t="n"/>
      <c r="CV65" s="476" t="n"/>
      <c r="CW65" s="476" t="n"/>
      <c r="CX65" s="476" t="n"/>
      <c r="CY65" s="476" t="n"/>
      <c r="CZ65" s="476" t="n"/>
      <c r="DA65" s="476" t="n"/>
      <c r="DB65" s="476" t="n"/>
      <c r="DC65" s="476" t="n"/>
      <c r="DD65" s="476" t="n"/>
      <c r="DE65" s="476" t="n"/>
      <c r="DF65" s="476" t="n"/>
      <c r="DG65" s="476" t="n"/>
      <c r="DH65" s="476" t="n"/>
      <c r="DI65" s="476" t="n"/>
      <c r="DJ65" s="476" t="n"/>
      <c r="DK65" s="476" t="n"/>
      <c r="DL65" s="476" t="n"/>
      <c r="DM65" s="476" t="n"/>
      <c r="DN65" s="476" t="n"/>
      <c r="DO65" s="476" t="n"/>
      <c r="DP65" s="476" t="n"/>
      <c r="DQ65" s="476" t="n"/>
      <c r="DR65" s="476" t="n"/>
      <c r="DS65" s="476" t="n"/>
      <c r="DT65" s="476" t="n"/>
      <c r="DU65" s="476" t="n"/>
      <c r="DV65" s="476" t="n"/>
      <c r="DW65" s="476" t="n"/>
      <c r="DX65" s="476" t="n"/>
      <c r="DY65" s="476" t="n"/>
      <c r="DZ65" s="476" t="n"/>
      <c r="EA65" s="476" t="n"/>
      <c r="EB65" s="476" t="n"/>
      <c r="EC65" s="476" t="n"/>
      <c r="ED65" s="476" t="n"/>
      <c r="EE65" s="476" t="n"/>
      <c r="EF65" s="476" t="n"/>
      <c r="EG65" s="476" t="n"/>
      <c r="EH65" s="476" t="n"/>
      <c r="EI65" s="476" t="n"/>
      <c r="EJ65" s="476" t="n"/>
      <c r="EK65" s="476" t="n"/>
      <c r="EL65" s="476" t="n"/>
      <c r="EM65" s="476" t="n"/>
      <c r="EN65" s="476" t="n"/>
      <c r="EO65" s="476" t="n"/>
      <c r="EP65" s="476" t="n"/>
      <c r="EQ65" s="476" t="n"/>
      <c r="ER65" s="476" t="n"/>
      <c r="ES65" s="476" t="n"/>
      <c r="ET65" s="476" t="n"/>
      <c r="EU65" s="476" t="n"/>
      <c r="EV65" s="476" t="n"/>
      <c r="EW65" s="476" t="n"/>
      <c r="EX65" s="476" t="n"/>
      <c r="EY65" s="476" t="n"/>
      <c r="EZ65" s="476" t="n"/>
      <c r="FA65" s="476" t="n"/>
      <c r="FB65" s="476" t="n"/>
      <c r="FC65" s="476" t="n"/>
      <c r="FD65" s="476" t="n"/>
      <c r="FE65" s="476" t="n"/>
      <c r="FF65" s="476" t="n"/>
      <c r="FG65" s="476" t="n"/>
      <c r="FH65" s="476" t="n"/>
      <c r="FI65" s="476" t="n"/>
      <c r="FJ65" s="476" t="n"/>
      <c r="FK65" s="476" t="n"/>
      <c r="FL65" s="476" t="n"/>
      <c r="FM65" s="476" t="n"/>
      <c r="FN65" s="476" t="n"/>
      <c r="FO65" s="476" t="n"/>
      <c r="FP65" s="476" t="n"/>
      <c r="FQ65" s="476" t="n"/>
      <c r="FR65" s="476" t="n"/>
      <c r="FS65" s="476" t="n"/>
      <c r="FT65" s="476" t="n"/>
      <c r="FU65" s="476" t="n"/>
      <c r="FV65" s="476" t="n"/>
      <c r="FW65" s="476" t="n"/>
      <c r="FX65" s="476" t="n"/>
      <c r="FY65" s="476" t="n"/>
      <c r="FZ65" s="476" t="n"/>
      <c r="GA65" s="476" t="n"/>
      <c r="GB65" s="476" t="n"/>
      <c r="GC65" s="476" t="n"/>
      <c r="GD65" s="476" t="n"/>
      <c r="GE65" s="476" t="n"/>
      <c r="GF65" s="476" t="n"/>
      <c r="GG65" s="476" t="n"/>
      <c r="GH65" s="476" t="n"/>
      <c r="GI65" s="476" t="n"/>
      <c r="GJ65" s="476" t="n"/>
      <c r="GK65" s="476" t="n"/>
      <c r="GL65" s="476" t="n"/>
      <c r="GM65" s="476" t="n"/>
      <c r="GN65" s="476" t="n"/>
      <c r="GO65" s="476" t="n"/>
      <c r="GP65" s="476" t="n"/>
      <c r="GQ65" s="476" t="n"/>
      <c r="GR65" s="476" t="n"/>
      <c r="GS65" s="476" t="n"/>
      <c r="GT65" s="476" t="n"/>
      <c r="GU65" s="476" t="n"/>
      <c r="GV65" s="476" t="n"/>
      <c r="GW65" s="476" t="n"/>
      <c r="GX65" s="476" t="n"/>
      <c r="GY65" s="476" t="n"/>
      <c r="GZ65" s="476" t="n"/>
    </row>
    <row r="66">
      <c r="A66" s="660" t="inlineStr">
        <is>
          <t>kierunek</t>
        </is>
      </c>
      <c r="B66" s="660" t="n"/>
      <c r="C66" s="660" t="n"/>
      <c r="D66" s="660" t="n">
        <v>5</v>
      </c>
      <c r="E66" s="660" t="n">
        <v>9</v>
      </c>
      <c r="F66" s="660" t="n"/>
      <c r="G66" s="660" t="n"/>
      <c r="H66" s="660" t="n"/>
      <c r="I66" s="660" t="n"/>
      <c r="J66" s="763" t="n"/>
      <c r="K66" s="660" t="n"/>
      <c r="L66" s="660" t="n"/>
      <c r="M66" s="660" t="n"/>
      <c r="N66" s="660" t="n"/>
      <c r="O66" s="476" t="n"/>
      <c r="P66" s="476" t="n"/>
      <c r="Q66" s="476" t="n"/>
      <c r="R66" s="476" t="n"/>
      <c r="S66" s="476" t="n"/>
      <c r="T66" s="476" t="n"/>
      <c r="U66" s="476" t="n"/>
      <c r="V66" s="476" t="n"/>
      <c r="W66" s="476" t="n"/>
      <c r="X66" s="476" t="n"/>
      <c r="Y66" s="476" t="n"/>
      <c r="Z66" s="476" t="n"/>
      <c r="AA66" s="476" t="n"/>
      <c r="AB66" s="476" t="n"/>
      <c r="AC66" s="476" t="n"/>
      <c r="AD66" s="476" t="n"/>
      <c r="AE66" s="476" t="n"/>
      <c r="AF66" s="476" t="n"/>
      <c r="AG66" s="476" t="n"/>
      <c r="AH66" s="476" t="n"/>
      <c r="AI66" s="476" t="n"/>
      <c r="AJ66" s="476" t="n"/>
      <c r="AK66" s="476" t="n"/>
      <c r="AL66" s="476" t="n"/>
      <c r="AM66" s="476" t="n"/>
      <c r="AN66" s="476" t="n"/>
      <c r="AO66" s="476" t="n"/>
      <c r="AP66" s="476" t="n"/>
      <c r="AQ66" s="476" t="n"/>
      <c r="AR66" s="476" t="n"/>
      <c r="AS66" s="476" t="n"/>
      <c r="AT66" s="476" t="n"/>
      <c r="AU66" s="476" t="n"/>
      <c r="AV66" s="476" t="n"/>
      <c r="AW66" s="476" t="n"/>
      <c r="AX66" s="476" t="n"/>
      <c r="AY66" s="476" t="n"/>
      <c r="AZ66" s="476" t="n"/>
      <c r="BA66" s="476" t="n"/>
      <c r="BB66" s="476" t="n"/>
      <c r="BC66" s="476" t="n"/>
      <c r="BD66" s="476" t="n"/>
      <c r="BE66" s="476" t="n"/>
      <c r="BF66" s="476" t="n"/>
      <c r="BG66" s="476" t="n"/>
      <c r="BH66" s="476" t="n"/>
      <c r="BI66" s="476" t="n"/>
      <c r="BJ66" s="476" t="n"/>
      <c r="BK66" s="476" t="n"/>
      <c r="BL66" s="476" t="n"/>
      <c r="BM66" s="476" t="n"/>
      <c r="BN66" s="476" t="n"/>
      <c r="BO66" s="476" t="n"/>
      <c r="BP66" s="476" t="n"/>
      <c r="BQ66" s="476" t="n"/>
      <c r="BR66" s="476" t="n"/>
      <c r="BS66" s="476" t="n"/>
      <c r="BT66" s="476" t="n"/>
      <c r="BU66" s="476" t="n"/>
      <c r="BV66" s="476" t="n"/>
      <c r="BW66" s="476" t="n"/>
      <c r="BX66" s="476" t="n"/>
      <c r="BY66" s="476" t="n"/>
      <c r="BZ66" s="476" t="n"/>
      <c r="CA66" s="476" t="n"/>
      <c r="CB66" s="476" t="n"/>
      <c r="CC66" s="476" t="n"/>
      <c r="CD66" s="476" t="n"/>
      <c r="CE66" s="476" t="n"/>
      <c r="CF66" s="476" t="n"/>
      <c r="CG66" s="476" t="n"/>
      <c r="CH66" s="476" t="n"/>
      <c r="CI66" s="476" t="n"/>
      <c r="CJ66" s="476" t="n"/>
      <c r="CK66" s="476" t="n"/>
      <c r="CL66" s="476" t="n"/>
      <c r="CM66" s="476" t="n"/>
      <c r="CN66" s="476" t="n"/>
      <c r="CO66" s="476" t="n"/>
      <c r="CP66" s="476" t="n"/>
      <c r="CQ66" s="476" t="n"/>
      <c r="CR66" s="476" t="n"/>
      <c r="CS66" s="476" t="n"/>
      <c r="CT66" s="476" t="n"/>
      <c r="CU66" s="476" t="n"/>
      <c r="CV66" s="476" t="n"/>
      <c r="CW66" s="476" t="n"/>
      <c r="CX66" s="476" t="n"/>
      <c r="CY66" s="476" t="n"/>
      <c r="CZ66" s="476" t="n"/>
      <c r="DA66" s="476" t="n"/>
      <c r="DB66" s="476" t="n"/>
      <c r="DC66" s="476" t="n"/>
      <c r="DD66" s="476" t="n"/>
      <c r="DE66" s="476" t="n"/>
      <c r="DF66" s="476" t="n"/>
      <c r="DG66" s="476" t="n"/>
      <c r="DH66" s="476" t="n"/>
      <c r="DI66" s="476" t="n"/>
      <c r="DJ66" s="476" t="n"/>
      <c r="DK66" s="476" t="n"/>
      <c r="DL66" s="476" t="n"/>
      <c r="DM66" s="476" t="n"/>
      <c r="DN66" s="476" t="n"/>
      <c r="DO66" s="476" t="n"/>
      <c r="DP66" s="476" t="n"/>
      <c r="DQ66" s="476" t="n"/>
      <c r="DR66" s="476" t="n"/>
      <c r="DS66" s="476" t="n"/>
      <c r="DT66" s="476" t="n"/>
      <c r="DU66" s="476" t="n"/>
      <c r="DV66" s="476" t="n"/>
      <c r="DW66" s="476" t="n"/>
      <c r="DX66" s="476" t="n"/>
      <c r="DY66" s="476" t="n"/>
      <c r="DZ66" s="476" t="n"/>
      <c r="EA66" s="476" t="n"/>
      <c r="EB66" s="476" t="n"/>
      <c r="EC66" s="476" t="n"/>
      <c r="ED66" s="476" t="n"/>
      <c r="EE66" s="476" t="n"/>
      <c r="EF66" s="476" t="n"/>
      <c r="EG66" s="476" t="n"/>
      <c r="EH66" s="476" t="n"/>
      <c r="EI66" s="476" t="n"/>
      <c r="EJ66" s="476" t="n"/>
      <c r="EK66" s="476" t="n"/>
      <c r="EL66" s="476" t="n"/>
      <c r="EM66" s="476" t="n"/>
      <c r="EN66" s="476" t="n"/>
      <c r="EO66" s="476" t="n"/>
      <c r="EP66" s="476" t="n"/>
      <c r="EQ66" s="476" t="n"/>
      <c r="ER66" s="476" t="n"/>
      <c r="ES66" s="476" t="n"/>
      <c r="ET66" s="476" t="n"/>
      <c r="EU66" s="476" t="n"/>
      <c r="EV66" s="476" t="n"/>
      <c r="EW66" s="476" t="n"/>
      <c r="EX66" s="476" t="n"/>
      <c r="EY66" s="476" t="n"/>
      <c r="EZ66" s="476" t="n"/>
      <c r="FA66" s="476" t="n"/>
      <c r="FB66" s="476" t="n"/>
      <c r="FC66" s="476" t="n"/>
      <c r="FD66" s="476" t="n"/>
      <c r="FE66" s="476" t="n"/>
      <c r="FF66" s="476" t="n"/>
      <c r="FG66" s="476" t="n"/>
      <c r="FH66" s="476" t="n"/>
      <c r="FI66" s="476" t="n"/>
      <c r="FJ66" s="476" t="n"/>
      <c r="FK66" s="476" t="n"/>
      <c r="FL66" s="476" t="n"/>
      <c r="FM66" s="476" t="n"/>
      <c r="FN66" s="476" t="n"/>
      <c r="FO66" s="476" t="n"/>
      <c r="FP66" s="476" t="n"/>
      <c r="FQ66" s="476" t="n"/>
      <c r="FR66" s="476" t="n"/>
      <c r="FS66" s="476" t="n"/>
      <c r="FT66" s="476" t="n"/>
      <c r="FU66" s="476" t="n"/>
      <c r="FV66" s="476" t="n"/>
      <c r="FW66" s="476" t="n"/>
      <c r="FX66" s="476" t="n"/>
      <c r="FY66" s="476" t="n"/>
      <c r="FZ66" s="476" t="n"/>
      <c r="GA66" s="476" t="n"/>
      <c r="GB66" s="476" t="n"/>
      <c r="GC66" s="476" t="n"/>
      <c r="GD66" s="476" t="n"/>
      <c r="GE66" s="476" t="n"/>
      <c r="GF66" s="476" t="n"/>
      <c r="GG66" s="476" t="n"/>
      <c r="GH66" s="476" t="n"/>
      <c r="GI66" s="476" t="n"/>
      <c r="GJ66" s="476" t="n"/>
      <c r="GK66" s="476" t="n"/>
      <c r="GL66" s="476" t="n"/>
      <c r="GM66" s="476" t="n"/>
      <c r="GN66" s="476" t="n"/>
      <c r="GO66" s="476" t="n"/>
      <c r="GP66" s="476" t="n"/>
      <c r="GQ66" s="476" t="n"/>
      <c r="GR66" s="476" t="n"/>
      <c r="GS66" s="476" t="n"/>
      <c r="GT66" s="476" t="n"/>
      <c r="GU66" s="476" t="n"/>
      <c r="GV66" s="476" t="n"/>
      <c r="GW66" s="476" t="n"/>
      <c r="GX66" s="476" t="n"/>
      <c r="GY66" s="476" t="n"/>
      <c r="GZ66" s="476" t="n"/>
    </row>
    <row r="67" ht="24" customHeight="1">
      <c r="A67" s="538" t="inlineStr">
        <is>
          <t>Nr</t>
        </is>
      </c>
      <c r="B67" s="538" t="inlineStr">
        <is>
          <t>∆X</t>
        </is>
      </c>
      <c r="C67" s="538" t="inlineStr">
        <is>
          <t>σdx</t>
        </is>
      </c>
      <c r="D67" s="768" t="inlineStr">
        <is>
          <t>|ΔX|≤ kα*mΔx</t>
        </is>
      </c>
      <c r="E67" s="538" t="inlineStr">
        <is>
          <t>∆Y</t>
        </is>
      </c>
      <c r="F67" s="538" t="inlineStr">
        <is>
          <t>σdy</t>
        </is>
      </c>
      <c r="G67" s="768" t="inlineStr">
        <is>
          <t>|ΔY|≤ kα*mΔx</t>
        </is>
      </c>
      <c r="H67" s="538" t="inlineStr">
        <is>
          <t>warunek</t>
        </is>
      </c>
      <c r="I67" s="660" t="n"/>
      <c r="J67" s="763" t="n"/>
      <c r="K67" s="660" t="n"/>
      <c r="L67" s="660" t="n"/>
      <c r="M67" s="660" t="n"/>
      <c r="N67" s="660" t="n"/>
      <c r="O67" s="476" t="n"/>
      <c r="P67" s="476" t="n"/>
      <c r="Q67" s="476" t="n"/>
      <c r="R67" s="476" t="n"/>
      <c r="S67" s="476" t="n"/>
      <c r="T67" s="476" t="n"/>
      <c r="U67" s="476" t="n"/>
      <c r="V67" s="476" t="n"/>
      <c r="W67" s="476" t="n"/>
      <c r="X67" s="476" t="n"/>
      <c r="Y67" s="476" t="n"/>
      <c r="Z67" s="476" t="n"/>
      <c r="AA67" s="476" t="n"/>
      <c r="AB67" s="476" t="n"/>
      <c r="AC67" s="476" t="n"/>
      <c r="AD67" s="476" t="n"/>
      <c r="AE67" s="476" t="n"/>
      <c r="AF67" s="476" t="n"/>
      <c r="AG67" s="476" t="n"/>
      <c r="AH67" s="476" t="n"/>
      <c r="AI67" s="476" t="n"/>
      <c r="AJ67" s="476" t="n"/>
      <c r="AK67" s="476" t="n"/>
      <c r="AL67" s="476" t="n"/>
      <c r="AM67" s="476" t="n"/>
      <c r="AN67" s="476" t="n"/>
      <c r="AO67" s="476" t="n"/>
      <c r="AP67" s="476" t="n"/>
      <c r="AQ67" s="476" t="n"/>
      <c r="AR67" s="476" t="n"/>
      <c r="AS67" s="476" t="n"/>
      <c r="AT67" s="476" t="n"/>
      <c r="AU67" s="476" t="n"/>
      <c r="AV67" s="476" t="n"/>
      <c r="AW67" s="476" t="n"/>
      <c r="AX67" s="476" t="n"/>
      <c r="AY67" s="476" t="n"/>
      <c r="AZ67" s="476" t="n"/>
      <c r="BA67" s="476" t="n"/>
      <c r="BB67" s="476" t="n"/>
      <c r="BC67" s="476" t="n"/>
      <c r="BD67" s="476" t="n"/>
      <c r="BE67" s="476" t="n"/>
      <c r="BF67" s="476" t="n"/>
      <c r="BG67" s="476" t="n"/>
      <c r="BH67" s="476" t="n"/>
      <c r="BI67" s="476" t="n"/>
      <c r="BJ67" s="476" t="n"/>
      <c r="BK67" s="476" t="n"/>
      <c r="BL67" s="476" t="n"/>
      <c r="BM67" s="476" t="n"/>
      <c r="BN67" s="476" t="n"/>
      <c r="BO67" s="476" t="n"/>
      <c r="BP67" s="476" t="n"/>
      <c r="BQ67" s="476" t="n"/>
      <c r="BR67" s="476" t="n"/>
      <c r="BS67" s="476" t="n"/>
      <c r="BT67" s="476" t="n"/>
      <c r="BU67" s="476" t="n"/>
      <c r="BV67" s="476" t="n"/>
      <c r="BW67" s="476" t="n"/>
      <c r="BX67" s="476" t="n"/>
      <c r="BY67" s="476" t="n"/>
      <c r="BZ67" s="476" t="n"/>
      <c r="CA67" s="476" t="n"/>
      <c r="CB67" s="476" t="n"/>
      <c r="CC67" s="476" t="n"/>
      <c r="CD67" s="476" t="n"/>
      <c r="CE67" s="476" t="n"/>
      <c r="CF67" s="476" t="n"/>
      <c r="CG67" s="476" t="n"/>
      <c r="CH67" s="476" t="n"/>
      <c r="CI67" s="476" t="n"/>
      <c r="CJ67" s="476" t="n"/>
      <c r="CK67" s="476" t="n"/>
      <c r="CL67" s="476" t="n"/>
      <c r="CM67" s="476" t="n"/>
      <c r="CN67" s="476" t="n"/>
      <c r="CO67" s="476" t="n"/>
      <c r="CP67" s="476" t="n"/>
      <c r="CQ67" s="476" t="n"/>
      <c r="CR67" s="476" t="n"/>
      <c r="CS67" s="476" t="n"/>
      <c r="CT67" s="476" t="n"/>
      <c r="CU67" s="476" t="n"/>
      <c r="CV67" s="476" t="n"/>
      <c r="CW67" s="476" t="n"/>
      <c r="CX67" s="476" t="n"/>
      <c r="CY67" s="476" t="n"/>
      <c r="CZ67" s="476" t="n"/>
      <c r="DA67" s="476" t="n"/>
      <c r="DB67" s="476" t="n"/>
      <c r="DC67" s="476" t="n"/>
      <c r="DD67" s="476" t="n"/>
      <c r="DE67" s="476" t="n"/>
      <c r="DF67" s="476" t="n"/>
      <c r="DG67" s="476" t="n"/>
      <c r="DH67" s="476" t="n"/>
      <c r="DI67" s="476" t="n"/>
      <c r="DJ67" s="476" t="n"/>
      <c r="DK67" s="476" t="n"/>
      <c r="DL67" s="476" t="n"/>
      <c r="DM67" s="476" t="n"/>
      <c r="DN67" s="476" t="n"/>
      <c r="DO67" s="476" t="n"/>
      <c r="DP67" s="476" t="n"/>
      <c r="DQ67" s="476" t="n"/>
      <c r="DR67" s="476" t="n"/>
      <c r="DS67" s="476" t="n"/>
      <c r="DT67" s="476" t="n"/>
      <c r="DU67" s="476" t="n"/>
      <c r="DV67" s="476" t="n"/>
      <c r="DW67" s="476" t="n"/>
      <c r="DX67" s="476" t="n"/>
      <c r="DY67" s="476" t="n"/>
      <c r="DZ67" s="476" t="n"/>
      <c r="EA67" s="476" t="n"/>
      <c r="EB67" s="476" t="n"/>
      <c r="EC67" s="476" t="n"/>
      <c r="ED67" s="476" t="n"/>
      <c r="EE67" s="476" t="n"/>
      <c r="EF67" s="476" t="n"/>
      <c r="EG67" s="476" t="n"/>
      <c r="EH67" s="476" t="n"/>
      <c r="EI67" s="476" t="n"/>
      <c r="EJ67" s="476" t="n"/>
      <c r="EK67" s="476" t="n"/>
      <c r="EL67" s="476" t="n"/>
      <c r="EM67" s="476" t="n"/>
      <c r="EN67" s="476" t="n"/>
      <c r="EO67" s="476" t="n"/>
      <c r="EP67" s="476" t="n"/>
      <c r="EQ67" s="476" t="n"/>
      <c r="ER67" s="476" t="n"/>
      <c r="ES67" s="476" t="n"/>
      <c r="ET67" s="476" t="n"/>
      <c r="EU67" s="476" t="n"/>
      <c r="EV67" s="476" t="n"/>
      <c r="EW67" s="476" t="n"/>
      <c r="EX67" s="476" t="n"/>
      <c r="EY67" s="476" t="n"/>
      <c r="EZ67" s="476" t="n"/>
      <c r="FA67" s="476" t="n"/>
      <c r="FB67" s="476" t="n"/>
      <c r="FC67" s="476" t="n"/>
      <c r="FD67" s="476" t="n"/>
      <c r="FE67" s="476" t="n"/>
      <c r="FF67" s="476" t="n"/>
      <c r="FG67" s="476" t="n"/>
      <c r="FH67" s="476" t="n"/>
      <c r="FI67" s="476" t="n"/>
      <c r="FJ67" s="476" t="n"/>
      <c r="FK67" s="476" t="n"/>
      <c r="FL67" s="476" t="n"/>
      <c r="FM67" s="476" t="n"/>
      <c r="FN67" s="476" t="n"/>
      <c r="FO67" s="476" t="n"/>
      <c r="FP67" s="476" t="n"/>
      <c r="FQ67" s="476" t="n"/>
      <c r="FR67" s="476" t="n"/>
      <c r="FS67" s="476" t="n"/>
      <c r="FT67" s="476" t="n"/>
      <c r="FU67" s="476" t="n"/>
      <c r="FV67" s="476" t="n"/>
      <c r="FW67" s="476" t="n"/>
      <c r="FX67" s="476" t="n"/>
      <c r="FY67" s="476" t="n"/>
      <c r="FZ67" s="476" t="n"/>
      <c r="GA67" s="476" t="n"/>
      <c r="GB67" s="476" t="n"/>
      <c r="GC67" s="476" t="n"/>
      <c r="GD67" s="476" t="n"/>
      <c r="GE67" s="476" t="n"/>
      <c r="GF67" s="476" t="n"/>
      <c r="GG67" s="476" t="n"/>
      <c r="GH67" s="476" t="n"/>
      <c r="GI67" s="476" t="n"/>
      <c r="GJ67" s="476" t="n"/>
      <c r="GK67" s="476" t="n"/>
      <c r="GL67" s="476" t="n"/>
      <c r="GM67" s="476" t="n"/>
      <c r="GN67" s="476" t="n"/>
      <c r="GO67" s="476" t="n"/>
      <c r="GP67" s="476" t="n"/>
      <c r="GQ67" s="476" t="n"/>
      <c r="GR67" s="476" t="n"/>
      <c r="GS67" s="476" t="n"/>
      <c r="GT67" s="476" t="n"/>
      <c r="GU67" s="476" t="n"/>
      <c r="GV67" s="476" t="n"/>
      <c r="GW67" s="476" t="n"/>
      <c r="GX67" s="476" t="n"/>
      <c r="GY67" s="476" t="n"/>
      <c r="GZ67" s="476" t="n"/>
    </row>
    <row r="68" ht="14.25" customHeight="1">
      <c r="A68" s="538" t="inlineStr">
        <is>
          <t>Nr</t>
        </is>
      </c>
      <c r="B68" s="663" t="inlineStr">
        <is>
          <t>∆X</t>
        </is>
      </c>
      <c r="C68" s="663" t="inlineStr">
        <is>
          <t>σdx</t>
        </is>
      </c>
      <c r="D68" s="769" t="inlineStr">
        <is>
          <t>Warunek |ΔX|</t>
        </is>
      </c>
      <c r="E68" s="663" t="inlineStr">
        <is>
          <t>∆Y</t>
        </is>
      </c>
      <c r="F68" s="663" t="inlineStr">
        <is>
          <t>σdy</t>
        </is>
      </c>
      <c r="G68" s="769" t="inlineStr">
        <is>
          <t>Warunek |ΔY|</t>
        </is>
      </c>
      <c r="H68" s="662" t="inlineStr">
        <is>
          <t>warunek</t>
        </is>
      </c>
      <c r="I68" s="660" t="n"/>
      <c r="J68" s="763" t="n"/>
      <c r="K68" s="660" t="n"/>
      <c r="L68" s="660" t="n"/>
      <c r="M68" s="660" t="n"/>
      <c r="N68" s="660" t="n"/>
      <c r="O68" s="476" t="n"/>
      <c r="P68" s="476" t="n"/>
      <c r="Q68" s="476" t="n"/>
      <c r="R68" s="476" t="n"/>
      <c r="S68" s="476" t="n"/>
      <c r="T68" s="476" t="n"/>
      <c r="U68" s="476" t="n"/>
      <c r="V68" s="476" t="n"/>
      <c r="W68" s="476" t="n"/>
      <c r="X68" s="476" t="n"/>
      <c r="Y68" s="476" t="n"/>
      <c r="Z68" s="476" t="n"/>
      <c r="AA68" s="476" t="n"/>
      <c r="AB68" s="476" t="n"/>
      <c r="AC68" s="476" t="n"/>
      <c r="AD68" s="476" t="n"/>
      <c r="AE68" s="476" t="n"/>
      <c r="AF68" s="476" t="n"/>
      <c r="AG68" s="476" t="n"/>
      <c r="AH68" s="476" t="n"/>
      <c r="AI68" s="476" t="n"/>
      <c r="AJ68" s="476" t="n"/>
      <c r="AK68" s="476" t="n"/>
      <c r="AL68" s="476" t="n"/>
      <c r="AM68" s="476" t="n"/>
      <c r="AN68" s="476" t="n"/>
      <c r="AO68" s="476" t="n"/>
      <c r="AP68" s="476" t="n"/>
      <c r="AQ68" s="476" t="n"/>
      <c r="AR68" s="476" t="n"/>
      <c r="AS68" s="476" t="n"/>
      <c r="AT68" s="476" t="n"/>
      <c r="AU68" s="476" t="n"/>
      <c r="AV68" s="476" t="n"/>
      <c r="AW68" s="476" t="n"/>
      <c r="AX68" s="476" t="n"/>
      <c r="AY68" s="476" t="n"/>
      <c r="AZ68" s="476" t="n"/>
      <c r="BA68" s="476" t="n"/>
      <c r="BB68" s="476" t="n"/>
      <c r="BC68" s="476" t="n"/>
      <c r="BD68" s="476" t="n"/>
      <c r="BE68" s="476" t="n"/>
      <c r="BF68" s="476" t="n"/>
      <c r="BG68" s="476" t="n"/>
      <c r="BH68" s="476" t="n"/>
      <c r="BI68" s="476" t="n"/>
      <c r="BJ68" s="476" t="n"/>
      <c r="BK68" s="476" t="n"/>
      <c r="BL68" s="476" t="n"/>
      <c r="BM68" s="476" t="n"/>
      <c r="BN68" s="476" t="n"/>
      <c r="BO68" s="476" t="n"/>
      <c r="BP68" s="476" t="n"/>
      <c r="BQ68" s="476" t="n"/>
      <c r="BR68" s="476" t="n"/>
      <c r="BS68" s="476" t="n"/>
      <c r="BT68" s="476" t="n"/>
      <c r="BU68" s="476" t="n"/>
      <c r="BV68" s="476" t="n"/>
      <c r="BW68" s="476" t="n"/>
      <c r="BX68" s="476" t="n"/>
      <c r="BY68" s="476" t="n"/>
      <c r="BZ68" s="476" t="n"/>
      <c r="CA68" s="476" t="n"/>
      <c r="CB68" s="476" t="n"/>
      <c r="CC68" s="476" t="n"/>
      <c r="CD68" s="476" t="n"/>
      <c r="CE68" s="476" t="n"/>
      <c r="CF68" s="476" t="n"/>
      <c r="CG68" s="476" t="n"/>
      <c r="CH68" s="476" t="n"/>
      <c r="CI68" s="476" t="n"/>
      <c r="CJ68" s="476" t="n"/>
      <c r="CK68" s="476" t="n"/>
      <c r="CL68" s="476" t="n"/>
      <c r="CM68" s="476" t="n"/>
      <c r="CN68" s="476" t="n"/>
      <c r="CO68" s="476" t="n"/>
      <c r="CP68" s="476" t="n"/>
      <c r="CQ68" s="476" t="n"/>
      <c r="CR68" s="476" t="n"/>
      <c r="CS68" s="476" t="n"/>
      <c r="CT68" s="476" t="n"/>
      <c r="CU68" s="476" t="n"/>
      <c r="CV68" s="476" t="n"/>
      <c r="CW68" s="476" t="n"/>
      <c r="CX68" s="476" t="n"/>
      <c r="CY68" s="476" t="n"/>
      <c r="CZ68" s="476" t="n"/>
      <c r="DA68" s="476" t="n"/>
      <c r="DB68" s="476" t="n"/>
      <c r="DC68" s="476" t="n"/>
      <c r="DD68" s="476" t="n"/>
      <c r="DE68" s="476" t="n"/>
      <c r="DF68" s="476" t="n"/>
      <c r="DG68" s="476" t="n"/>
      <c r="DH68" s="476" t="n"/>
      <c r="DI68" s="476" t="n"/>
      <c r="DJ68" s="476" t="n"/>
      <c r="DK68" s="476" t="n"/>
      <c r="DL68" s="476" t="n"/>
      <c r="DM68" s="476" t="n"/>
      <c r="DN68" s="476" t="n"/>
      <c r="DO68" s="476" t="n"/>
      <c r="DP68" s="476" t="n"/>
      <c r="DQ68" s="476" t="n"/>
      <c r="DR68" s="476" t="n"/>
      <c r="DS68" s="476" t="n"/>
      <c r="DT68" s="476" t="n"/>
      <c r="DU68" s="476" t="n"/>
      <c r="DV68" s="476" t="n"/>
      <c r="DW68" s="476" t="n"/>
      <c r="DX68" s="476" t="n"/>
      <c r="DY68" s="476" t="n"/>
      <c r="DZ68" s="476" t="n"/>
      <c r="EA68" s="476" t="n"/>
      <c r="EB68" s="476" t="n"/>
      <c r="EC68" s="476" t="n"/>
      <c r="ED68" s="476" t="n"/>
      <c r="EE68" s="476" t="n"/>
      <c r="EF68" s="476" t="n"/>
      <c r="EG68" s="476" t="n"/>
      <c r="EH68" s="476" t="n"/>
      <c r="EI68" s="476" t="n"/>
      <c r="EJ68" s="476" t="n"/>
      <c r="EK68" s="476" t="n"/>
      <c r="EL68" s="476" t="n"/>
      <c r="EM68" s="476" t="n"/>
      <c r="EN68" s="476" t="n"/>
      <c r="EO68" s="476" t="n"/>
      <c r="EP68" s="476" t="n"/>
      <c r="EQ68" s="476" t="n"/>
      <c r="ER68" s="476" t="n"/>
      <c r="ES68" s="476" t="n"/>
      <c r="ET68" s="476" t="n"/>
      <c r="EU68" s="476" t="n"/>
      <c r="EV68" s="476" t="n"/>
      <c r="EW68" s="476" t="n"/>
      <c r="EX68" s="476" t="n"/>
      <c r="EY68" s="476" t="n"/>
      <c r="EZ68" s="476" t="n"/>
      <c r="FA68" s="476" t="n"/>
      <c r="FB68" s="476" t="n"/>
      <c r="FC68" s="476" t="n"/>
      <c r="FD68" s="476" t="n"/>
      <c r="FE68" s="476" t="n"/>
      <c r="FF68" s="476" t="n"/>
      <c r="FG68" s="476" t="n"/>
      <c r="FH68" s="476" t="n"/>
      <c r="FI68" s="476" t="n"/>
      <c r="FJ68" s="476" t="n"/>
      <c r="FK68" s="476" t="n"/>
      <c r="FL68" s="476" t="n"/>
      <c r="FM68" s="476" t="n"/>
      <c r="FN68" s="476" t="n"/>
      <c r="FO68" s="476" t="n"/>
      <c r="FP68" s="476" t="n"/>
      <c r="FQ68" s="476" t="n"/>
      <c r="FR68" s="476" t="n"/>
      <c r="FS68" s="476" t="n"/>
      <c r="FT68" s="476" t="n"/>
      <c r="FU68" s="476" t="n"/>
      <c r="FV68" s="476" t="n"/>
      <c r="FW68" s="476" t="n"/>
      <c r="FX68" s="476" t="n"/>
      <c r="FY68" s="476" t="n"/>
      <c r="FZ68" s="476" t="n"/>
      <c r="GA68" s="476" t="n"/>
      <c r="GB68" s="476" t="n"/>
      <c r="GC68" s="476" t="n"/>
      <c r="GD68" s="476" t="n"/>
      <c r="GE68" s="476" t="n"/>
      <c r="GF68" s="476" t="n"/>
      <c r="GG68" s="476" t="n"/>
      <c r="GH68" s="476" t="n"/>
      <c r="GI68" s="476" t="n"/>
      <c r="GJ68" s="476" t="n"/>
      <c r="GK68" s="476" t="n"/>
      <c r="GL68" s="476" t="n"/>
      <c r="GM68" s="476" t="n"/>
      <c r="GN68" s="476" t="n"/>
      <c r="GO68" s="476" t="n"/>
      <c r="GP68" s="476" t="n"/>
      <c r="GQ68" s="476" t="n"/>
      <c r="GR68" s="476" t="n"/>
      <c r="GS68" s="476" t="n"/>
      <c r="GT68" s="476" t="n"/>
      <c r="GU68" s="476" t="n"/>
      <c r="GV68" s="476" t="n"/>
      <c r="GW68" s="476" t="n"/>
      <c r="GX68" s="476" t="n"/>
      <c r="GY68" s="476" t="n"/>
      <c r="GZ68" s="476" t="n"/>
    </row>
    <row r="69">
      <c r="A69" s="538" t="n">
        <v>5</v>
      </c>
      <c r="B69" s="663" t="n">
        <v>5.984199479645396e-19</v>
      </c>
      <c r="C69" s="663" t="n">
        <v>0</v>
      </c>
      <c r="D69" s="769" t="inlineStr">
        <is>
          <t>SPEŁNIA</t>
        </is>
      </c>
      <c r="E69" s="663" t="n">
        <v>4.662709631866245e-18</v>
      </c>
      <c r="F69" s="663" t="n">
        <v>0</v>
      </c>
      <c r="G69" s="769" t="inlineStr">
        <is>
          <t>SPEŁNIA</t>
        </is>
      </c>
      <c r="H69" s="662" t="inlineStr">
        <is>
          <t>SPEŁNIONY</t>
        </is>
      </c>
      <c r="I69" s="660" t="n"/>
      <c r="J69" s="763" t="n"/>
      <c r="K69" s="660" t="n"/>
      <c r="L69" s="660" t="n"/>
      <c r="M69" s="660" t="n"/>
      <c r="N69" s="660" t="n"/>
      <c r="O69" s="476" t="n"/>
      <c r="P69" s="476" t="n"/>
      <c r="Q69" s="476" t="n"/>
      <c r="R69" s="476" t="n"/>
      <c r="S69" s="476" t="n"/>
      <c r="T69" s="476" t="n"/>
      <c r="U69" s="476" t="n"/>
      <c r="V69" s="476" t="n"/>
      <c r="W69" s="476" t="n"/>
      <c r="X69" s="476" t="n"/>
      <c r="Y69" s="476" t="n"/>
      <c r="Z69" s="476" t="n"/>
      <c r="AA69" s="476" t="n"/>
      <c r="AB69" s="476" t="n"/>
      <c r="AC69" s="476" t="n"/>
      <c r="AD69" s="476" t="n"/>
      <c r="AE69" s="476" t="n"/>
      <c r="AF69" s="476" t="n"/>
      <c r="AG69" s="476" t="n"/>
      <c r="AH69" s="476" t="n"/>
      <c r="AI69" s="476" t="n"/>
      <c r="AJ69" s="476" t="n"/>
      <c r="AK69" s="476" t="n"/>
      <c r="AL69" s="476" t="n"/>
      <c r="AM69" s="476" t="n"/>
      <c r="AN69" s="476" t="n"/>
      <c r="AO69" s="476" t="n"/>
      <c r="AP69" s="476" t="n"/>
      <c r="AQ69" s="476" t="n"/>
      <c r="AR69" s="476" t="n"/>
      <c r="AS69" s="476" t="n"/>
      <c r="AT69" s="476" t="n"/>
      <c r="AU69" s="476" t="n"/>
      <c r="AV69" s="476" t="n"/>
      <c r="AW69" s="476" t="n"/>
      <c r="AX69" s="476" t="n"/>
      <c r="AY69" s="476" t="n"/>
      <c r="AZ69" s="476" t="n"/>
      <c r="BA69" s="476" t="n"/>
      <c r="BB69" s="476" t="n"/>
      <c r="BC69" s="476" t="n"/>
      <c r="BD69" s="476" t="n"/>
      <c r="BE69" s="476" t="n"/>
      <c r="BF69" s="476" t="n"/>
      <c r="BG69" s="476" t="n"/>
      <c r="BH69" s="476" t="n"/>
      <c r="BI69" s="476" t="n"/>
      <c r="BJ69" s="476" t="n"/>
      <c r="BK69" s="476" t="n"/>
      <c r="BL69" s="476" t="n"/>
      <c r="BM69" s="476" t="n"/>
      <c r="BN69" s="476" t="n"/>
      <c r="BO69" s="476" t="n"/>
      <c r="BP69" s="476" t="n"/>
      <c r="BQ69" s="476" t="n"/>
      <c r="BR69" s="476" t="n"/>
      <c r="BS69" s="476" t="n"/>
      <c r="BT69" s="476" t="n"/>
      <c r="BU69" s="476" t="n"/>
      <c r="BV69" s="476" t="n"/>
      <c r="BW69" s="476" t="n"/>
      <c r="BX69" s="476" t="n"/>
      <c r="BY69" s="476" t="n"/>
      <c r="BZ69" s="476" t="n"/>
      <c r="CA69" s="476" t="n"/>
      <c r="CB69" s="476" t="n"/>
      <c r="CC69" s="476" t="n"/>
      <c r="CD69" s="476" t="n"/>
      <c r="CE69" s="476" t="n"/>
      <c r="CF69" s="476" t="n"/>
      <c r="CG69" s="476" t="n"/>
      <c r="CH69" s="476" t="n"/>
      <c r="CI69" s="476" t="n"/>
      <c r="CJ69" s="476" t="n"/>
      <c r="CK69" s="476" t="n"/>
      <c r="CL69" s="476" t="n"/>
      <c r="CM69" s="476" t="n"/>
      <c r="CN69" s="476" t="n"/>
      <c r="CO69" s="476" t="n"/>
      <c r="CP69" s="476" t="n"/>
      <c r="CQ69" s="476" t="n"/>
      <c r="CR69" s="476" t="n"/>
      <c r="CS69" s="476" t="n"/>
      <c r="CT69" s="476" t="n"/>
      <c r="CU69" s="476" t="n"/>
      <c r="CV69" s="476" t="n"/>
      <c r="CW69" s="476" t="n"/>
      <c r="CX69" s="476" t="n"/>
      <c r="CY69" s="476" t="n"/>
      <c r="CZ69" s="476" t="n"/>
      <c r="DA69" s="476" t="n"/>
      <c r="DB69" s="476" t="n"/>
      <c r="DC69" s="476" t="n"/>
      <c r="DD69" s="476" t="n"/>
      <c r="DE69" s="476" t="n"/>
      <c r="DF69" s="476" t="n"/>
      <c r="DG69" s="476" t="n"/>
      <c r="DH69" s="476" t="n"/>
      <c r="DI69" s="476" t="n"/>
      <c r="DJ69" s="476" t="n"/>
      <c r="DK69" s="476" t="n"/>
      <c r="DL69" s="476" t="n"/>
      <c r="DM69" s="476" t="n"/>
      <c r="DN69" s="476" t="n"/>
      <c r="DO69" s="476" t="n"/>
      <c r="DP69" s="476" t="n"/>
      <c r="DQ69" s="476" t="n"/>
      <c r="DR69" s="476" t="n"/>
      <c r="DS69" s="476" t="n"/>
      <c r="DT69" s="476" t="n"/>
      <c r="DU69" s="476" t="n"/>
      <c r="DV69" s="476" t="n"/>
      <c r="DW69" s="476" t="n"/>
      <c r="DX69" s="476" t="n"/>
      <c r="DY69" s="476" t="n"/>
      <c r="DZ69" s="476" t="n"/>
      <c r="EA69" s="476" t="n"/>
      <c r="EB69" s="476" t="n"/>
      <c r="EC69" s="476" t="n"/>
      <c r="ED69" s="476" t="n"/>
      <c r="EE69" s="476" t="n"/>
      <c r="EF69" s="476" t="n"/>
      <c r="EG69" s="476" t="n"/>
      <c r="EH69" s="476" t="n"/>
      <c r="EI69" s="476" t="n"/>
      <c r="EJ69" s="476" t="n"/>
      <c r="EK69" s="476" t="n"/>
      <c r="EL69" s="476" t="n"/>
      <c r="EM69" s="476" t="n"/>
      <c r="EN69" s="476" t="n"/>
      <c r="EO69" s="476" t="n"/>
      <c r="EP69" s="476" t="n"/>
      <c r="EQ69" s="476" t="n"/>
      <c r="ER69" s="476" t="n"/>
      <c r="ES69" s="476" t="n"/>
      <c r="ET69" s="476" t="n"/>
      <c r="EU69" s="476" t="n"/>
      <c r="EV69" s="476" t="n"/>
      <c r="EW69" s="476" t="n"/>
      <c r="EX69" s="476" t="n"/>
      <c r="EY69" s="476" t="n"/>
      <c r="EZ69" s="476" t="n"/>
      <c r="FA69" s="476" t="n"/>
      <c r="FB69" s="476" t="n"/>
      <c r="FC69" s="476" t="n"/>
      <c r="FD69" s="476" t="n"/>
      <c r="FE69" s="476" t="n"/>
      <c r="FF69" s="476" t="n"/>
      <c r="FG69" s="476" t="n"/>
      <c r="FH69" s="476" t="n"/>
      <c r="FI69" s="476" t="n"/>
      <c r="FJ69" s="476" t="n"/>
      <c r="FK69" s="476" t="n"/>
      <c r="FL69" s="476" t="n"/>
      <c r="FM69" s="476" t="n"/>
      <c r="FN69" s="476" t="n"/>
      <c r="FO69" s="476" t="n"/>
      <c r="FP69" s="476" t="n"/>
      <c r="FQ69" s="476" t="n"/>
      <c r="FR69" s="476" t="n"/>
      <c r="FS69" s="476" t="n"/>
      <c r="FT69" s="476" t="n"/>
      <c r="FU69" s="476" t="n"/>
      <c r="FV69" s="476" t="n"/>
      <c r="FW69" s="476" t="n"/>
      <c r="FX69" s="476" t="n"/>
      <c r="FY69" s="476" t="n"/>
      <c r="FZ69" s="476" t="n"/>
      <c r="GA69" s="476" t="n"/>
      <c r="GB69" s="476" t="n"/>
      <c r="GC69" s="476" t="n"/>
      <c r="GD69" s="476" t="n"/>
      <c r="GE69" s="476" t="n"/>
      <c r="GF69" s="476" t="n"/>
      <c r="GG69" s="476" t="n"/>
      <c r="GH69" s="476" t="n"/>
      <c r="GI69" s="476" t="n"/>
      <c r="GJ69" s="476" t="n"/>
      <c r="GK69" s="476" t="n"/>
      <c r="GL69" s="476" t="n"/>
      <c r="GM69" s="476" t="n"/>
      <c r="GN69" s="476" t="n"/>
      <c r="GO69" s="476" t="n"/>
      <c r="GP69" s="476" t="n"/>
      <c r="GQ69" s="476" t="n"/>
      <c r="GR69" s="476" t="n"/>
      <c r="GS69" s="476" t="n"/>
      <c r="GT69" s="476" t="n"/>
      <c r="GU69" s="476" t="n"/>
      <c r="GV69" s="476" t="n"/>
      <c r="GW69" s="476" t="n"/>
      <c r="GX69" s="476" t="n"/>
      <c r="GY69" s="476" t="n"/>
      <c r="GZ69" s="476" t="n"/>
    </row>
    <row r="70">
      <c r="A70" s="538" t="n">
        <v>6</v>
      </c>
      <c r="B70" s="663" t="n">
        <v>0.003643608336339604</v>
      </c>
      <c r="C70" s="663" t="n">
        <v>0.002769163155607008</v>
      </c>
      <c r="D70" s="769" t="inlineStr">
        <is>
          <t>NIESPEŁNIA</t>
        </is>
      </c>
      <c r="E70" s="663" t="n">
        <v>0.004052098886347428</v>
      </c>
      <c r="F70" s="663" t="n">
        <v>0.002192949154382623</v>
      </c>
      <c r="G70" s="769" t="inlineStr">
        <is>
          <t>NIESPEŁNIA</t>
        </is>
      </c>
      <c r="H70" s="662" t="inlineStr">
        <is>
          <t>NIESPEŁNIONY</t>
        </is>
      </c>
      <c r="I70" s="660" t="n"/>
      <c r="J70" s="763" t="n"/>
      <c r="K70" s="660" t="n"/>
      <c r="L70" s="660" t="n"/>
      <c r="M70" s="660" t="n"/>
      <c r="N70" s="660" t="n"/>
      <c r="O70" s="476" t="n"/>
      <c r="P70" s="476" t="n"/>
      <c r="Q70" s="476" t="n"/>
      <c r="R70" s="476" t="n"/>
      <c r="S70" s="476" t="n"/>
      <c r="T70" s="476" t="n"/>
      <c r="U70" s="476" t="n"/>
      <c r="V70" s="476" t="n"/>
      <c r="W70" s="476" t="n"/>
      <c r="X70" s="476" t="n"/>
      <c r="Y70" s="476" t="n"/>
      <c r="Z70" s="476" t="n"/>
      <c r="AA70" s="476" t="n"/>
      <c r="AB70" s="476" t="n"/>
      <c r="AC70" s="476" t="n"/>
      <c r="AD70" s="476" t="n"/>
      <c r="AE70" s="476" t="n"/>
      <c r="AF70" s="476" t="n"/>
      <c r="AG70" s="476" t="n"/>
      <c r="AH70" s="476" t="n"/>
      <c r="AI70" s="476" t="n"/>
      <c r="AJ70" s="476" t="n"/>
      <c r="AK70" s="476" t="n"/>
      <c r="AL70" s="476" t="n"/>
      <c r="AM70" s="476" t="n"/>
      <c r="AN70" s="476" t="n"/>
      <c r="AO70" s="476" t="n"/>
      <c r="AP70" s="476" t="n"/>
      <c r="AQ70" s="476" t="n"/>
      <c r="AR70" s="476" t="n"/>
      <c r="AS70" s="476" t="n"/>
      <c r="AT70" s="476" t="n"/>
      <c r="AU70" s="476" t="n"/>
      <c r="AV70" s="476" t="n"/>
      <c r="AW70" s="476" t="n"/>
      <c r="AX70" s="476" t="n"/>
      <c r="AY70" s="476" t="n"/>
      <c r="AZ70" s="476" t="n"/>
      <c r="BA70" s="476" t="n"/>
      <c r="BB70" s="476" t="n"/>
      <c r="BC70" s="476" t="n"/>
      <c r="BD70" s="476" t="n"/>
      <c r="BE70" s="476" t="n"/>
      <c r="BF70" s="476" t="n"/>
      <c r="BG70" s="476" t="n"/>
      <c r="BH70" s="476" t="n"/>
      <c r="BI70" s="476" t="n"/>
      <c r="BJ70" s="476" t="n"/>
      <c r="BK70" s="476" t="n"/>
      <c r="BL70" s="476" t="n"/>
      <c r="BM70" s="476" t="n"/>
      <c r="BN70" s="476" t="n"/>
      <c r="BO70" s="476" t="n"/>
      <c r="BP70" s="476" t="n"/>
      <c r="BQ70" s="476" t="n"/>
      <c r="BR70" s="476" t="n"/>
      <c r="BS70" s="476" t="n"/>
      <c r="BT70" s="476" t="n"/>
      <c r="BU70" s="476" t="n"/>
      <c r="BV70" s="476" t="n"/>
      <c r="BW70" s="476" t="n"/>
      <c r="BX70" s="476" t="n"/>
      <c r="BY70" s="476" t="n"/>
      <c r="BZ70" s="476" t="n"/>
      <c r="CA70" s="476" t="n"/>
      <c r="CB70" s="476" t="n"/>
      <c r="CC70" s="476" t="n"/>
      <c r="CD70" s="476" t="n"/>
      <c r="CE70" s="476" t="n"/>
      <c r="CF70" s="476" t="n"/>
      <c r="CG70" s="476" t="n"/>
      <c r="CH70" s="476" t="n"/>
      <c r="CI70" s="476" t="n"/>
      <c r="CJ70" s="476" t="n"/>
      <c r="CK70" s="476" t="n"/>
      <c r="CL70" s="476" t="n"/>
      <c r="CM70" s="476" t="n"/>
      <c r="CN70" s="476" t="n"/>
      <c r="CO70" s="476" t="n"/>
      <c r="CP70" s="476" t="n"/>
      <c r="CQ70" s="476" t="n"/>
      <c r="CR70" s="476" t="n"/>
      <c r="CS70" s="476" t="n"/>
      <c r="CT70" s="476" t="n"/>
      <c r="CU70" s="476" t="n"/>
      <c r="CV70" s="476" t="n"/>
      <c r="CW70" s="476" t="n"/>
      <c r="CX70" s="476" t="n"/>
      <c r="CY70" s="476" t="n"/>
      <c r="CZ70" s="476" t="n"/>
      <c r="DA70" s="476" t="n"/>
      <c r="DB70" s="476" t="n"/>
      <c r="DC70" s="476" t="n"/>
      <c r="DD70" s="476" t="n"/>
      <c r="DE70" s="476" t="n"/>
      <c r="DF70" s="476" t="n"/>
      <c r="DG70" s="476" t="n"/>
      <c r="DH70" s="476" t="n"/>
      <c r="DI70" s="476" t="n"/>
      <c r="DJ70" s="476" t="n"/>
      <c r="DK70" s="476" t="n"/>
      <c r="DL70" s="476" t="n"/>
      <c r="DM70" s="476" t="n"/>
      <c r="DN70" s="476" t="n"/>
      <c r="DO70" s="476" t="n"/>
      <c r="DP70" s="476" t="n"/>
      <c r="DQ70" s="476" t="n"/>
      <c r="DR70" s="476" t="n"/>
      <c r="DS70" s="476" t="n"/>
      <c r="DT70" s="476" t="n"/>
      <c r="DU70" s="476" t="n"/>
      <c r="DV70" s="476" t="n"/>
      <c r="DW70" s="476" t="n"/>
      <c r="DX70" s="476" t="n"/>
      <c r="DY70" s="476" t="n"/>
      <c r="DZ70" s="476" t="n"/>
      <c r="EA70" s="476" t="n"/>
      <c r="EB70" s="476" t="n"/>
      <c r="EC70" s="476" t="n"/>
      <c r="ED70" s="476" t="n"/>
      <c r="EE70" s="476" t="n"/>
      <c r="EF70" s="476" t="n"/>
      <c r="EG70" s="476" t="n"/>
      <c r="EH70" s="476" t="n"/>
      <c r="EI70" s="476" t="n"/>
      <c r="EJ70" s="476" t="n"/>
      <c r="EK70" s="476" t="n"/>
      <c r="EL70" s="476" t="n"/>
      <c r="EM70" s="476" t="n"/>
      <c r="EN70" s="476" t="n"/>
      <c r="EO70" s="476" t="n"/>
      <c r="EP70" s="476" t="n"/>
      <c r="EQ70" s="476" t="n"/>
      <c r="ER70" s="476" t="n"/>
      <c r="ES70" s="476" t="n"/>
      <c r="ET70" s="476" t="n"/>
      <c r="EU70" s="476" t="n"/>
      <c r="EV70" s="476" t="n"/>
      <c r="EW70" s="476" t="n"/>
      <c r="EX70" s="476" t="n"/>
      <c r="EY70" s="476" t="n"/>
      <c r="EZ70" s="476" t="n"/>
      <c r="FA70" s="476" t="n"/>
      <c r="FB70" s="476" t="n"/>
      <c r="FC70" s="476" t="n"/>
      <c r="FD70" s="476" t="n"/>
      <c r="FE70" s="476" t="n"/>
      <c r="FF70" s="476" t="n"/>
      <c r="FG70" s="476" t="n"/>
      <c r="FH70" s="476" t="n"/>
      <c r="FI70" s="476" t="n"/>
      <c r="FJ70" s="476" t="n"/>
      <c r="FK70" s="476" t="n"/>
      <c r="FL70" s="476" t="n"/>
      <c r="FM70" s="476" t="n"/>
      <c r="FN70" s="476" t="n"/>
      <c r="FO70" s="476" t="n"/>
      <c r="FP70" s="476" t="n"/>
      <c r="FQ70" s="476" t="n"/>
      <c r="FR70" s="476" t="n"/>
      <c r="FS70" s="476" t="n"/>
      <c r="FT70" s="476" t="n"/>
      <c r="FU70" s="476" t="n"/>
      <c r="FV70" s="476" t="n"/>
      <c r="FW70" s="476" t="n"/>
      <c r="FX70" s="476" t="n"/>
      <c r="FY70" s="476" t="n"/>
      <c r="FZ70" s="476" t="n"/>
      <c r="GA70" s="476" t="n"/>
      <c r="GB70" s="476" t="n"/>
      <c r="GC70" s="476" t="n"/>
      <c r="GD70" s="476" t="n"/>
      <c r="GE70" s="476" t="n"/>
      <c r="GF70" s="476" t="n"/>
      <c r="GG70" s="476" t="n"/>
      <c r="GH70" s="476" t="n"/>
      <c r="GI70" s="476" t="n"/>
      <c r="GJ70" s="476" t="n"/>
      <c r="GK70" s="476" t="n"/>
      <c r="GL70" s="476" t="n"/>
      <c r="GM70" s="476" t="n"/>
      <c r="GN70" s="476" t="n"/>
      <c r="GO70" s="476" t="n"/>
      <c r="GP70" s="476" t="n"/>
      <c r="GQ70" s="476" t="n"/>
      <c r="GR70" s="476" t="n"/>
      <c r="GS70" s="476" t="n"/>
      <c r="GT70" s="476" t="n"/>
      <c r="GU70" s="476" t="n"/>
      <c r="GV70" s="476" t="n"/>
      <c r="GW70" s="476" t="n"/>
      <c r="GX70" s="476" t="n"/>
      <c r="GY70" s="476" t="n"/>
      <c r="GZ70" s="476" t="n"/>
    </row>
    <row r="71">
      <c r="A71" s="538" t="n">
        <v>7</v>
      </c>
      <c r="B71" s="663" t="n">
        <v>-0.001539450646544276</v>
      </c>
      <c r="C71" s="663" t="n">
        <v>0.001384343848369071</v>
      </c>
      <c r="D71" s="769" t="inlineStr">
        <is>
          <t>NIESPEŁNIA</t>
        </is>
      </c>
      <c r="E71" s="663" t="n">
        <v>-5.459447903944595e-06</v>
      </c>
      <c r="F71" s="663" t="n">
        <v>0.002104691734969846</v>
      </c>
      <c r="G71" s="769" t="inlineStr">
        <is>
          <t>SPEŁNIA</t>
        </is>
      </c>
      <c r="H71" s="662" t="inlineStr">
        <is>
          <t>NIESPEŁNIONY</t>
        </is>
      </c>
      <c r="I71" s="660" t="n"/>
      <c r="J71" s="763" t="n"/>
      <c r="K71" s="660" t="n"/>
      <c r="L71" s="660" t="n"/>
      <c r="M71" s="660" t="n"/>
      <c r="N71" s="660" t="n"/>
      <c r="O71" s="476" t="n"/>
      <c r="P71" s="476" t="n"/>
      <c r="Q71" s="476" t="n"/>
      <c r="R71" s="476" t="n"/>
      <c r="S71" s="476" t="n"/>
      <c r="T71" s="476" t="n"/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  <c r="AJ71" s="476" t="n"/>
      <c r="AK71" s="476" t="n"/>
      <c r="AL71" s="476" t="n"/>
      <c r="AM71" s="476" t="n"/>
      <c r="AN71" s="476" t="n"/>
      <c r="AO71" s="476" t="n"/>
      <c r="AP71" s="476" t="n"/>
      <c r="AQ71" s="476" t="n"/>
      <c r="AR71" s="476" t="n"/>
      <c r="AS71" s="476" t="n"/>
      <c r="AT71" s="476" t="n"/>
      <c r="AU71" s="476" t="n"/>
      <c r="AV71" s="476" t="n"/>
      <c r="AW71" s="476" t="n"/>
      <c r="AX71" s="476" t="n"/>
      <c r="AY71" s="476" t="n"/>
      <c r="AZ71" s="476" t="n"/>
      <c r="BA71" s="476" t="n"/>
      <c r="BB71" s="476" t="n"/>
      <c r="BC71" s="476" t="n"/>
      <c r="BD71" s="476" t="n"/>
      <c r="BE71" s="476" t="n"/>
      <c r="BF71" s="476" t="n"/>
      <c r="BG71" s="476" t="n"/>
      <c r="BH71" s="476" t="n"/>
      <c r="BI71" s="476" t="n"/>
      <c r="BJ71" s="476" t="n"/>
      <c r="BK71" s="476" t="n"/>
      <c r="BL71" s="476" t="n"/>
      <c r="BM71" s="476" t="n"/>
      <c r="BN71" s="476" t="n"/>
      <c r="BO71" s="476" t="n"/>
      <c r="BP71" s="476" t="n"/>
      <c r="BQ71" s="476" t="n"/>
      <c r="BR71" s="476" t="n"/>
      <c r="BS71" s="476" t="n"/>
      <c r="BT71" s="476" t="n"/>
      <c r="BU71" s="476" t="n"/>
      <c r="BV71" s="476" t="n"/>
      <c r="BW71" s="476" t="n"/>
      <c r="BX71" s="476" t="n"/>
      <c r="BY71" s="476" t="n"/>
      <c r="BZ71" s="476" t="n"/>
      <c r="CA71" s="476" t="n"/>
      <c r="CB71" s="476" t="n"/>
      <c r="CC71" s="476" t="n"/>
      <c r="CD71" s="476" t="n"/>
      <c r="CE71" s="476" t="n"/>
      <c r="CF71" s="476" t="n"/>
      <c r="CG71" s="476" t="n"/>
      <c r="CH71" s="476" t="n"/>
      <c r="CI71" s="476" t="n"/>
      <c r="CJ71" s="476" t="n"/>
      <c r="CK71" s="476" t="n"/>
      <c r="CL71" s="476" t="n"/>
      <c r="CM71" s="476" t="n"/>
      <c r="CN71" s="476" t="n"/>
      <c r="CO71" s="476" t="n"/>
      <c r="CP71" s="476" t="n"/>
      <c r="CQ71" s="476" t="n"/>
      <c r="CR71" s="476" t="n"/>
      <c r="CS71" s="476" t="n"/>
      <c r="CT71" s="476" t="n"/>
      <c r="CU71" s="476" t="n"/>
      <c r="CV71" s="476" t="n"/>
      <c r="CW71" s="476" t="n"/>
      <c r="CX71" s="476" t="n"/>
      <c r="CY71" s="476" t="n"/>
      <c r="CZ71" s="476" t="n"/>
      <c r="DA71" s="476" t="n"/>
      <c r="DB71" s="476" t="n"/>
      <c r="DC71" s="476" t="n"/>
      <c r="DD71" s="476" t="n"/>
      <c r="DE71" s="476" t="n"/>
      <c r="DF71" s="476" t="n"/>
      <c r="DG71" s="476" t="n"/>
      <c r="DH71" s="476" t="n"/>
      <c r="DI71" s="476" t="n"/>
      <c r="DJ71" s="476" t="n"/>
      <c r="DK71" s="476" t="n"/>
      <c r="DL71" s="476" t="n"/>
      <c r="DM71" s="476" t="n"/>
      <c r="DN71" s="476" t="n"/>
      <c r="DO71" s="476" t="n"/>
      <c r="DP71" s="476" t="n"/>
      <c r="DQ71" s="476" t="n"/>
      <c r="DR71" s="476" t="n"/>
      <c r="DS71" s="476" t="n"/>
      <c r="DT71" s="476" t="n"/>
      <c r="DU71" s="476" t="n"/>
      <c r="DV71" s="476" t="n"/>
      <c r="DW71" s="476" t="n"/>
      <c r="DX71" s="476" t="n"/>
      <c r="DY71" s="476" t="n"/>
      <c r="DZ71" s="476" t="n"/>
      <c r="EA71" s="476" t="n"/>
      <c r="EB71" s="476" t="n"/>
      <c r="EC71" s="476" t="n"/>
      <c r="ED71" s="476" t="n"/>
      <c r="EE71" s="476" t="n"/>
      <c r="EF71" s="476" t="n"/>
      <c r="EG71" s="476" t="n"/>
      <c r="EH71" s="476" t="n"/>
      <c r="EI71" s="476" t="n"/>
      <c r="EJ71" s="476" t="n"/>
      <c r="EK71" s="476" t="n"/>
      <c r="EL71" s="476" t="n"/>
      <c r="EM71" s="476" t="n"/>
      <c r="EN71" s="476" t="n"/>
      <c r="EO71" s="476" t="n"/>
      <c r="EP71" s="476" t="n"/>
      <c r="EQ71" s="476" t="n"/>
      <c r="ER71" s="476" t="n"/>
      <c r="ES71" s="476" t="n"/>
      <c r="ET71" s="476" t="n"/>
      <c r="EU71" s="476" t="n"/>
      <c r="EV71" s="476" t="n"/>
      <c r="EW71" s="476" t="n"/>
      <c r="EX71" s="476" t="n"/>
      <c r="EY71" s="476" t="n"/>
      <c r="EZ71" s="476" t="n"/>
      <c r="FA71" s="476" t="n"/>
      <c r="FB71" s="476" t="n"/>
      <c r="FC71" s="476" t="n"/>
      <c r="FD71" s="476" t="n"/>
      <c r="FE71" s="476" t="n"/>
      <c r="FF71" s="476" t="n"/>
      <c r="FG71" s="476" t="n"/>
      <c r="FH71" s="476" t="n"/>
      <c r="FI71" s="476" t="n"/>
      <c r="FJ71" s="476" t="n"/>
      <c r="FK71" s="476" t="n"/>
      <c r="FL71" s="476" t="n"/>
      <c r="FM71" s="476" t="n"/>
      <c r="FN71" s="476" t="n"/>
      <c r="FO71" s="476" t="n"/>
      <c r="FP71" s="476" t="n"/>
      <c r="FQ71" s="476" t="n"/>
      <c r="FR71" s="476" t="n"/>
      <c r="FS71" s="476" t="n"/>
      <c r="FT71" s="476" t="n"/>
      <c r="FU71" s="476" t="n"/>
      <c r="FV71" s="476" t="n"/>
      <c r="FW71" s="476" t="n"/>
      <c r="FX71" s="476" t="n"/>
      <c r="FY71" s="476" t="n"/>
      <c r="FZ71" s="476" t="n"/>
      <c r="GA71" s="476" t="n"/>
      <c r="GB71" s="476" t="n"/>
      <c r="GC71" s="476" t="n"/>
      <c r="GD71" s="476" t="n"/>
      <c r="GE71" s="476" t="n"/>
      <c r="GF71" s="476" t="n"/>
      <c r="GG71" s="476" t="n"/>
      <c r="GH71" s="476" t="n"/>
      <c r="GI71" s="476" t="n"/>
      <c r="GJ71" s="476" t="n"/>
      <c r="GK71" s="476" t="n"/>
      <c r="GL71" s="476" t="n"/>
      <c r="GM71" s="476" t="n"/>
      <c r="GN71" s="476" t="n"/>
      <c r="GO71" s="476" t="n"/>
      <c r="GP71" s="476" t="n"/>
      <c r="GQ71" s="476" t="n"/>
      <c r="GR71" s="476" t="n"/>
      <c r="GS71" s="476" t="n"/>
      <c r="GT71" s="476" t="n"/>
      <c r="GU71" s="476" t="n"/>
      <c r="GV71" s="476" t="n"/>
      <c r="GW71" s="476" t="n"/>
      <c r="GX71" s="476" t="n"/>
      <c r="GY71" s="476" t="n"/>
      <c r="GZ71" s="476" t="n"/>
    </row>
    <row r="72">
      <c r="A72" s="538" t="n">
        <v>8</v>
      </c>
      <c r="B72" s="663" t="n">
        <v>-0.003584066483741804</v>
      </c>
      <c r="C72" s="663" t="n">
        <v>0.002745077378491997</v>
      </c>
      <c r="D72" s="769" t="inlineStr">
        <is>
          <t>NIESPEŁNIA</t>
        </is>
      </c>
      <c r="E72" s="663" t="n">
        <v>0.001753247584143996</v>
      </c>
      <c r="F72" s="663" t="n">
        <v>0.002622374262570939</v>
      </c>
      <c r="G72" s="769" t="inlineStr">
        <is>
          <t>SPEŁNIA</t>
        </is>
      </c>
      <c r="H72" s="662" t="inlineStr">
        <is>
          <t>NIESPEŁNIONY</t>
        </is>
      </c>
      <c r="I72" s="660" t="n"/>
      <c r="J72" s="763" t="n"/>
      <c r="K72" s="763" t="n"/>
      <c r="L72" s="763" t="n"/>
      <c r="M72" s="763" t="n"/>
      <c r="N72" s="763" t="n"/>
      <c r="O72" s="476" t="n"/>
      <c r="P72" s="476" t="n"/>
      <c r="Q72" s="476" t="n"/>
      <c r="R72" s="476" t="n"/>
      <c r="S72" s="476" t="n"/>
      <c r="T72" s="476" t="n"/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  <c r="AJ72" s="476" t="n"/>
      <c r="AK72" s="476" t="n"/>
      <c r="AL72" s="476" t="n"/>
      <c r="AM72" s="476" t="n"/>
      <c r="AN72" s="476" t="n"/>
      <c r="AO72" s="476" t="n"/>
      <c r="AP72" s="476" t="n"/>
      <c r="AQ72" s="476" t="n"/>
      <c r="AR72" s="476" t="n"/>
      <c r="AS72" s="476" t="n"/>
      <c r="AT72" s="476" t="n"/>
      <c r="AU72" s="476" t="n"/>
      <c r="AV72" s="476" t="n"/>
      <c r="AW72" s="476" t="n"/>
      <c r="AX72" s="476" t="n"/>
      <c r="AY72" s="476" t="n"/>
      <c r="AZ72" s="476" t="n"/>
      <c r="BA72" s="476" t="n"/>
      <c r="BB72" s="476" t="n"/>
      <c r="BC72" s="476" t="n"/>
      <c r="BD72" s="476" t="n"/>
      <c r="BE72" s="476" t="n"/>
      <c r="BF72" s="476" t="n"/>
      <c r="BG72" s="476" t="n"/>
      <c r="BH72" s="476" t="n"/>
      <c r="BI72" s="476" t="n"/>
      <c r="BJ72" s="476" t="n"/>
      <c r="BK72" s="476" t="n"/>
      <c r="BL72" s="476" t="n"/>
      <c r="BM72" s="476" t="n"/>
      <c r="BN72" s="476" t="n"/>
      <c r="BO72" s="476" t="n"/>
      <c r="BP72" s="476" t="n"/>
      <c r="BQ72" s="476" t="n"/>
      <c r="BR72" s="476" t="n"/>
      <c r="BS72" s="476" t="n"/>
      <c r="BT72" s="476" t="n"/>
      <c r="BU72" s="476" t="n"/>
      <c r="BV72" s="476" t="n"/>
      <c r="BW72" s="476" t="n"/>
      <c r="BX72" s="476" t="n"/>
      <c r="BY72" s="476" t="n"/>
      <c r="BZ72" s="476" t="n"/>
      <c r="CA72" s="476" t="n"/>
      <c r="CB72" s="476" t="n"/>
      <c r="CC72" s="476" t="n"/>
      <c r="CD72" s="476" t="n"/>
      <c r="CE72" s="476" t="n"/>
      <c r="CF72" s="476" t="n"/>
      <c r="CG72" s="476" t="n"/>
      <c r="CH72" s="476" t="n"/>
      <c r="CI72" s="476" t="n"/>
      <c r="CJ72" s="476" t="n"/>
      <c r="CK72" s="476" t="n"/>
      <c r="CL72" s="476" t="n"/>
      <c r="CM72" s="476" t="n"/>
      <c r="CN72" s="476" t="n"/>
      <c r="CO72" s="476" t="n"/>
      <c r="CP72" s="476" t="n"/>
      <c r="CQ72" s="476" t="n"/>
      <c r="CR72" s="476" t="n"/>
      <c r="CS72" s="476" t="n"/>
      <c r="CT72" s="476" t="n"/>
      <c r="CU72" s="476" t="n"/>
      <c r="CV72" s="476" t="n"/>
      <c r="CW72" s="476" t="n"/>
      <c r="CX72" s="476" t="n"/>
      <c r="CY72" s="476" t="n"/>
      <c r="CZ72" s="476" t="n"/>
      <c r="DA72" s="476" t="n"/>
      <c r="DB72" s="476" t="n"/>
      <c r="DC72" s="476" t="n"/>
      <c r="DD72" s="476" t="n"/>
      <c r="DE72" s="476" t="n"/>
      <c r="DF72" s="476" t="n"/>
      <c r="DG72" s="476" t="n"/>
      <c r="DH72" s="476" t="n"/>
      <c r="DI72" s="476" t="n"/>
      <c r="DJ72" s="476" t="n"/>
      <c r="DK72" s="476" t="n"/>
      <c r="DL72" s="476" t="n"/>
      <c r="DM72" s="476" t="n"/>
      <c r="DN72" s="476" t="n"/>
      <c r="DO72" s="476" t="n"/>
      <c r="DP72" s="476" t="n"/>
      <c r="DQ72" s="476" t="n"/>
      <c r="DR72" s="476" t="n"/>
      <c r="DS72" s="476" t="n"/>
      <c r="DT72" s="476" t="n"/>
      <c r="DU72" s="476" t="n"/>
      <c r="DV72" s="476" t="n"/>
      <c r="DW72" s="476" t="n"/>
      <c r="DX72" s="476" t="n"/>
      <c r="DY72" s="476" t="n"/>
      <c r="DZ72" s="476" t="n"/>
      <c r="EA72" s="476" t="n"/>
      <c r="EB72" s="476" t="n"/>
      <c r="EC72" s="476" t="n"/>
      <c r="ED72" s="476" t="n"/>
      <c r="EE72" s="476" t="n"/>
      <c r="EF72" s="476" t="n"/>
      <c r="EG72" s="476" t="n"/>
      <c r="EH72" s="476" t="n"/>
      <c r="EI72" s="476" t="n"/>
      <c r="EJ72" s="476" t="n"/>
      <c r="EK72" s="476" t="n"/>
      <c r="EL72" s="476" t="n"/>
      <c r="EM72" s="476" t="n"/>
      <c r="EN72" s="476" t="n"/>
      <c r="EO72" s="476" t="n"/>
      <c r="EP72" s="476" t="n"/>
      <c r="EQ72" s="476" t="n"/>
      <c r="ER72" s="476" t="n"/>
      <c r="ES72" s="476" t="n"/>
      <c r="ET72" s="476" t="n"/>
      <c r="EU72" s="476" t="n"/>
      <c r="EV72" s="476" t="n"/>
      <c r="EW72" s="476" t="n"/>
      <c r="EX72" s="476" t="n"/>
      <c r="EY72" s="476" t="n"/>
      <c r="EZ72" s="476" t="n"/>
      <c r="FA72" s="476" t="n"/>
      <c r="FB72" s="476" t="n"/>
      <c r="FC72" s="476" t="n"/>
      <c r="FD72" s="476" t="n"/>
      <c r="FE72" s="476" t="n"/>
      <c r="FF72" s="476" t="n"/>
      <c r="FG72" s="476" t="n"/>
      <c r="FH72" s="476" t="n"/>
      <c r="FI72" s="476" t="n"/>
      <c r="FJ72" s="476" t="n"/>
      <c r="FK72" s="476" t="n"/>
      <c r="FL72" s="476" t="n"/>
      <c r="FM72" s="476" t="n"/>
      <c r="FN72" s="476" t="n"/>
      <c r="FO72" s="476" t="n"/>
      <c r="FP72" s="476" t="n"/>
      <c r="FQ72" s="476" t="n"/>
      <c r="FR72" s="476" t="n"/>
      <c r="FS72" s="476" t="n"/>
      <c r="FT72" s="476" t="n"/>
      <c r="FU72" s="476" t="n"/>
      <c r="FV72" s="476" t="n"/>
      <c r="FW72" s="476" t="n"/>
      <c r="FX72" s="476" t="n"/>
      <c r="FY72" s="476" t="n"/>
      <c r="FZ72" s="476" t="n"/>
      <c r="GA72" s="476" t="n"/>
      <c r="GB72" s="476" t="n"/>
      <c r="GC72" s="476" t="n"/>
      <c r="GD72" s="476" t="n"/>
      <c r="GE72" s="476" t="n"/>
      <c r="GF72" s="476" t="n"/>
      <c r="GG72" s="476" t="n"/>
      <c r="GH72" s="476" t="n"/>
      <c r="GI72" s="476" t="n"/>
      <c r="GJ72" s="476" t="n"/>
      <c r="GK72" s="476" t="n"/>
      <c r="GL72" s="476" t="n"/>
      <c r="GM72" s="476" t="n"/>
      <c r="GN72" s="476" t="n"/>
      <c r="GO72" s="476" t="n"/>
      <c r="GP72" s="476" t="n"/>
      <c r="GQ72" s="476" t="n"/>
      <c r="GR72" s="476" t="n"/>
      <c r="GS72" s="476" t="n"/>
      <c r="GT72" s="476" t="n"/>
      <c r="GU72" s="476" t="n"/>
      <c r="GV72" s="476" t="n"/>
      <c r="GW72" s="476" t="n"/>
      <c r="GX72" s="476" t="n"/>
      <c r="GY72" s="476" t="n"/>
      <c r="GZ72" s="476" t="n"/>
    </row>
    <row r="73">
      <c r="A73" s="660" t="n">
        <v>9</v>
      </c>
      <c r="B73" s="770" t="n">
        <v>-0.0002271989088391428</v>
      </c>
      <c r="C73" s="660" t="n">
        <v>0.0001889899726635631</v>
      </c>
      <c r="D73" s="660" t="inlineStr">
        <is>
          <t>NIESPEŁNIA</t>
        </is>
      </c>
      <c r="E73" s="660" t="n">
        <v>0.002618766370303792</v>
      </c>
      <c r="F73" s="660" t="n">
        <v>0.00218345405749559</v>
      </c>
      <c r="G73" s="660" t="inlineStr">
        <is>
          <t>NIESPEŁNIA</t>
        </is>
      </c>
      <c r="H73" s="660" t="inlineStr">
        <is>
          <t>NIESPEŁNIONY</t>
        </is>
      </c>
      <c r="I73" s="763" t="n"/>
      <c r="J73" s="763" t="n"/>
      <c r="K73" s="763" t="n"/>
      <c r="L73" s="763" t="n"/>
      <c r="M73" s="763" t="n"/>
      <c r="N73" s="763" t="n"/>
      <c r="O73" s="476" t="n"/>
      <c r="P73" s="476" t="n"/>
      <c r="Q73" s="476" t="n"/>
      <c r="R73" s="476" t="n"/>
      <c r="S73" s="476" t="n"/>
      <c r="T73" s="476" t="n"/>
      <c r="U73" s="476" t="n"/>
      <c r="V73" s="476" t="n"/>
      <c r="W73" s="476" t="n"/>
      <c r="X73" s="476" t="n"/>
      <c r="Y73" s="476" t="n"/>
      <c r="Z73" s="476" t="n"/>
      <c r="AA73" s="476" t="n"/>
      <c r="AB73" s="476" t="n"/>
      <c r="AC73" s="476" t="n"/>
      <c r="AD73" s="476" t="n"/>
      <c r="AE73" s="476" t="n"/>
      <c r="AF73" s="476" t="n"/>
      <c r="AG73" s="476" t="n"/>
      <c r="AH73" s="476" t="n"/>
      <c r="AI73" s="476" t="n"/>
      <c r="AJ73" s="476" t="n"/>
      <c r="AK73" s="476" t="n"/>
      <c r="AL73" s="476" t="n"/>
      <c r="AM73" s="476" t="n"/>
      <c r="AN73" s="476" t="n"/>
      <c r="AO73" s="476" t="n"/>
      <c r="AP73" s="476" t="n"/>
      <c r="AQ73" s="476" t="n"/>
      <c r="AR73" s="476" t="n"/>
      <c r="AS73" s="476" t="n"/>
      <c r="AT73" s="476" t="n"/>
      <c r="AU73" s="476" t="n"/>
      <c r="AV73" s="476" t="n"/>
      <c r="AW73" s="476" t="n"/>
      <c r="AX73" s="476" t="n"/>
      <c r="AY73" s="476" t="n"/>
      <c r="AZ73" s="476" t="n"/>
      <c r="BA73" s="476" t="n"/>
      <c r="BB73" s="476" t="n"/>
      <c r="BC73" s="476" t="n"/>
      <c r="BD73" s="476" t="n"/>
      <c r="BE73" s="476" t="n"/>
      <c r="BF73" s="476" t="n"/>
      <c r="BG73" s="476" t="n"/>
      <c r="BH73" s="476" t="n"/>
      <c r="BI73" s="476" t="n"/>
      <c r="BJ73" s="476" t="n"/>
      <c r="BK73" s="476" t="n"/>
      <c r="BL73" s="476" t="n"/>
      <c r="BM73" s="476" t="n"/>
      <c r="BN73" s="476" t="n"/>
      <c r="BO73" s="476" t="n"/>
      <c r="BP73" s="476" t="n"/>
      <c r="BQ73" s="476" t="n"/>
      <c r="BR73" s="476" t="n"/>
      <c r="BS73" s="476" t="n"/>
      <c r="BT73" s="476" t="n"/>
      <c r="BU73" s="476" t="n"/>
      <c r="BV73" s="476" t="n"/>
      <c r="BW73" s="476" t="n"/>
      <c r="BX73" s="476" t="n"/>
      <c r="BY73" s="476" t="n"/>
      <c r="BZ73" s="476" t="n"/>
      <c r="CA73" s="476" t="n"/>
      <c r="CB73" s="476" t="n"/>
      <c r="CC73" s="476" t="n"/>
      <c r="CD73" s="476" t="n"/>
      <c r="CE73" s="476" t="n"/>
      <c r="CF73" s="476" t="n"/>
      <c r="CG73" s="476" t="n"/>
      <c r="CH73" s="476" t="n"/>
      <c r="CI73" s="476" t="n"/>
      <c r="CJ73" s="476" t="n"/>
      <c r="CK73" s="476" t="n"/>
      <c r="CL73" s="476" t="n"/>
      <c r="CM73" s="476" t="n"/>
      <c r="CN73" s="476" t="n"/>
      <c r="CO73" s="476" t="n"/>
      <c r="CP73" s="476" t="n"/>
      <c r="CQ73" s="476" t="n"/>
      <c r="CR73" s="476" t="n"/>
      <c r="CS73" s="476" t="n"/>
      <c r="CT73" s="476" t="n"/>
      <c r="CU73" s="476" t="n"/>
      <c r="CV73" s="476" t="n"/>
      <c r="CW73" s="476" t="n"/>
      <c r="CX73" s="476" t="n"/>
      <c r="CY73" s="476" t="n"/>
      <c r="CZ73" s="476" t="n"/>
      <c r="DA73" s="476" t="n"/>
      <c r="DB73" s="476" t="n"/>
      <c r="DC73" s="476" t="n"/>
      <c r="DD73" s="476" t="n"/>
      <c r="DE73" s="476" t="n"/>
      <c r="DF73" s="476" t="n"/>
      <c r="DG73" s="476" t="n"/>
      <c r="DH73" s="476" t="n"/>
      <c r="DI73" s="476" t="n"/>
      <c r="DJ73" s="476" t="n"/>
      <c r="DK73" s="476" t="n"/>
      <c r="DL73" s="476" t="n"/>
      <c r="DM73" s="476" t="n"/>
      <c r="DN73" s="476" t="n"/>
      <c r="DO73" s="476" t="n"/>
      <c r="DP73" s="476" t="n"/>
      <c r="DQ73" s="476" t="n"/>
      <c r="DR73" s="476" t="n"/>
      <c r="DS73" s="476" t="n"/>
      <c r="DT73" s="476" t="n"/>
      <c r="DU73" s="476" t="n"/>
      <c r="DV73" s="476" t="n"/>
      <c r="DW73" s="476" t="n"/>
      <c r="DX73" s="476" t="n"/>
      <c r="DY73" s="476" t="n"/>
      <c r="DZ73" s="476" t="n"/>
      <c r="EA73" s="476" t="n"/>
      <c r="EB73" s="476" t="n"/>
      <c r="EC73" s="476" t="n"/>
      <c r="ED73" s="476" t="n"/>
      <c r="EE73" s="476" t="n"/>
      <c r="EF73" s="476" t="n"/>
      <c r="EG73" s="476" t="n"/>
      <c r="EH73" s="476" t="n"/>
      <c r="EI73" s="476" t="n"/>
      <c r="EJ73" s="476" t="n"/>
      <c r="EK73" s="476" t="n"/>
      <c r="EL73" s="476" t="n"/>
      <c r="EM73" s="476" t="n"/>
      <c r="EN73" s="476" t="n"/>
      <c r="EO73" s="476" t="n"/>
      <c r="EP73" s="476" t="n"/>
      <c r="EQ73" s="476" t="n"/>
      <c r="ER73" s="476" t="n"/>
      <c r="ES73" s="476" t="n"/>
      <c r="ET73" s="476" t="n"/>
      <c r="EU73" s="476" t="n"/>
      <c r="EV73" s="476" t="n"/>
      <c r="EW73" s="476" t="n"/>
      <c r="EX73" s="476" t="n"/>
      <c r="EY73" s="476" t="n"/>
      <c r="EZ73" s="476" t="n"/>
      <c r="FA73" s="476" t="n"/>
      <c r="FB73" s="476" t="n"/>
      <c r="FC73" s="476" t="n"/>
      <c r="FD73" s="476" t="n"/>
      <c r="FE73" s="476" t="n"/>
      <c r="FF73" s="476" t="n"/>
      <c r="FG73" s="476" t="n"/>
      <c r="FH73" s="476" t="n"/>
      <c r="FI73" s="476" t="n"/>
      <c r="FJ73" s="476" t="n"/>
      <c r="FK73" s="476" t="n"/>
      <c r="FL73" s="476" t="n"/>
      <c r="FM73" s="476" t="n"/>
      <c r="FN73" s="476" t="n"/>
      <c r="FO73" s="476" t="n"/>
      <c r="FP73" s="476" t="n"/>
      <c r="FQ73" s="476" t="n"/>
      <c r="FR73" s="476" t="n"/>
      <c r="FS73" s="476" t="n"/>
      <c r="FT73" s="476" t="n"/>
      <c r="FU73" s="476" t="n"/>
      <c r="FV73" s="476" t="n"/>
      <c r="FW73" s="476" t="n"/>
      <c r="FX73" s="476" t="n"/>
      <c r="FY73" s="476" t="n"/>
      <c r="FZ73" s="476" t="n"/>
      <c r="GA73" s="476" t="n"/>
      <c r="GB73" s="476" t="n"/>
      <c r="GC73" s="476" t="n"/>
      <c r="GD73" s="476" t="n"/>
      <c r="GE73" s="476" t="n"/>
      <c r="GF73" s="476" t="n"/>
      <c r="GG73" s="476" t="n"/>
      <c r="GH73" s="476" t="n"/>
      <c r="GI73" s="476" t="n"/>
      <c r="GJ73" s="476" t="n"/>
      <c r="GK73" s="476" t="n"/>
      <c r="GL73" s="476" t="n"/>
      <c r="GM73" s="476" t="n"/>
      <c r="GN73" s="476" t="n"/>
      <c r="GO73" s="476" t="n"/>
      <c r="GP73" s="476" t="n"/>
      <c r="GQ73" s="476" t="n"/>
      <c r="GR73" s="476" t="n"/>
      <c r="GS73" s="476" t="n"/>
      <c r="GT73" s="476" t="n"/>
      <c r="GU73" s="476" t="n"/>
      <c r="GV73" s="476" t="n"/>
      <c r="GW73" s="476" t="n"/>
      <c r="GX73" s="476" t="n"/>
      <c r="GY73" s="476" t="n"/>
      <c r="GZ73" s="476" t="n"/>
    </row>
    <row r="74">
      <c r="A74" s="476" t="inlineStr">
        <is>
          <t>próba 1</t>
        </is>
      </c>
      <c r="B74" s="476" t="n"/>
      <c r="C74" s="476" t="n"/>
      <c r="D74" s="476" t="n"/>
      <c r="E74" s="476" t="n"/>
      <c r="F74" s="476" t="n"/>
      <c r="G74" s="476" t="n"/>
      <c r="H74" s="476" t="n"/>
      <c r="I74" s="476" t="n"/>
      <c r="J74" s="476" t="inlineStr">
        <is>
          <t>próba 2</t>
        </is>
      </c>
      <c r="K74" s="476" t="n"/>
      <c r="L74" s="476" t="n"/>
      <c r="M74" s="476" t="n"/>
      <c r="N74" s="476" t="n"/>
      <c r="O74" s="476" t="n"/>
      <c r="P74" s="476" t="n"/>
      <c r="Q74" s="476" t="n"/>
      <c r="R74" s="476" t="n"/>
      <c r="S74" s="476" t="inlineStr">
        <is>
          <t>próba 3</t>
        </is>
      </c>
      <c r="T74" s="476" t="n"/>
      <c r="U74" s="476" t="n"/>
      <c r="V74" s="476" t="n"/>
      <c r="W74" s="476" t="n"/>
      <c r="X74" s="476" t="n"/>
      <c r="Y74" s="476" t="n"/>
      <c r="Z74" s="476" t="n"/>
      <c r="AA74" s="476" t="n"/>
      <c r="AB74" s="476" t="n"/>
      <c r="AC74" s="476" t="n"/>
      <c r="AD74" s="476" t="n"/>
      <c r="AE74" s="476" t="n"/>
      <c r="AF74" s="476" t="n"/>
      <c r="AG74" s="476" t="n"/>
      <c r="AH74" s="476" t="n"/>
      <c r="AI74" s="476" t="n"/>
      <c r="AJ74" s="476" t="n"/>
      <c r="AK74" s="476" t="n"/>
      <c r="AL74" s="476" t="n"/>
      <c r="AM74" s="476" t="n"/>
      <c r="AN74" s="476" t="n"/>
      <c r="AO74" s="476" t="n"/>
      <c r="AP74" s="476" t="n"/>
      <c r="AQ74" s="476" t="n"/>
      <c r="AR74" s="476" t="n"/>
      <c r="AS74" s="476" t="n"/>
      <c r="AT74" s="476" t="n"/>
      <c r="AU74" s="476" t="n"/>
      <c r="AV74" s="476" t="n"/>
      <c r="AW74" s="476" t="n"/>
      <c r="AX74" s="476" t="n"/>
      <c r="AY74" s="476" t="n"/>
      <c r="AZ74" s="476" t="n"/>
      <c r="BA74" s="476" t="n"/>
      <c r="BB74" s="476" t="n"/>
      <c r="BC74" s="476" t="n"/>
      <c r="BD74" s="476" t="n"/>
      <c r="BE74" s="476" t="n"/>
      <c r="BF74" s="476" t="n"/>
      <c r="BG74" s="476" t="n"/>
      <c r="BH74" s="476" t="n"/>
      <c r="BI74" s="476" t="n"/>
      <c r="BJ74" s="476" t="n"/>
      <c r="BK74" s="476" t="n"/>
      <c r="BL74" s="476" t="n"/>
      <c r="BM74" s="476" t="n"/>
      <c r="BN74" s="476" t="n"/>
      <c r="BO74" s="476" t="n"/>
      <c r="BP74" s="476" t="n"/>
      <c r="BQ74" s="476" t="n"/>
      <c r="BR74" s="476" t="n"/>
      <c r="BS74" s="476" t="n"/>
      <c r="BT74" s="476" t="n"/>
      <c r="BU74" s="476" t="n"/>
      <c r="BV74" s="476" t="n"/>
      <c r="BW74" s="476" t="n"/>
      <c r="BX74" s="476" t="n"/>
      <c r="BY74" s="476" t="n"/>
      <c r="BZ74" s="476" t="n"/>
      <c r="CA74" s="476" t="n"/>
      <c r="CB74" s="476" t="n"/>
      <c r="CC74" s="476" t="n"/>
      <c r="CD74" s="476" t="n"/>
      <c r="CE74" s="476" t="n"/>
      <c r="CF74" s="476" t="n"/>
      <c r="CG74" s="476" t="n"/>
      <c r="CH74" s="476" t="n"/>
      <c r="CI74" s="476" t="n"/>
      <c r="CJ74" s="476" t="n"/>
      <c r="CK74" s="476" t="n"/>
      <c r="CL74" s="476" t="n"/>
      <c r="CM74" s="476" t="n"/>
      <c r="CN74" s="476" t="n"/>
      <c r="CO74" s="476" t="n"/>
      <c r="CP74" s="476" t="n"/>
      <c r="CQ74" s="476" t="n"/>
      <c r="CR74" s="476" t="n"/>
      <c r="CS74" s="476" t="n"/>
      <c r="CT74" s="476" t="n"/>
      <c r="CU74" s="476" t="n"/>
      <c r="CV74" s="476" t="n"/>
      <c r="CW74" s="476" t="n"/>
      <c r="CX74" s="476" t="n"/>
      <c r="CY74" s="476" t="n"/>
      <c r="CZ74" s="476" t="n"/>
      <c r="DA74" s="476" t="n"/>
      <c r="DB74" s="476" t="n"/>
      <c r="DC74" s="476" t="n"/>
      <c r="DD74" s="476" t="n"/>
      <c r="DE74" s="476" t="n"/>
      <c r="DF74" s="476" t="n"/>
      <c r="DG74" s="476" t="n"/>
      <c r="DH74" s="476" t="n"/>
      <c r="DI74" s="476" t="n"/>
      <c r="DJ74" s="476" t="n"/>
      <c r="DK74" s="476" t="n"/>
      <c r="DL74" s="476" t="n"/>
      <c r="DM74" s="476" t="n"/>
      <c r="DN74" s="476" t="n"/>
      <c r="DO74" s="476" t="n"/>
      <c r="DP74" s="476" t="n"/>
      <c r="DQ74" s="476" t="n"/>
      <c r="DR74" s="476" t="n"/>
      <c r="DS74" s="476" t="n"/>
      <c r="DT74" s="476" t="n"/>
      <c r="DU74" s="476" t="n"/>
      <c r="DV74" s="476" t="n"/>
      <c r="DW74" s="476" t="n"/>
      <c r="DX74" s="476" t="n"/>
      <c r="DY74" s="476" t="n"/>
      <c r="DZ74" s="476" t="n"/>
      <c r="EA74" s="476" t="n"/>
      <c r="EB74" s="476" t="n"/>
      <c r="EC74" s="476" t="n"/>
      <c r="ED74" s="476" t="n"/>
      <c r="EE74" s="476" t="n"/>
      <c r="EF74" s="476" t="n"/>
      <c r="EG74" s="476" t="n"/>
      <c r="EH74" s="476" t="n"/>
      <c r="EI74" s="476" t="n"/>
      <c r="EJ74" s="476" t="n"/>
      <c r="EK74" s="476" t="n"/>
      <c r="EL74" s="476" t="n"/>
      <c r="EM74" s="476" t="n"/>
      <c r="EN74" s="476" t="n"/>
      <c r="EO74" s="476" t="n"/>
      <c r="EP74" s="476" t="n"/>
      <c r="EQ74" s="476" t="n"/>
      <c r="ER74" s="476" t="n"/>
      <c r="ES74" s="476" t="n"/>
      <c r="ET74" s="476" t="n"/>
      <c r="EU74" s="476" t="n"/>
      <c r="EV74" s="476" t="n"/>
      <c r="EW74" s="476" t="n"/>
      <c r="EX74" s="476" t="n"/>
      <c r="EY74" s="476" t="n"/>
      <c r="EZ74" s="476" t="n"/>
      <c r="FA74" s="476" t="n"/>
      <c r="FB74" s="476" t="n"/>
      <c r="FC74" s="476" t="n"/>
      <c r="FD74" s="476" t="n"/>
      <c r="FE74" s="476" t="n"/>
      <c r="FF74" s="476" t="n"/>
      <c r="FG74" s="476" t="n"/>
      <c r="FH74" s="476" t="n"/>
      <c r="FI74" s="476" t="n"/>
      <c r="FJ74" s="476" t="n"/>
      <c r="FK74" s="476" t="n"/>
      <c r="FL74" s="476" t="n"/>
      <c r="FM74" s="476" t="n"/>
      <c r="FN74" s="476" t="n"/>
      <c r="FO74" s="476" t="n"/>
      <c r="FP74" s="476" t="n"/>
      <c r="FQ74" s="476" t="n"/>
      <c r="FR74" s="476" t="n"/>
      <c r="FS74" s="476" t="n"/>
      <c r="FT74" s="476" t="n"/>
      <c r="FU74" s="476" t="n"/>
      <c r="FV74" s="476" t="n"/>
      <c r="FW74" s="476" t="n"/>
      <c r="FX74" s="476" t="n"/>
      <c r="FY74" s="476" t="n"/>
      <c r="FZ74" s="476" t="n"/>
      <c r="GA74" s="476" t="n"/>
      <c r="GB74" s="476" t="n"/>
      <c r="GC74" s="476" t="n"/>
      <c r="GD74" s="476" t="n"/>
      <c r="GE74" s="476" t="n"/>
      <c r="GF74" s="476" t="n"/>
      <c r="GG74" s="476" t="n"/>
      <c r="GH74" s="476" t="n"/>
      <c r="GI74" s="476" t="n"/>
      <c r="GJ74" s="476" t="n"/>
      <c r="GK74" s="476" t="n"/>
      <c r="GL74" s="476" t="n"/>
      <c r="GM74" s="476" t="n"/>
      <c r="GN74" s="476" t="n"/>
      <c r="GO74" s="476" t="n"/>
      <c r="GP74" s="476" t="n"/>
      <c r="GQ74" s="476" t="n"/>
      <c r="GR74" s="476" t="n"/>
      <c r="GS74" s="476" t="n"/>
      <c r="GT74" s="476" t="n"/>
      <c r="GU74" s="476" t="n"/>
      <c r="GV74" s="476" t="n"/>
      <c r="GW74" s="476" t="n"/>
      <c r="GX74" s="476" t="n"/>
      <c r="GY74" s="476" t="n"/>
      <c r="GZ74" s="476" t="n"/>
    </row>
    <row r="75">
      <c r="A75" s="672" t="inlineStr">
        <is>
          <t>kierunek</t>
        </is>
      </c>
      <c r="B75" s="672" t="n"/>
      <c r="C75" s="672" t="n"/>
      <c r="D75" s="765" t="n">
        <v>6</v>
      </c>
      <c r="E75" s="765" t="n">
        <v>9</v>
      </c>
      <c r="F75" s="660" t="n"/>
      <c r="G75" s="766" t="n"/>
      <c r="H75" s="763" t="n"/>
      <c r="I75" s="476" t="n"/>
      <c r="J75" s="672" t="inlineStr">
        <is>
          <t>kierunek</t>
        </is>
      </c>
      <c r="K75" s="672" t="n"/>
      <c r="L75" s="672" t="n"/>
      <c r="M75" s="765" t="n">
        <v>8</v>
      </c>
      <c r="N75" s="765" t="n">
        <v>6</v>
      </c>
      <c r="O75" s="660" t="n"/>
      <c r="P75" s="766" t="n"/>
      <c r="Q75" s="763" t="n"/>
      <c r="R75" s="476" t="n"/>
      <c r="S75" s="672" t="inlineStr">
        <is>
          <t>kierunek</t>
        </is>
      </c>
      <c r="T75" s="672" t="n"/>
      <c r="U75" s="672" t="n"/>
      <c r="V75" s="765" t="n">
        <v>6</v>
      </c>
      <c r="W75" s="765" t="n">
        <v>9</v>
      </c>
      <c r="X75" s="660" t="n"/>
      <c r="Y75" s="766" t="n"/>
      <c r="Z75" s="763" t="n"/>
      <c r="AA75" s="476" t="n"/>
      <c r="AB75" s="476" t="n"/>
      <c r="AC75" s="476" t="n"/>
      <c r="AD75" s="476" t="n"/>
      <c r="AE75" s="476" t="n"/>
      <c r="AF75" s="476" t="n"/>
      <c r="AG75" s="476" t="n"/>
      <c r="AH75" s="476" t="n"/>
      <c r="AI75" s="476" t="n"/>
      <c r="AJ75" s="476" t="n"/>
      <c r="AK75" s="476" t="n"/>
      <c r="AL75" s="476" t="n"/>
      <c r="AM75" s="476" t="n"/>
      <c r="AN75" s="476" t="n"/>
      <c r="AO75" s="476" t="n"/>
      <c r="AP75" s="476" t="n"/>
      <c r="AQ75" s="476" t="n"/>
      <c r="AR75" s="476" t="n"/>
      <c r="AS75" s="476" t="n"/>
      <c r="AT75" s="476" t="n"/>
      <c r="AU75" s="476" t="n"/>
      <c r="AV75" s="476" t="n"/>
      <c r="AW75" s="476" t="n"/>
      <c r="AX75" s="476" t="n"/>
      <c r="AY75" s="476" t="n"/>
      <c r="AZ75" s="476" t="n"/>
      <c r="BA75" s="476" t="n"/>
      <c r="BB75" s="476" t="n"/>
      <c r="BC75" s="476" t="n"/>
      <c r="BD75" s="476" t="n"/>
      <c r="BE75" s="476" t="n"/>
      <c r="BF75" s="476" t="n"/>
      <c r="BG75" s="476" t="n"/>
      <c r="BH75" s="476" t="n"/>
      <c r="BI75" s="476" t="n"/>
      <c r="BJ75" s="476" t="n"/>
      <c r="BK75" s="476" t="n"/>
      <c r="BL75" s="476" t="n"/>
      <c r="BM75" s="476" t="n"/>
      <c r="BN75" s="476" t="n"/>
      <c r="BO75" s="476" t="n"/>
      <c r="BP75" s="476" t="n"/>
      <c r="BQ75" s="476" t="n"/>
      <c r="BR75" s="476" t="n"/>
      <c r="BS75" s="476" t="n"/>
      <c r="BT75" s="476" t="n"/>
      <c r="BU75" s="476" t="n"/>
      <c r="BV75" s="476" t="n"/>
      <c r="BW75" s="476" t="n"/>
      <c r="BX75" s="476" t="n"/>
      <c r="BY75" s="476" t="n"/>
      <c r="BZ75" s="476" t="n"/>
      <c r="CA75" s="476" t="n"/>
      <c r="CB75" s="476" t="n"/>
      <c r="CC75" s="476" t="n"/>
      <c r="CD75" s="476" t="n"/>
      <c r="CE75" s="476" t="n"/>
      <c r="CF75" s="476" t="n"/>
      <c r="CG75" s="476" t="n"/>
      <c r="CH75" s="476" t="n"/>
      <c r="CI75" s="476" t="n"/>
      <c r="CJ75" s="476" t="n"/>
      <c r="CK75" s="476" t="n"/>
      <c r="CL75" s="476" t="n"/>
      <c r="CM75" s="476" t="n"/>
      <c r="CN75" s="476" t="n"/>
      <c r="CO75" s="476" t="n"/>
      <c r="CP75" s="476" t="n"/>
      <c r="CQ75" s="476" t="n"/>
      <c r="CR75" s="476" t="n"/>
      <c r="CS75" s="476" t="n"/>
      <c r="CT75" s="476" t="n"/>
      <c r="CU75" s="476" t="n"/>
      <c r="CV75" s="476" t="n"/>
      <c r="CW75" s="476" t="n"/>
      <c r="CX75" s="476" t="n"/>
      <c r="CY75" s="476" t="n"/>
      <c r="CZ75" s="476" t="n"/>
      <c r="DA75" s="476" t="n"/>
      <c r="DB75" s="476" t="n"/>
      <c r="DC75" s="476" t="n"/>
      <c r="DD75" s="476" t="n"/>
      <c r="DE75" s="476" t="n"/>
      <c r="DF75" s="476" t="n"/>
      <c r="DG75" s="476" t="n"/>
      <c r="DH75" s="476" t="n"/>
      <c r="DI75" s="476" t="n"/>
      <c r="DJ75" s="476" t="n"/>
      <c r="DK75" s="476" t="n"/>
      <c r="DL75" s="476" t="n"/>
      <c r="DM75" s="476" t="n"/>
      <c r="DN75" s="476" t="n"/>
      <c r="DO75" s="476" t="n"/>
      <c r="DP75" s="476" t="n"/>
      <c r="DQ75" s="476" t="n"/>
      <c r="DR75" s="476" t="n"/>
      <c r="DS75" s="476" t="n"/>
      <c r="DT75" s="476" t="n"/>
      <c r="DU75" s="476" t="n"/>
      <c r="DV75" s="476" t="n"/>
      <c r="DW75" s="476" t="n"/>
      <c r="DX75" s="476" t="n"/>
      <c r="DY75" s="476" t="n"/>
      <c r="DZ75" s="476" t="n"/>
      <c r="EA75" s="476" t="n"/>
      <c r="EB75" s="476" t="n"/>
      <c r="EC75" s="476" t="n"/>
      <c r="ED75" s="476" t="n"/>
      <c r="EE75" s="476" t="n"/>
      <c r="EF75" s="476" t="n"/>
      <c r="EG75" s="476" t="n"/>
      <c r="EH75" s="476" t="n"/>
      <c r="EI75" s="476" t="n"/>
      <c r="EJ75" s="476" t="n"/>
      <c r="EK75" s="476" t="n"/>
      <c r="EL75" s="476" t="n"/>
      <c r="EM75" s="476" t="n"/>
      <c r="EN75" s="476" t="n"/>
      <c r="EO75" s="476" t="n"/>
      <c r="EP75" s="476" t="n"/>
      <c r="EQ75" s="476" t="n"/>
      <c r="ER75" s="476" t="n"/>
      <c r="ES75" s="476" t="n"/>
      <c r="ET75" s="476" t="n"/>
      <c r="EU75" s="476" t="n"/>
      <c r="EV75" s="476" t="n"/>
      <c r="EW75" s="476" t="n"/>
      <c r="EX75" s="476" t="n"/>
      <c r="EY75" s="476" t="n"/>
      <c r="EZ75" s="476" t="n"/>
      <c r="FA75" s="476" t="n"/>
      <c r="FB75" s="476" t="n"/>
      <c r="FC75" s="476" t="n"/>
      <c r="FD75" s="476" t="n"/>
      <c r="FE75" s="476" t="n"/>
      <c r="FF75" s="476" t="n"/>
      <c r="FG75" s="476" t="n"/>
      <c r="FH75" s="476" t="n"/>
      <c r="FI75" s="476" t="n"/>
      <c r="FJ75" s="476" t="n"/>
      <c r="FK75" s="476" t="n"/>
      <c r="FL75" s="476" t="n"/>
      <c r="FM75" s="476" t="n"/>
      <c r="FN75" s="476" t="n"/>
      <c r="FO75" s="476" t="n"/>
      <c r="FP75" s="476" t="n"/>
      <c r="FQ75" s="476" t="n"/>
      <c r="FR75" s="476" t="n"/>
      <c r="FS75" s="476" t="n"/>
      <c r="FT75" s="476" t="n"/>
      <c r="FU75" s="476" t="n"/>
      <c r="FV75" s="476" t="n"/>
      <c r="FW75" s="476" t="n"/>
      <c r="FX75" s="476" t="n"/>
      <c r="FY75" s="476" t="n"/>
      <c r="FZ75" s="476" t="n"/>
      <c r="GA75" s="476" t="n"/>
      <c r="GB75" s="476" t="n"/>
      <c r="GC75" s="476" t="n"/>
      <c r="GD75" s="476" t="n"/>
      <c r="GE75" s="476" t="n"/>
      <c r="GF75" s="476" t="n"/>
      <c r="GG75" s="476" t="n"/>
      <c r="GH75" s="476" t="n"/>
      <c r="GI75" s="476" t="n"/>
      <c r="GJ75" s="476" t="n"/>
      <c r="GK75" s="476" t="n"/>
      <c r="GL75" s="476" t="n"/>
      <c r="GM75" s="476" t="n"/>
      <c r="GN75" s="476" t="n"/>
      <c r="GO75" s="476" t="n"/>
      <c r="GP75" s="476" t="n"/>
      <c r="GQ75" s="476" t="n"/>
      <c r="GR75" s="476" t="n"/>
      <c r="GS75" s="476" t="n"/>
      <c r="GT75" s="476" t="n"/>
      <c r="GU75" s="476" t="n"/>
      <c r="GV75" s="476" t="n"/>
      <c r="GW75" s="476" t="n"/>
      <c r="GX75" s="476" t="n"/>
      <c r="GY75" s="476" t="n"/>
      <c r="GZ75" s="476" t="n"/>
    </row>
    <row r="76">
      <c r="A76" s="660" t="n"/>
      <c r="B76" s="660" t="n"/>
      <c r="C76" s="660" t="n"/>
      <c r="D76" s="660" t="n"/>
      <c r="E76" s="660" t="n"/>
      <c r="F76" s="660" t="n"/>
      <c r="G76" s="660" t="n"/>
      <c r="H76" s="660" t="n"/>
      <c r="I76" s="476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R76" s="476" t="n"/>
      <c r="S76" s="660" t="n"/>
      <c r="T76" s="660" t="n"/>
      <c r="U76" s="660" t="n"/>
      <c r="V76" s="660" t="n"/>
      <c r="W76" s="660" t="n"/>
      <c r="X76" s="660" t="n"/>
      <c r="Y76" s="660" t="n"/>
      <c r="Z76" s="660" t="n"/>
      <c r="AA76" s="476" t="n"/>
      <c r="AB76" s="476" t="n"/>
      <c r="AC76" s="476" t="n"/>
      <c r="AD76" s="476" t="n"/>
      <c r="AE76" s="476" t="n"/>
      <c r="AF76" s="476" t="n"/>
      <c r="AG76" s="476" t="n"/>
      <c r="AH76" s="476" t="n"/>
      <c r="AI76" s="476" t="n"/>
      <c r="AJ76" s="476" t="n"/>
      <c r="AK76" s="476" t="n"/>
      <c r="AL76" s="476" t="n"/>
      <c r="AM76" s="476" t="n"/>
      <c r="AN76" s="476" t="n"/>
      <c r="AO76" s="476" t="n"/>
      <c r="AP76" s="476" t="n"/>
      <c r="AQ76" s="476" t="n"/>
      <c r="AR76" s="476" t="n"/>
      <c r="AS76" s="476" t="n"/>
      <c r="AT76" s="476" t="n"/>
      <c r="AU76" s="476" t="n"/>
      <c r="AV76" s="476" t="n"/>
      <c r="AW76" s="476" t="n"/>
      <c r="AX76" s="476" t="n"/>
      <c r="AY76" s="476" t="n"/>
      <c r="AZ76" s="476" t="n"/>
      <c r="BA76" s="476" t="n"/>
      <c r="BB76" s="476" t="n"/>
      <c r="BC76" s="476" t="n"/>
      <c r="BD76" s="476" t="n"/>
      <c r="BE76" s="476" t="n"/>
      <c r="BF76" s="476" t="n"/>
      <c r="BG76" s="476" t="n"/>
      <c r="BH76" s="476" t="n"/>
      <c r="BI76" s="476" t="n"/>
      <c r="BJ76" s="476" t="n"/>
      <c r="BK76" s="476" t="n"/>
      <c r="BL76" s="476" t="n"/>
      <c r="BM76" s="476" t="n"/>
      <c r="BN76" s="476" t="n"/>
      <c r="BO76" s="476" t="n"/>
      <c r="BP76" s="476" t="n"/>
      <c r="BQ76" s="476" t="n"/>
      <c r="BR76" s="476" t="n"/>
      <c r="BS76" s="476" t="n"/>
      <c r="BT76" s="476" t="n"/>
      <c r="BU76" s="476" t="n"/>
      <c r="BV76" s="476" t="n"/>
      <c r="BW76" s="476" t="n"/>
      <c r="BX76" s="476" t="n"/>
      <c r="BY76" s="476" t="n"/>
      <c r="BZ76" s="476" t="n"/>
      <c r="CA76" s="476" t="n"/>
      <c r="CB76" s="476" t="n"/>
      <c r="CC76" s="476" t="n"/>
      <c r="CD76" s="476" t="n"/>
      <c r="CE76" s="476" t="n"/>
      <c r="CF76" s="476" t="n"/>
      <c r="CG76" s="476" t="n"/>
      <c r="CH76" s="476" t="n"/>
      <c r="CI76" s="476" t="n"/>
      <c r="CJ76" s="476" t="n"/>
      <c r="CK76" s="476" t="n"/>
      <c r="CL76" s="476" t="n"/>
      <c r="CM76" s="476" t="n"/>
      <c r="CN76" s="476" t="n"/>
      <c r="CO76" s="476" t="n"/>
      <c r="CP76" s="476" t="n"/>
      <c r="CQ76" s="476" t="n"/>
      <c r="CR76" s="476" t="n"/>
      <c r="CS76" s="476" t="n"/>
      <c r="CT76" s="476" t="n"/>
      <c r="CU76" s="476" t="n"/>
      <c r="CV76" s="476" t="n"/>
      <c r="CW76" s="476" t="n"/>
      <c r="CX76" s="476" t="n"/>
      <c r="CY76" s="476" t="n"/>
      <c r="CZ76" s="476" t="n"/>
      <c r="DA76" s="476" t="n"/>
      <c r="DB76" s="476" t="n"/>
      <c r="DC76" s="476" t="n"/>
      <c r="DD76" s="476" t="n"/>
      <c r="DE76" s="476" t="n"/>
      <c r="DF76" s="476" t="n"/>
      <c r="DG76" s="476" t="n"/>
      <c r="DH76" s="476" t="n"/>
      <c r="DI76" s="476" t="n"/>
      <c r="DJ76" s="476" t="n"/>
      <c r="DK76" s="476" t="n"/>
      <c r="DL76" s="476" t="n"/>
      <c r="DM76" s="476" t="n"/>
      <c r="DN76" s="476" t="n"/>
      <c r="DO76" s="476" t="n"/>
      <c r="DP76" s="476" t="n"/>
      <c r="DQ76" s="476" t="n"/>
      <c r="DR76" s="476" t="n"/>
      <c r="DS76" s="476" t="n"/>
      <c r="DT76" s="476" t="n"/>
      <c r="DU76" s="476" t="n"/>
      <c r="DV76" s="476" t="n"/>
      <c r="DW76" s="476" t="n"/>
      <c r="DX76" s="476" t="n"/>
      <c r="DY76" s="476" t="n"/>
      <c r="DZ76" s="476" t="n"/>
      <c r="EA76" s="476" t="n"/>
      <c r="EB76" s="476" t="n"/>
      <c r="EC76" s="476" t="n"/>
      <c r="ED76" s="476" t="n"/>
      <c r="EE76" s="476" t="n"/>
      <c r="EF76" s="476" t="n"/>
      <c r="EG76" s="476" t="n"/>
      <c r="EH76" s="476" t="n"/>
      <c r="EI76" s="476" t="n"/>
      <c r="EJ76" s="476" t="n"/>
      <c r="EK76" s="476" t="n"/>
      <c r="EL76" s="476" t="n"/>
      <c r="EM76" s="476" t="n"/>
      <c r="EN76" s="476" t="n"/>
      <c r="EO76" s="476" t="n"/>
      <c r="EP76" s="476" t="n"/>
      <c r="EQ76" s="476" t="n"/>
      <c r="ER76" s="476" t="n"/>
      <c r="ES76" s="476" t="n"/>
      <c r="ET76" s="476" t="n"/>
      <c r="EU76" s="476" t="n"/>
      <c r="EV76" s="476" t="n"/>
      <c r="EW76" s="476" t="n"/>
      <c r="EX76" s="476" t="n"/>
      <c r="EY76" s="476" t="n"/>
      <c r="EZ76" s="476" t="n"/>
      <c r="FA76" s="476" t="n"/>
      <c r="FB76" s="476" t="n"/>
      <c r="FC76" s="476" t="n"/>
      <c r="FD76" s="476" t="n"/>
      <c r="FE76" s="476" t="n"/>
      <c r="FF76" s="476" t="n"/>
      <c r="FG76" s="476" t="n"/>
      <c r="FH76" s="476" t="n"/>
      <c r="FI76" s="476" t="n"/>
      <c r="FJ76" s="476" t="n"/>
      <c r="FK76" s="476" t="n"/>
      <c r="FL76" s="476" t="n"/>
      <c r="FM76" s="476" t="n"/>
      <c r="FN76" s="476" t="n"/>
      <c r="FO76" s="476" t="n"/>
      <c r="FP76" s="476" t="n"/>
      <c r="FQ76" s="476" t="n"/>
      <c r="FR76" s="476" t="n"/>
      <c r="FS76" s="476" t="n"/>
      <c r="FT76" s="476" t="n"/>
      <c r="FU76" s="476" t="n"/>
      <c r="FV76" s="476" t="n"/>
      <c r="FW76" s="476" t="n"/>
      <c r="FX76" s="476" t="n"/>
      <c r="FY76" s="476" t="n"/>
      <c r="FZ76" s="476" t="n"/>
      <c r="GA76" s="476" t="n"/>
      <c r="GB76" s="476" t="n"/>
      <c r="GC76" s="476" t="n"/>
      <c r="GD76" s="476" t="n"/>
      <c r="GE76" s="476" t="n"/>
      <c r="GF76" s="476" t="n"/>
      <c r="GG76" s="476" t="n"/>
      <c r="GH76" s="476" t="n"/>
      <c r="GI76" s="476" t="n"/>
      <c r="GJ76" s="476" t="n"/>
      <c r="GK76" s="476" t="n"/>
      <c r="GL76" s="476" t="n"/>
      <c r="GM76" s="476" t="n"/>
      <c r="GN76" s="476" t="n"/>
      <c r="GO76" s="476" t="n"/>
      <c r="GP76" s="476" t="n"/>
      <c r="GQ76" s="476" t="n"/>
      <c r="GR76" s="476" t="n"/>
      <c r="GS76" s="476" t="n"/>
      <c r="GT76" s="476" t="n"/>
      <c r="GU76" s="476" t="n"/>
      <c r="GV76" s="476" t="n"/>
      <c r="GW76" s="476" t="n"/>
      <c r="GX76" s="476" t="n"/>
      <c r="GY76" s="476" t="n"/>
      <c r="GZ76" s="476" t="n"/>
    </row>
    <row r="77" ht="24" customHeight="1">
      <c r="A77" s="672" t="inlineStr">
        <is>
          <t>Nr</t>
        </is>
      </c>
      <c r="B77" s="672" t="inlineStr">
        <is>
          <t>∆X</t>
        </is>
      </c>
      <c r="C77" s="672" t="inlineStr">
        <is>
          <t>σdx</t>
        </is>
      </c>
      <c r="D77" s="771" t="inlineStr">
        <is>
          <t>Warunek |ΔX|</t>
        </is>
      </c>
      <c r="E77" s="672" t="inlineStr">
        <is>
          <t>∆Y</t>
        </is>
      </c>
      <c r="F77" s="672" t="inlineStr">
        <is>
          <t>σdy</t>
        </is>
      </c>
      <c r="G77" s="771" t="inlineStr">
        <is>
          <t>Warunek |ΔY|</t>
        </is>
      </c>
      <c r="H77" s="672" t="inlineStr">
        <is>
          <t>warunek</t>
        </is>
      </c>
      <c r="I77" s="476" t="n"/>
      <c r="J77" s="672" t="inlineStr">
        <is>
          <t>Nr</t>
        </is>
      </c>
      <c r="K77" s="672" t="inlineStr">
        <is>
          <t>∆X</t>
        </is>
      </c>
      <c r="L77" s="672" t="inlineStr">
        <is>
          <t>σdx</t>
        </is>
      </c>
      <c r="M77" s="771" t="inlineStr">
        <is>
          <t>|ΔX|≤ kα*mΔx</t>
        </is>
      </c>
      <c r="N77" s="672" t="inlineStr">
        <is>
          <t>∆Y</t>
        </is>
      </c>
      <c r="O77" s="672" t="inlineStr">
        <is>
          <t>σdy</t>
        </is>
      </c>
      <c r="P77" s="771" t="inlineStr">
        <is>
          <t>|ΔY|≤ kα*mΔx</t>
        </is>
      </c>
      <c r="Q77" s="672" t="inlineStr">
        <is>
          <t>warunek</t>
        </is>
      </c>
      <c r="R77" s="476" t="n"/>
      <c r="S77" s="672" t="inlineStr">
        <is>
          <t>Nr</t>
        </is>
      </c>
      <c r="T77" s="672" t="inlineStr">
        <is>
          <t>∆X</t>
        </is>
      </c>
      <c r="U77" s="672" t="inlineStr">
        <is>
          <t>σdx</t>
        </is>
      </c>
      <c r="V77" s="771" t="inlineStr">
        <is>
          <t>|ΔX|≤ kα*mΔx</t>
        </is>
      </c>
      <c r="W77" s="672" t="inlineStr">
        <is>
          <t>∆Y</t>
        </is>
      </c>
      <c r="X77" s="672" t="inlineStr">
        <is>
          <t>σdy</t>
        </is>
      </c>
      <c r="Y77" s="771" t="inlineStr">
        <is>
          <t>|ΔY|≤ kα*mΔx</t>
        </is>
      </c>
      <c r="Z77" s="672" t="inlineStr">
        <is>
          <t>warunek</t>
        </is>
      </c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476" t="n"/>
      <c r="AR77" s="476" t="n"/>
      <c r="AS77" s="476" t="n"/>
      <c r="AT77" s="476" t="n"/>
      <c r="AU77" s="476" t="n"/>
      <c r="AV77" s="476" t="n"/>
      <c r="AW77" s="476" t="n"/>
      <c r="AX77" s="476" t="n"/>
      <c r="AY77" s="476" t="n"/>
      <c r="AZ77" s="476" t="n"/>
      <c r="BA77" s="476" t="n"/>
      <c r="BB77" s="476" t="n"/>
      <c r="BC77" s="476" t="n"/>
      <c r="BD77" s="476" t="n"/>
      <c r="BE77" s="476" t="n"/>
      <c r="BF77" s="476" t="n"/>
      <c r="BG77" s="476" t="n"/>
      <c r="BH77" s="476" t="n"/>
      <c r="BI77" s="476" t="n"/>
      <c r="BJ77" s="476" t="n"/>
      <c r="BK77" s="476" t="n"/>
      <c r="BL77" s="476" t="n"/>
      <c r="BM77" s="476" t="n"/>
      <c r="BN77" s="476" t="n"/>
      <c r="BO77" s="476" t="n"/>
      <c r="BP77" s="476" t="n"/>
      <c r="BQ77" s="476" t="n"/>
      <c r="BR77" s="476" t="n"/>
      <c r="BS77" s="476" t="n"/>
      <c r="BT77" s="476" t="n"/>
      <c r="BU77" s="476" t="n"/>
      <c r="BV77" s="476" t="n"/>
      <c r="BW77" s="476" t="n"/>
      <c r="BX77" s="476" t="n"/>
      <c r="BY77" s="476" t="n"/>
      <c r="BZ77" s="476" t="n"/>
      <c r="CA77" s="476" t="n"/>
      <c r="CB77" s="476" t="n"/>
      <c r="CC77" s="476" t="n"/>
      <c r="CD77" s="476" t="n"/>
      <c r="CE77" s="476" t="n"/>
      <c r="CF77" s="476" t="n"/>
      <c r="CG77" s="476" t="n"/>
      <c r="CH77" s="476" t="n"/>
      <c r="CI77" s="476" t="n"/>
      <c r="CJ77" s="476" t="n"/>
      <c r="CK77" s="476" t="n"/>
      <c r="CL77" s="476" t="n"/>
      <c r="CM77" s="476" t="n"/>
      <c r="CN77" s="476" t="n"/>
      <c r="CO77" s="476" t="n"/>
      <c r="CP77" s="476" t="n"/>
      <c r="CQ77" s="476" t="n"/>
      <c r="CR77" s="476" t="n"/>
      <c r="CS77" s="476" t="n"/>
      <c r="CT77" s="476" t="n"/>
      <c r="CU77" s="476" t="n"/>
      <c r="CV77" s="476" t="n"/>
      <c r="CW77" s="476" t="n"/>
      <c r="CX77" s="476" t="n"/>
      <c r="CY77" s="476" t="n"/>
      <c r="CZ77" s="476" t="n"/>
      <c r="DA77" s="476" t="n"/>
      <c r="DB77" s="476" t="n"/>
      <c r="DC77" s="476" t="n"/>
      <c r="DD77" s="476" t="n"/>
      <c r="DE77" s="476" t="n"/>
      <c r="DF77" s="476" t="n"/>
      <c r="DG77" s="476" t="n"/>
      <c r="DH77" s="476" t="n"/>
      <c r="DI77" s="476" t="n"/>
      <c r="DJ77" s="476" t="n"/>
      <c r="DK77" s="476" t="n"/>
      <c r="DL77" s="476" t="n"/>
      <c r="DM77" s="476" t="n"/>
      <c r="DN77" s="476" t="n"/>
      <c r="DO77" s="476" t="n"/>
      <c r="DP77" s="476" t="n"/>
      <c r="DQ77" s="476" t="n"/>
      <c r="DR77" s="476" t="n"/>
      <c r="DS77" s="476" t="n"/>
      <c r="DT77" s="476" t="n"/>
      <c r="DU77" s="476" t="n"/>
      <c r="DV77" s="476" t="n"/>
      <c r="DW77" s="476" t="n"/>
      <c r="DX77" s="476" t="n"/>
      <c r="DY77" s="476" t="n"/>
      <c r="DZ77" s="476" t="n"/>
      <c r="EA77" s="476" t="n"/>
      <c r="EB77" s="476" t="n"/>
      <c r="EC77" s="476" t="n"/>
      <c r="ED77" s="476" t="n"/>
      <c r="EE77" s="476" t="n"/>
      <c r="EF77" s="476" t="n"/>
      <c r="EG77" s="476" t="n"/>
      <c r="EH77" s="476" t="n"/>
      <c r="EI77" s="476" t="n"/>
      <c r="EJ77" s="476" t="n"/>
      <c r="EK77" s="476" t="n"/>
      <c r="EL77" s="476" t="n"/>
      <c r="EM77" s="476" t="n"/>
      <c r="EN77" s="476" t="n"/>
      <c r="EO77" s="476" t="n"/>
      <c r="EP77" s="476" t="n"/>
      <c r="EQ77" s="476" t="n"/>
      <c r="ER77" s="476" t="n"/>
      <c r="ES77" s="476" t="n"/>
      <c r="ET77" s="476" t="n"/>
      <c r="EU77" s="476" t="n"/>
      <c r="EV77" s="476" t="n"/>
      <c r="EW77" s="476" t="n"/>
      <c r="EX77" s="476" t="n"/>
      <c r="EY77" s="476" t="n"/>
      <c r="EZ77" s="476" t="n"/>
      <c r="FA77" s="476" t="n"/>
      <c r="FB77" s="476" t="n"/>
      <c r="FC77" s="476" t="n"/>
      <c r="FD77" s="476" t="n"/>
      <c r="FE77" s="476" t="n"/>
      <c r="FF77" s="476" t="n"/>
      <c r="FG77" s="476" t="n"/>
      <c r="FH77" s="476" t="n"/>
      <c r="FI77" s="476" t="n"/>
      <c r="FJ77" s="476" t="n"/>
      <c r="FK77" s="476" t="n"/>
      <c r="FL77" s="476" t="n"/>
      <c r="FM77" s="476" t="n"/>
      <c r="FN77" s="476" t="n"/>
      <c r="FO77" s="476" t="n"/>
      <c r="FP77" s="476" t="n"/>
      <c r="FQ77" s="476" t="n"/>
      <c r="FR77" s="476" t="n"/>
      <c r="FS77" s="476" t="n"/>
      <c r="FT77" s="476" t="n"/>
      <c r="FU77" s="476" t="n"/>
      <c r="FV77" s="476" t="n"/>
      <c r="FW77" s="476" t="n"/>
      <c r="FX77" s="476" t="n"/>
      <c r="FY77" s="476" t="n"/>
      <c r="FZ77" s="476" t="n"/>
      <c r="GA77" s="476" t="n"/>
      <c r="GB77" s="476" t="n"/>
      <c r="GC77" s="476" t="n"/>
      <c r="GD77" s="476" t="n"/>
      <c r="GE77" s="476" t="n"/>
      <c r="GF77" s="476" t="n"/>
      <c r="GG77" s="476" t="n"/>
      <c r="GH77" s="476" t="n"/>
      <c r="GI77" s="476" t="n"/>
      <c r="GJ77" s="476" t="n"/>
      <c r="GK77" s="476" t="n"/>
      <c r="GL77" s="476" t="n"/>
      <c r="GM77" s="476" t="n"/>
      <c r="GN77" s="476" t="n"/>
      <c r="GO77" s="476" t="n"/>
      <c r="GP77" s="476" t="n"/>
      <c r="GQ77" s="476" t="n"/>
      <c r="GR77" s="476" t="n"/>
      <c r="GS77" s="476" t="n"/>
      <c r="GT77" s="476" t="n"/>
      <c r="GU77" s="476" t="n"/>
      <c r="GV77" s="476" t="n"/>
      <c r="GW77" s="476" t="n"/>
      <c r="GX77" s="476" t="n"/>
      <c r="GY77" s="476" t="n"/>
      <c r="GZ77" s="476" t="n"/>
    </row>
    <row r="78">
      <c r="A78" s="738" t="n">
        <v>5</v>
      </c>
      <c r="B78" s="663" t="n">
        <v>-0.002793670306729479</v>
      </c>
      <c r="C78" s="663" t="n">
        <v>0.00225786</v>
      </c>
      <c r="D78" s="769" t="inlineStr">
        <is>
          <t>NIESPEŁNIA</t>
        </is>
      </c>
      <c r="E78" s="663" t="n">
        <v>-0.002230803108611444</v>
      </c>
      <c r="F78" s="663" t="n">
        <v>0.002110171975443494</v>
      </c>
      <c r="G78" s="769" t="inlineStr">
        <is>
          <t>NIESPEŁNIA</t>
        </is>
      </c>
      <c r="H78" s="662" t="inlineStr">
        <is>
          <t>NIESPEŁNIONY</t>
        </is>
      </c>
      <c r="I78" s="476" t="n"/>
      <c r="J78" s="738" t="n">
        <v>5</v>
      </c>
      <c r="K78" s="663" t="n">
        <v>-0.00209213272158332</v>
      </c>
      <c r="L78" s="663" t="n">
        <v>0.00173506</v>
      </c>
      <c r="M78" s="769" t="inlineStr">
        <is>
          <t>NIE</t>
        </is>
      </c>
      <c r="N78" s="663" t="n">
        <v>0.001531151831765821</v>
      </c>
      <c r="O78" s="663" t="n">
        <v>0.002492790958128231</v>
      </c>
      <c r="P78" s="769" t="inlineStr">
        <is>
          <t>TAK</t>
        </is>
      </c>
      <c r="Q78" s="662" t="inlineStr">
        <is>
          <t>źle</t>
        </is>
      </c>
      <c r="R78" s="476" t="n"/>
      <c r="S78" s="738" t="n">
        <v>5</v>
      </c>
      <c r="T78" s="663" t="n">
        <v>-0.002807734365459183</v>
      </c>
      <c r="U78" s="663" t="n">
        <v>0.00182095</v>
      </c>
      <c r="V78" s="769" t="inlineStr">
        <is>
          <t>NIE</t>
        </is>
      </c>
      <c r="W78" s="663" t="n">
        <v>-0.002235350130062932</v>
      </c>
      <c r="X78" s="663" t="n">
        <v>0.001701992203399362</v>
      </c>
      <c r="Y78" s="769" t="inlineStr">
        <is>
          <t>NIE</t>
        </is>
      </c>
      <c r="Z78" s="662" t="inlineStr">
        <is>
          <t>źle</t>
        </is>
      </c>
      <c r="AA78" s="476" t="n"/>
      <c r="AB78" s="476" t="n"/>
      <c r="AC78" s="476" t="n"/>
      <c r="AD78" s="476" t="n"/>
      <c r="AE78" s="476" t="n"/>
      <c r="AF78" s="476" t="n"/>
      <c r="AG78" s="476" t="n"/>
      <c r="AH78" s="476" t="n"/>
      <c r="AI78" s="476" t="n"/>
      <c r="AJ78" s="476" t="n"/>
      <c r="AK78" s="476" t="n"/>
      <c r="AL78" s="476" t="n"/>
      <c r="AM78" s="476" t="n"/>
      <c r="AN78" s="476" t="n"/>
      <c r="AO78" s="476" t="n"/>
      <c r="AP78" s="476" t="n"/>
      <c r="AQ78" s="476" t="n"/>
      <c r="AR78" s="476" t="n"/>
      <c r="AS78" s="476" t="n"/>
      <c r="AT78" s="476" t="n"/>
      <c r="AU78" s="476" t="n"/>
      <c r="AV78" s="476" t="n"/>
      <c r="AW78" s="476" t="n"/>
      <c r="AX78" s="476" t="n"/>
      <c r="AY78" s="476" t="n"/>
      <c r="AZ78" s="476" t="n"/>
      <c r="BA78" s="476" t="n"/>
      <c r="BB78" s="476" t="n"/>
      <c r="BC78" s="476" t="n"/>
      <c r="BD78" s="476" t="n"/>
      <c r="BE78" s="476" t="n"/>
      <c r="BF78" s="476" t="n"/>
      <c r="BG78" s="476" t="n"/>
      <c r="BH78" s="476" t="n"/>
      <c r="BI78" s="476" t="n"/>
      <c r="BJ78" s="476" t="n"/>
      <c r="BK78" s="476" t="n"/>
      <c r="BL78" s="476" t="n"/>
      <c r="BM78" s="476" t="n"/>
      <c r="BN78" s="476" t="n"/>
      <c r="BO78" s="476" t="n"/>
      <c r="BP78" s="476" t="n"/>
      <c r="BQ78" s="476" t="n"/>
      <c r="BR78" s="476" t="n"/>
      <c r="BS78" s="476" t="n"/>
      <c r="BT78" s="476" t="n"/>
      <c r="BU78" s="476" t="n"/>
      <c r="BV78" s="476" t="n"/>
      <c r="BW78" s="476" t="n"/>
      <c r="BX78" s="476" t="n"/>
      <c r="BY78" s="476" t="n"/>
      <c r="BZ78" s="476" t="n"/>
      <c r="CA78" s="476" t="n"/>
      <c r="CB78" s="476" t="n"/>
      <c r="CC78" s="476" t="n"/>
      <c r="CD78" s="476" t="n"/>
      <c r="CE78" s="476" t="n"/>
      <c r="CF78" s="476" t="n"/>
      <c r="CG78" s="476" t="n"/>
      <c r="CH78" s="476" t="n"/>
      <c r="CI78" s="476" t="n"/>
      <c r="CJ78" s="476" t="n"/>
      <c r="CK78" s="476" t="n"/>
      <c r="CL78" s="476" t="n"/>
      <c r="CM78" s="476" t="n"/>
      <c r="CN78" s="476" t="n"/>
      <c r="CO78" s="476" t="n"/>
      <c r="CP78" s="476" t="n"/>
      <c r="CQ78" s="476" t="n"/>
      <c r="CR78" s="476" t="n"/>
      <c r="CS78" s="476" t="n"/>
      <c r="CT78" s="476" t="n"/>
      <c r="CU78" s="476" t="n"/>
      <c r="CV78" s="476" t="n"/>
      <c r="CW78" s="476" t="n"/>
      <c r="CX78" s="476" t="n"/>
      <c r="CY78" s="476" t="n"/>
      <c r="CZ78" s="476" t="n"/>
      <c r="DA78" s="476" t="n"/>
      <c r="DB78" s="476" t="n"/>
      <c r="DC78" s="476" t="n"/>
      <c r="DD78" s="476" t="n"/>
      <c r="DE78" s="476" t="n"/>
      <c r="DF78" s="476" t="n"/>
      <c r="DG78" s="476" t="n"/>
      <c r="DH78" s="476" t="n"/>
      <c r="DI78" s="476" t="n"/>
      <c r="DJ78" s="476" t="n"/>
      <c r="DK78" s="476" t="n"/>
      <c r="DL78" s="476" t="n"/>
      <c r="DM78" s="476" t="n"/>
      <c r="DN78" s="476" t="n"/>
      <c r="DO78" s="476" t="n"/>
      <c r="DP78" s="476" t="n"/>
      <c r="DQ78" s="476" t="n"/>
      <c r="DR78" s="476" t="n"/>
      <c r="DS78" s="476" t="n"/>
      <c r="DT78" s="476" t="n"/>
      <c r="DU78" s="476" t="n"/>
      <c r="DV78" s="476" t="n"/>
      <c r="DW78" s="476" t="n"/>
      <c r="DX78" s="476" t="n"/>
      <c r="DY78" s="476" t="n"/>
      <c r="DZ78" s="476" t="n"/>
      <c r="EA78" s="476" t="n"/>
      <c r="EB78" s="476" t="n"/>
      <c r="EC78" s="476" t="n"/>
      <c r="ED78" s="476" t="n"/>
      <c r="EE78" s="476" t="n"/>
      <c r="EF78" s="476" t="n"/>
      <c r="EG78" s="476" t="n"/>
      <c r="EH78" s="476" t="n"/>
      <c r="EI78" s="476" t="n"/>
      <c r="EJ78" s="476" t="n"/>
      <c r="EK78" s="476" t="n"/>
      <c r="EL78" s="476" t="n"/>
      <c r="EM78" s="476" t="n"/>
      <c r="EN78" s="476" t="n"/>
      <c r="EO78" s="476" t="n"/>
      <c r="EP78" s="476" t="n"/>
      <c r="EQ78" s="476" t="n"/>
      <c r="ER78" s="476" t="n"/>
      <c r="ES78" s="476" t="n"/>
      <c r="ET78" s="476" t="n"/>
      <c r="EU78" s="476" t="n"/>
      <c r="EV78" s="476" t="n"/>
      <c r="EW78" s="476" t="n"/>
      <c r="EX78" s="476" t="n"/>
      <c r="EY78" s="476" t="n"/>
      <c r="EZ78" s="476" t="n"/>
      <c r="FA78" s="476" t="n"/>
      <c r="FB78" s="476" t="n"/>
      <c r="FC78" s="476" t="n"/>
      <c r="FD78" s="476" t="n"/>
      <c r="FE78" s="476" t="n"/>
      <c r="FF78" s="476" t="n"/>
      <c r="FG78" s="476" t="n"/>
      <c r="FH78" s="476" t="n"/>
      <c r="FI78" s="476" t="n"/>
      <c r="FJ78" s="476" t="n"/>
      <c r="FK78" s="476" t="n"/>
      <c r="FL78" s="476" t="n"/>
      <c r="FM78" s="476" t="n"/>
      <c r="FN78" s="476" t="n"/>
      <c r="FO78" s="476" t="n"/>
      <c r="FP78" s="476" t="n"/>
      <c r="FQ78" s="476" t="n"/>
      <c r="FR78" s="476" t="n"/>
      <c r="FS78" s="476" t="n"/>
      <c r="FT78" s="476" t="n"/>
      <c r="FU78" s="476" t="n"/>
      <c r="FV78" s="476" t="n"/>
      <c r="FW78" s="476" t="n"/>
      <c r="FX78" s="476" t="n"/>
      <c r="FY78" s="476" t="n"/>
      <c r="FZ78" s="476" t="n"/>
      <c r="GA78" s="476" t="n"/>
      <c r="GB78" s="476" t="n"/>
      <c r="GC78" s="476" t="n"/>
      <c r="GD78" s="476" t="n"/>
      <c r="GE78" s="476" t="n"/>
      <c r="GF78" s="476" t="n"/>
      <c r="GG78" s="476" t="n"/>
      <c r="GH78" s="476" t="n"/>
      <c r="GI78" s="476" t="n"/>
      <c r="GJ78" s="476" t="n"/>
      <c r="GK78" s="476" t="n"/>
      <c r="GL78" s="476" t="n"/>
      <c r="GM78" s="476" t="n"/>
      <c r="GN78" s="476" t="n"/>
      <c r="GO78" s="476" t="n"/>
      <c r="GP78" s="476" t="n"/>
      <c r="GQ78" s="476" t="n"/>
      <c r="GR78" s="476" t="n"/>
      <c r="GS78" s="476" t="n"/>
      <c r="GT78" s="476" t="n"/>
      <c r="GU78" s="476" t="n"/>
      <c r="GV78" s="476" t="n"/>
      <c r="GW78" s="476" t="n"/>
      <c r="GX78" s="476" t="n"/>
      <c r="GY78" s="476" t="n"/>
      <c r="GZ78" s="476" t="n"/>
    </row>
    <row r="79">
      <c r="A79" s="738" t="n">
        <v>6</v>
      </c>
      <c r="B79" s="663" t="n">
        <v>-2.291414422517313e-18</v>
      </c>
      <c r="C79" s="663" t="n">
        <v>0</v>
      </c>
      <c r="D79" s="769" t="inlineStr">
        <is>
          <t>SPEŁNIA</t>
        </is>
      </c>
      <c r="E79" s="663" t="n">
        <v>1.151071775204527e-18</v>
      </c>
      <c r="F79" s="663" t="n">
        <v>0</v>
      </c>
      <c r="G79" s="769" t="inlineStr">
        <is>
          <t>SPEŁNIA</t>
        </is>
      </c>
      <c r="H79" s="662" t="inlineStr">
        <is>
          <t>SPEŁNIONY</t>
        </is>
      </c>
      <c r="I79" s="476" t="n"/>
      <c r="J79" s="738" t="n">
        <v>6</v>
      </c>
      <c r="K79" s="663" t="n">
        <v>-3.37613154960219e-05</v>
      </c>
      <c r="L79" s="663" t="n">
        <v>2.687151587823842e-05</v>
      </c>
      <c r="M79" s="769" t="inlineStr">
        <is>
          <t>NIE</t>
        </is>
      </c>
      <c r="N79" s="663" t="n">
        <v>0.002160724191746147</v>
      </c>
      <c r="O79" s="663" t="n">
        <v>0.001935027422446965</v>
      </c>
      <c r="P79" s="769" t="inlineStr">
        <is>
          <t>NIE</t>
        </is>
      </c>
      <c r="Q79" s="662" t="inlineStr">
        <is>
          <t>źle</t>
        </is>
      </c>
      <c r="R79" s="476" t="n"/>
      <c r="S79" s="738" t="n">
        <v>6</v>
      </c>
      <c r="T79" s="663" t="n">
        <v>7.732141929857978e-18</v>
      </c>
      <c r="U79" s="663" t="n">
        <v>0</v>
      </c>
      <c r="V79" s="769" t="inlineStr">
        <is>
          <t>TAK</t>
        </is>
      </c>
      <c r="W79" s="663" t="n">
        <v>7.580762112318879e-18</v>
      </c>
      <c r="X79" s="663" t="n">
        <v>0</v>
      </c>
      <c r="Y79" s="769" t="inlineStr">
        <is>
          <t>TAK</t>
        </is>
      </c>
      <c r="Z79" s="662" t="inlineStr">
        <is>
          <t>dobrze</t>
        </is>
      </c>
      <c r="AA79" s="476" t="n"/>
      <c r="AB79" s="476" t="n"/>
      <c r="AC79" s="476" t="n"/>
      <c r="AD79" s="476" t="n"/>
      <c r="AE79" s="476" t="n"/>
      <c r="AF79" s="476" t="n"/>
      <c r="AG79" s="476" t="n"/>
      <c r="AH79" s="476" t="n"/>
      <c r="AI79" s="476" t="n"/>
      <c r="AJ79" s="476" t="n"/>
      <c r="AK79" s="476" t="n"/>
      <c r="AL79" s="476" t="n"/>
      <c r="AM79" s="476" t="n"/>
      <c r="AN79" s="476" t="n"/>
      <c r="AO79" s="476" t="n"/>
      <c r="AP79" s="476" t="n"/>
      <c r="AQ79" s="476" t="n"/>
      <c r="AR79" s="476" t="n"/>
      <c r="AS79" s="476" t="n"/>
      <c r="AT79" s="476" t="n"/>
      <c r="AU79" s="476" t="n"/>
      <c r="AV79" s="476" t="n"/>
      <c r="AW79" s="476" t="n"/>
      <c r="AX79" s="476" t="n"/>
      <c r="AY79" s="476" t="n"/>
      <c r="AZ79" s="476" t="n"/>
      <c r="BA79" s="476" t="n"/>
      <c r="BB79" s="476" t="n"/>
      <c r="BC79" s="476" t="n"/>
      <c r="BD79" s="476" t="n"/>
      <c r="BE79" s="476" t="n"/>
      <c r="BF79" s="476" t="n"/>
      <c r="BG79" s="476" t="n"/>
      <c r="BH79" s="476" t="n"/>
      <c r="BI79" s="476" t="n"/>
      <c r="BJ79" s="476" t="n"/>
      <c r="BK79" s="476" t="n"/>
      <c r="BL79" s="476" t="n"/>
      <c r="BM79" s="476" t="n"/>
      <c r="BN79" s="476" t="n"/>
      <c r="BO79" s="476" t="n"/>
      <c r="BP79" s="476" t="n"/>
      <c r="BQ79" s="476" t="n"/>
      <c r="BR79" s="476" t="n"/>
      <c r="BS79" s="476" t="n"/>
      <c r="BT79" s="476" t="n"/>
      <c r="BU79" s="476" t="n"/>
      <c r="BV79" s="476" t="n"/>
      <c r="BW79" s="476" t="n"/>
      <c r="BX79" s="476" t="n"/>
      <c r="BY79" s="476" t="n"/>
      <c r="BZ79" s="476" t="n"/>
      <c r="CA79" s="476" t="n"/>
      <c r="CB79" s="476" t="n"/>
      <c r="CC79" s="476" t="n"/>
      <c r="CD79" s="476" t="n"/>
      <c r="CE79" s="476" t="n"/>
      <c r="CF79" s="476" t="n"/>
      <c r="CG79" s="476" t="n"/>
      <c r="CH79" s="476" t="n"/>
      <c r="CI79" s="476" t="n"/>
      <c r="CJ79" s="476" t="n"/>
      <c r="CK79" s="476" t="n"/>
      <c r="CL79" s="476" t="n"/>
      <c r="CM79" s="476" t="n"/>
      <c r="CN79" s="476" t="n"/>
      <c r="CO79" s="476" t="n"/>
      <c r="CP79" s="476" t="n"/>
      <c r="CQ79" s="476" t="n"/>
      <c r="CR79" s="476" t="n"/>
      <c r="CS79" s="476" t="n"/>
      <c r="CT79" s="476" t="n"/>
      <c r="CU79" s="476" t="n"/>
      <c r="CV79" s="476" t="n"/>
      <c r="CW79" s="476" t="n"/>
      <c r="CX79" s="476" t="n"/>
      <c r="CY79" s="476" t="n"/>
      <c r="CZ79" s="476" t="n"/>
      <c r="DA79" s="476" t="n"/>
      <c r="DB79" s="476" t="n"/>
      <c r="DC79" s="476" t="n"/>
      <c r="DD79" s="476" t="n"/>
      <c r="DE79" s="476" t="n"/>
      <c r="DF79" s="476" t="n"/>
      <c r="DG79" s="476" t="n"/>
      <c r="DH79" s="476" t="n"/>
      <c r="DI79" s="476" t="n"/>
      <c r="DJ79" s="476" t="n"/>
      <c r="DK79" s="476" t="n"/>
      <c r="DL79" s="476" t="n"/>
      <c r="DM79" s="476" t="n"/>
      <c r="DN79" s="476" t="n"/>
      <c r="DO79" s="476" t="n"/>
      <c r="DP79" s="476" t="n"/>
      <c r="DQ79" s="476" t="n"/>
      <c r="DR79" s="476" t="n"/>
      <c r="DS79" s="476" t="n"/>
      <c r="DT79" s="476" t="n"/>
      <c r="DU79" s="476" t="n"/>
      <c r="DV79" s="476" t="n"/>
      <c r="DW79" s="476" t="n"/>
      <c r="DX79" s="476" t="n"/>
      <c r="DY79" s="476" t="n"/>
      <c r="DZ79" s="476" t="n"/>
      <c r="EA79" s="476" t="n"/>
      <c r="EB79" s="476" t="n"/>
      <c r="EC79" s="476" t="n"/>
      <c r="ED79" s="476" t="n"/>
      <c r="EE79" s="476" t="n"/>
      <c r="EF79" s="476" t="n"/>
      <c r="EG79" s="476" t="n"/>
      <c r="EH79" s="476" t="n"/>
      <c r="EI79" s="476" t="n"/>
      <c r="EJ79" s="476" t="n"/>
      <c r="EK79" s="476" t="n"/>
      <c r="EL79" s="476" t="n"/>
      <c r="EM79" s="476" t="n"/>
      <c r="EN79" s="476" t="n"/>
      <c r="EO79" s="476" t="n"/>
      <c r="EP79" s="476" t="n"/>
      <c r="EQ79" s="476" t="n"/>
      <c r="ER79" s="476" t="n"/>
      <c r="ES79" s="476" t="n"/>
      <c r="ET79" s="476" t="n"/>
      <c r="EU79" s="476" t="n"/>
      <c r="EV79" s="476" t="n"/>
      <c r="EW79" s="476" t="n"/>
      <c r="EX79" s="476" t="n"/>
      <c r="EY79" s="476" t="n"/>
      <c r="EZ79" s="476" t="n"/>
      <c r="FA79" s="476" t="n"/>
      <c r="FB79" s="476" t="n"/>
      <c r="FC79" s="476" t="n"/>
      <c r="FD79" s="476" t="n"/>
      <c r="FE79" s="476" t="n"/>
      <c r="FF79" s="476" t="n"/>
      <c r="FG79" s="476" t="n"/>
      <c r="FH79" s="476" t="n"/>
      <c r="FI79" s="476" t="n"/>
      <c r="FJ79" s="476" t="n"/>
      <c r="FK79" s="476" t="n"/>
      <c r="FL79" s="476" t="n"/>
      <c r="FM79" s="476" t="n"/>
      <c r="FN79" s="476" t="n"/>
      <c r="FO79" s="476" t="n"/>
      <c r="FP79" s="476" t="n"/>
      <c r="FQ79" s="476" t="n"/>
      <c r="FR79" s="476" t="n"/>
      <c r="FS79" s="476" t="n"/>
      <c r="FT79" s="476" t="n"/>
      <c r="FU79" s="476" t="n"/>
      <c r="FV79" s="476" t="n"/>
      <c r="FW79" s="476" t="n"/>
      <c r="FX79" s="476" t="n"/>
      <c r="FY79" s="476" t="n"/>
      <c r="FZ79" s="476" t="n"/>
      <c r="GA79" s="476" t="n"/>
      <c r="GB79" s="476" t="n"/>
      <c r="GC79" s="476" t="n"/>
      <c r="GD79" s="476" t="n"/>
      <c r="GE79" s="476" t="n"/>
      <c r="GF79" s="476" t="n"/>
      <c r="GG79" s="476" t="n"/>
      <c r="GH79" s="476" t="n"/>
      <c r="GI79" s="476" t="n"/>
      <c r="GJ79" s="476" t="n"/>
      <c r="GK79" s="476" t="n"/>
      <c r="GL79" s="476" t="n"/>
      <c r="GM79" s="476" t="n"/>
      <c r="GN79" s="476" t="n"/>
      <c r="GO79" s="476" t="n"/>
      <c r="GP79" s="476" t="n"/>
      <c r="GQ79" s="476" t="n"/>
      <c r="GR79" s="476" t="n"/>
      <c r="GS79" s="476" t="n"/>
      <c r="GT79" s="476" t="n"/>
      <c r="GU79" s="476" t="n"/>
      <c r="GV79" s="476" t="n"/>
      <c r="GW79" s="476" t="n"/>
      <c r="GX79" s="476" t="n"/>
      <c r="GY79" s="476" t="n"/>
      <c r="GZ79" s="476" t="n"/>
    </row>
    <row r="80">
      <c r="A80" s="738" t="n">
        <v>7</v>
      </c>
      <c r="B80" s="663" t="n">
        <v>-0.003058213908858567</v>
      </c>
      <c r="C80" s="663" t="n">
        <v>0.001788617560733908</v>
      </c>
      <c r="D80" s="769" t="inlineStr">
        <is>
          <t>NIESPEŁNIA</t>
        </is>
      </c>
      <c r="E80" s="663" t="n">
        <v>-0.003632589319446307</v>
      </c>
      <c r="F80" s="663" t="n">
        <v>0.001889484871448977</v>
      </c>
      <c r="G80" s="769" t="inlineStr">
        <is>
          <t>NIESPEŁNIA</t>
        </is>
      </c>
      <c r="H80" s="662" t="inlineStr">
        <is>
          <t>NIESPEŁNIONY</t>
        </is>
      </c>
      <c r="I80" s="476" t="n"/>
      <c r="J80" s="738" t="n">
        <v>7</v>
      </c>
      <c r="K80" s="663" t="n">
        <v>-0.001219967247560085</v>
      </c>
      <c r="L80" s="663" t="n">
        <v>0.001539547867137179</v>
      </c>
      <c r="M80" s="769" t="inlineStr">
        <is>
          <t>TAK</t>
        </is>
      </c>
      <c r="N80" s="663" t="n">
        <v>-0.001092077876373429</v>
      </c>
      <c r="O80" s="663" t="n">
        <v>0.001454795415131621</v>
      </c>
      <c r="P80" s="769" t="inlineStr">
        <is>
          <t>TAK</t>
        </is>
      </c>
      <c r="Q80" s="662" t="inlineStr">
        <is>
          <t>dobrze</t>
        </is>
      </c>
      <c r="R80" s="476" t="n"/>
      <c r="S80" s="738" t="n">
        <v>7</v>
      </c>
      <c r="T80" s="663" t="n">
        <v>-0.003059613330493772</v>
      </c>
      <c r="U80" s="663" t="n">
        <v>0.001442456440112819</v>
      </c>
      <c r="V80" s="769" t="inlineStr">
        <is>
          <t>NIE</t>
        </is>
      </c>
      <c r="W80" s="663" t="n">
        <v>-0.003627483547805511</v>
      </c>
      <c r="X80" s="663" t="n">
        <v>0.00152387795566169</v>
      </c>
      <c r="Y80" s="769" t="inlineStr">
        <is>
          <t>NIE</t>
        </is>
      </c>
      <c r="Z80" s="662" t="inlineStr">
        <is>
          <t>źle</t>
        </is>
      </c>
      <c r="AA80" s="476" t="n"/>
      <c r="AB80" s="476" t="n"/>
      <c r="AC80" s="476" t="n"/>
      <c r="AD80" s="476" t="n"/>
      <c r="AE80" s="476" t="n"/>
      <c r="AF80" s="476" t="n"/>
      <c r="AG80" s="476" t="n"/>
      <c r="AH80" s="476" t="n"/>
      <c r="AI80" s="476" t="n"/>
      <c r="AJ80" s="476" t="n"/>
      <c r="AK80" s="476" t="n"/>
      <c r="AL80" s="476" t="n"/>
      <c r="AM80" s="476" t="n"/>
      <c r="AN80" s="476" t="n"/>
      <c r="AO80" s="476" t="n"/>
      <c r="AP80" s="476" t="n"/>
      <c r="AQ80" s="476" t="n"/>
      <c r="AR80" s="476" t="n"/>
      <c r="AS80" s="476" t="n"/>
      <c r="AT80" s="476" t="n"/>
      <c r="AU80" s="476" t="n"/>
      <c r="AV80" s="476" t="n"/>
      <c r="AW80" s="476" t="n"/>
      <c r="AX80" s="476" t="n"/>
      <c r="AY80" s="476" t="n"/>
      <c r="AZ80" s="476" t="n"/>
      <c r="BA80" s="476" t="n"/>
      <c r="BB80" s="476" t="n"/>
      <c r="BC80" s="476" t="n"/>
      <c r="BD80" s="476" t="n"/>
      <c r="BE80" s="476" t="n"/>
      <c r="BF80" s="476" t="n"/>
      <c r="BG80" s="476" t="n"/>
      <c r="BH80" s="476" t="n"/>
      <c r="BI80" s="476" t="n"/>
      <c r="BJ80" s="476" t="n"/>
      <c r="BK80" s="476" t="n"/>
      <c r="BL80" s="476" t="n"/>
      <c r="BM80" s="476" t="n"/>
      <c r="BN80" s="476" t="n"/>
      <c r="BO80" s="476" t="n"/>
      <c r="BP80" s="476" t="n"/>
      <c r="BQ80" s="476" t="n"/>
      <c r="BR80" s="476" t="n"/>
      <c r="BS80" s="476" t="n"/>
      <c r="BT80" s="476" t="n"/>
      <c r="BU80" s="476" t="n"/>
      <c r="BV80" s="476" t="n"/>
      <c r="BW80" s="476" t="n"/>
      <c r="BX80" s="476" t="n"/>
      <c r="BY80" s="476" t="n"/>
      <c r="BZ80" s="476" t="n"/>
      <c r="CA80" s="476" t="n"/>
      <c r="CB80" s="476" t="n"/>
      <c r="CC80" s="476" t="n"/>
      <c r="CD80" s="476" t="n"/>
      <c r="CE80" s="476" t="n"/>
      <c r="CF80" s="476" t="n"/>
      <c r="CG80" s="476" t="n"/>
      <c r="CH80" s="476" t="n"/>
      <c r="CI80" s="476" t="n"/>
      <c r="CJ80" s="476" t="n"/>
      <c r="CK80" s="476" t="n"/>
      <c r="CL80" s="476" t="n"/>
      <c r="CM80" s="476" t="n"/>
      <c r="CN80" s="476" t="n"/>
      <c r="CO80" s="476" t="n"/>
      <c r="CP80" s="476" t="n"/>
      <c r="CQ80" s="476" t="n"/>
      <c r="CR80" s="476" t="n"/>
      <c r="CS80" s="476" t="n"/>
      <c r="CT80" s="476" t="n"/>
      <c r="CU80" s="476" t="n"/>
      <c r="CV80" s="476" t="n"/>
      <c r="CW80" s="476" t="n"/>
      <c r="CX80" s="476" t="n"/>
      <c r="CY80" s="476" t="n"/>
      <c r="CZ80" s="476" t="n"/>
      <c r="DA80" s="476" t="n"/>
      <c r="DB80" s="476" t="n"/>
      <c r="DC80" s="476" t="n"/>
      <c r="DD80" s="476" t="n"/>
      <c r="DE80" s="476" t="n"/>
      <c r="DF80" s="476" t="n"/>
      <c r="DG80" s="476" t="n"/>
      <c r="DH80" s="476" t="n"/>
      <c r="DI80" s="476" t="n"/>
      <c r="DJ80" s="476" t="n"/>
      <c r="DK80" s="476" t="n"/>
      <c r="DL80" s="476" t="n"/>
      <c r="DM80" s="476" t="n"/>
      <c r="DN80" s="476" t="n"/>
      <c r="DO80" s="476" t="n"/>
      <c r="DP80" s="476" t="n"/>
      <c r="DQ80" s="476" t="n"/>
      <c r="DR80" s="476" t="n"/>
      <c r="DS80" s="476" t="n"/>
      <c r="DT80" s="476" t="n"/>
      <c r="DU80" s="476" t="n"/>
      <c r="DV80" s="476" t="n"/>
      <c r="DW80" s="476" t="n"/>
      <c r="DX80" s="476" t="n"/>
      <c r="DY80" s="476" t="n"/>
      <c r="DZ80" s="476" t="n"/>
      <c r="EA80" s="476" t="n"/>
      <c r="EB80" s="476" t="n"/>
      <c r="EC80" s="476" t="n"/>
      <c r="ED80" s="476" t="n"/>
      <c r="EE80" s="476" t="n"/>
      <c r="EF80" s="476" t="n"/>
      <c r="EG80" s="476" t="n"/>
      <c r="EH80" s="476" t="n"/>
      <c r="EI80" s="476" t="n"/>
      <c r="EJ80" s="476" t="n"/>
      <c r="EK80" s="476" t="n"/>
      <c r="EL80" s="476" t="n"/>
      <c r="EM80" s="476" t="n"/>
      <c r="EN80" s="476" t="n"/>
      <c r="EO80" s="476" t="n"/>
      <c r="EP80" s="476" t="n"/>
      <c r="EQ80" s="476" t="n"/>
      <c r="ER80" s="476" t="n"/>
      <c r="ES80" s="476" t="n"/>
      <c r="ET80" s="476" t="n"/>
      <c r="EU80" s="476" t="n"/>
      <c r="EV80" s="476" t="n"/>
      <c r="EW80" s="476" t="n"/>
      <c r="EX80" s="476" t="n"/>
      <c r="EY80" s="476" t="n"/>
      <c r="EZ80" s="476" t="n"/>
      <c r="FA80" s="476" t="n"/>
      <c r="FB80" s="476" t="n"/>
      <c r="FC80" s="476" t="n"/>
      <c r="FD80" s="476" t="n"/>
      <c r="FE80" s="476" t="n"/>
      <c r="FF80" s="476" t="n"/>
      <c r="FG80" s="476" t="n"/>
      <c r="FH80" s="476" t="n"/>
      <c r="FI80" s="476" t="n"/>
      <c r="FJ80" s="476" t="n"/>
      <c r="FK80" s="476" t="n"/>
      <c r="FL80" s="476" t="n"/>
      <c r="FM80" s="476" t="n"/>
      <c r="FN80" s="476" t="n"/>
      <c r="FO80" s="476" t="n"/>
      <c r="FP80" s="476" t="n"/>
      <c r="FQ80" s="476" t="n"/>
      <c r="FR80" s="476" t="n"/>
      <c r="FS80" s="476" t="n"/>
      <c r="FT80" s="476" t="n"/>
      <c r="FU80" s="476" t="n"/>
      <c r="FV80" s="476" t="n"/>
      <c r="FW80" s="476" t="n"/>
      <c r="FX80" s="476" t="n"/>
      <c r="FY80" s="476" t="n"/>
      <c r="FZ80" s="476" t="n"/>
      <c r="GA80" s="476" t="n"/>
      <c r="GB80" s="476" t="n"/>
      <c r="GC80" s="476" t="n"/>
      <c r="GD80" s="476" t="n"/>
      <c r="GE80" s="476" t="n"/>
      <c r="GF80" s="476" t="n"/>
      <c r="GG80" s="476" t="n"/>
      <c r="GH80" s="476" t="n"/>
      <c r="GI80" s="476" t="n"/>
      <c r="GJ80" s="476" t="n"/>
      <c r="GK80" s="476" t="n"/>
      <c r="GL80" s="476" t="n"/>
      <c r="GM80" s="476" t="n"/>
      <c r="GN80" s="476" t="n"/>
      <c r="GO80" s="476" t="n"/>
      <c r="GP80" s="476" t="n"/>
      <c r="GQ80" s="476" t="n"/>
      <c r="GR80" s="476" t="n"/>
      <c r="GS80" s="476" t="n"/>
      <c r="GT80" s="476" t="n"/>
      <c r="GU80" s="476" t="n"/>
      <c r="GV80" s="476" t="n"/>
      <c r="GW80" s="476" t="n"/>
      <c r="GX80" s="476" t="n"/>
      <c r="GY80" s="476" t="n"/>
      <c r="GZ80" s="476" t="n"/>
    </row>
    <row r="81">
      <c r="A81" s="738" t="n">
        <v>8</v>
      </c>
      <c r="B81" s="663" t="n">
        <v>-0.003342243827577973</v>
      </c>
      <c r="C81" s="663" t="n">
        <v>0.002981407074777814</v>
      </c>
      <c r="D81" s="769" t="inlineStr">
        <is>
          <t>NIESPEŁNIA</t>
        </is>
      </c>
      <c r="E81" s="663" t="n">
        <v>-0.002238141442945558</v>
      </c>
      <c r="F81" s="663" t="n">
        <v>0.002393588864085014</v>
      </c>
      <c r="G81" s="769" t="inlineStr">
        <is>
          <t>SPEŁNIA</t>
        </is>
      </c>
      <c r="H81" s="662" t="inlineStr">
        <is>
          <t>NIESPEŁNIONY</t>
        </is>
      </c>
      <c r="I81" s="476" t="n"/>
      <c r="J81" s="738" t="n">
        <v>8</v>
      </c>
      <c r="K81" s="663" t="n">
        <v>4.957525307965015e-18</v>
      </c>
      <c r="L81" s="663" t="n">
        <v>0</v>
      </c>
      <c r="M81" s="769" t="inlineStr">
        <is>
          <t>TAK</t>
        </is>
      </c>
      <c r="N81" s="663" t="n">
        <v>3.293661941279183e-18</v>
      </c>
      <c r="O81" s="663" t="n">
        <v>0</v>
      </c>
      <c r="P81" s="769" t="inlineStr">
        <is>
          <t>TAK</t>
        </is>
      </c>
      <c r="Q81" s="662" t="inlineStr">
        <is>
          <t>dobrze</t>
        </is>
      </c>
      <c r="R81" s="476" t="n"/>
      <c r="S81" s="738" t="n">
        <v>8</v>
      </c>
      <c r="T81" s="663" t="n">
        <v>-0.00339189792734687</v>
      </c>
      <c r="U81" s="663" t="n">
        <v>0.002402988192124785</v>
      </c>
      <c r="V81" s="769" t="inlineStr">
        <is>
          <t>NIE</t>
        </is>
      </c>
      <c r="W81" s="663" t="n">
        <v>-0.002214250117415551</v>
      </c>
      <c r="X81" s="663" t="n">
        <v>0.001930422239345426</v>
      </c>
      <c r="Y81" s="769" t="inlineStr">
        <is>
          <t>NIE</t>
        </is>
      </c>
      <c r="Z81" s="662" t="inlineStr">
        <is>
          <t>źle</t>
        </is>
      </c>
      <c r="AA81" s="476" t="n"/>
      <c r="AB81" s="476" t="n"/>
      <c r="AC81" s="476" t="n"/>
      <c r="AD81" s="476" t="n"/>
      <c r="AE81" s="476" t="n"/>
      <c r="AF81" s="476" t="n"/>
      <c r="AG81" s="476" t="n"/>
      <c r="AH81" s="476" t="n"/>
      <c r="AI81" s="476" t="n"/>
      <c r="AJ81" s="476" t="n"/>
      <c r="AK81" s="476" t="n"/>
      <c r="AL81" s="476" t="n"/>
      <c r="AM81" s="476" t="n"/>
      <c r="AN81" s="476" t="n"/>
      <c r="AO81" s="476" t="n"/>
      <c r="AP81" s="476" t="n"/>
      <c r="AQ81" s="476" t="n"/>
      <c r="AR81" s="476" t="n"/>
      <c r="AS81" s="476" t="n"/>
      <c r="AT81" s="476" t="n"/>
      <c r="AU81" s="476" t="n"/>
      <c r="AV81" s="476" t="n"/>
      <c r="AW81" s="476" t="n"/>
      <c r="AX81" s="476" t="n"/>
      <c r="AY81" s="476" t="n"/>
      <c r="AZ81" s="476" t="n"/>
      <c r="BA81" s="476" t="n"/>
      <c r="BB81" s="476" t="n"/>
      <c r="BC81" s="476" t="n"/>
      <c r="BD81" s="476" t="n"/>
      <c r="BE81" s="476" t="n"/>
      <c r="BF81" s="476" t="n"/>
      <c r="BG81" s="476" t="n"/>
      <c r="BH81" s="476" t="n"/>
      <c r="BI81" s="476" t="n"/>
      <c r="BJ81" s="476" t="n"/>
      <c r="BK81" s="476" t="n"/>
      <c r="BL81" s="476" t="n"/>
      <c r="BM81" s="476" t="n"/>
      <c r="BN81" s="476" t="n"/>
      <c r="BO81" s="476" t="n"/>
      <c r="BP81" s="476" t="n"/>
      <c r="BQ81" s="476" t="n"/>
      <c r="BR81" s="476" t="n"/>
      <c r="BS81" s="476" t="n"/>
      <c r="BT81" s="476" t="n"/>
      <c r="BU81" s="476" t="n"/>
      <c r="BV81" s="476" t="n"/>
      <c r="BW81" s="476" t="n"/>
      <c r="BX81" s="476" t="n"/>
      <c r="BY81" s="476" t="n"/>
      <c r="BZ81" s="476" t="n"/>
      <c r="CA81" s="476" t="n"/>
      <c r="CB81" s="476" t="n"/>
      <c r="CC81" s="476" t="n"/>
      <c r="CD81" s="476" t="n"/>
      <c r="CE81" s="476" t="n"/>
      <c r="CF81" s="476" t="n"/>
      <c r="CG81" s="476" t="n"/>
      <c r="CH81" s="476" t="n"/>
      <c r="CI81" s="476" t="n"/>
      <c r="CJ81" s="476" t="n"/>
      <c r="CK81" s="476" t="n"/>
      <c r="CL81" s="476" t="n"/>
      <c r="CM81" s="476" t="n"/>
      <c r="CN81" s="476" t="n"/>
      <c r="CO81" s="476" t="n"/>
      <c r="CP81" s="476" t="n"/>
      <c r="CQ81" s="476" t="n"/>
      <c r="CR81" s="476" t="n"/>
      <c r="CS81" s="476" t="n"/>
      <c r="CT81" s="476" t="n"/>
      <c r="CU81" s="476" t="n"/>
      <c r="CV81" s="476" t="n"/>
      <c r="CW81" s="476" t="n"/>
      <c r="CX81" s="476" t="n"/>
      <c r="CY81" s="476" t="n"/>
      <c r="CZ81" s="476" t="n"/>
      <c r="DA81" s="476" t="n"/>
      <c r="DB81" s="476" t="n"/>
      <c r="DC81" s="476" t="n"/>
      <c r="DD81" s="476" t="n"/>
      <c r="DE81" s="476" t="n"/>
      <c r="DF81" s="476" t="n"/>
      <c r="DG81" s="476" t="n"/>
      <c r="DH81" s="476" t="n"/>
      <c r="DI81" s="476" t="n"/>
      <c r="DJ81" s="476" t="n"/>
      <c r="DK81" s="476" t="n"/>
      <c r="DL81" s="476" t="n"/>
      <c r="DM81" s="476" t="n"/>
      <c r="DN81" s="476" t="n"/>
      <c r="DO81" s="476" t="n"/>
      <c r="DP81" s="476" t="n"/>
      <c r="DQ81" s="476" t="n"/>
      <c r="DR81" s="476" t="n"/>
      <c r="DS81" s="476" t="n"/>
      <c r="DT81" s="476" t="n"/>
      <c r="DU81" s="476" t="n"/>
      <c r="DV81" s="476" t="n"/>
      <c r="DW81" s="476" t="n"/>
      <c r="DX81" s="476" t="n"/>
      <c r="DY81" s="476" t="n"/>
      <c r="DZ81" s="476" t="n"/>
      <c r="EA81" s="476" t="n"/>
      <c r="EB81" s="476" t="n"/>
      <c r="EC81" s="476" t="n"/>
      <c r="ED81" s="476" t="n"/>
      <c r="EE81" s="476" t="n"/>
      <c r="EF81" s="476" t="n"/>
      <c r="EG81" s="476" t="n"/>
      <c r="EH81" s="476" t="n"/>
      <c r="EI81" s="476" t="n"/>
      <c r="EJ81" s="476" t="n"/>
      <c r="EK81" s="476" t="n"/>
      <c r="EL81" s="476" t="n"/>
      <c r="EM81" s="476" t="n"/>
      <c r="EN81" s="476" t="n"/>
      <c r="EO81" s="476" t="n"/>
      <c r="EP81" s="476" t="n"/>
      <c r="EQ81" s="476" t="n"/>
      <c r="ER81" s="476" t="n"/>
      <c r="ES81" s="476" t="n"/>
      <c r="ET81" s="476" t="n"/>
      <c r="EU81" s="476" t="n"/>
      <c r="EV81" s="476" t="n"/>
      <c r="EW81" s="476" t="n"/>
      <c r="EX81" s="476" t="n"/>
      <c r="EY81" s="476" t="n"/>
      <c r="EZ81" s="476" t="n"/>
      <c r="FA81" s="476" t="n"/>
      <c r="FB81" s="476" t="n"/>
      <c r="FC81" s="476" t="n"/>
      <c r="FD81" s="476" t="n"/>
      <c r="FE81" s="476" t="n"/>
      <c r="FF81" s="476" t="n"/>
      <c r="FG81" s="476" t="n"/>
      <c r="FH81" s="476" t="n"/>
      <c r="FI81" s="476" t="n"/>
      <c r="FJ81" s="476" t="n"/>
      <c r="FK81" s="476" t="n"/>
      <c r="FL81" s="476" t="n"/>
      <c r="FM81" s="476" t="n"/>
      <c r="FN81" s="476" t="n"/>
      <c r="FO81" s="476" t="n"/>
      <c r="FP81" s="476" t="n"/>
      <c r="FQ81" s="476" t="n"/>
      <c r="FR81" s="476" t="n"/>
      <c r="FS81" s="476" t="n"/>
      <c r="FT81" s="476" t="n"/>
      <c r="FU81" s="476" t="n"/>
      <c r="FV81" s="476" t="n"/>
      <c r="FW81" s="476" t="n"/>
      <c r="FX81" s="476" t="n"/>
      <c r="FY81" s="476" t="n"/>
      <c r="FZ81" s="476" t="n"/>
      <c r="GA81" s="476" t="n"/>
      <c r="GB81" s="476" t="n"/>
      <c r="GC81" s="476" t="n"/>
      <c r="GD81" s="476" t="n"/>
      <c r="GE81" s="476" t="n"/>
      <c r="GF81" s="476" t="n"/>
      <c r="GG81" s="476" t="n"/>
      <c r="GH81" s="476" t="n"/>
      <c r="GI81" s="476" t="n"/>
      <c r="GJ81" s="476" t="n"/>
      <c r="GK81" s="476" t="n"/>
      <c r="GL81" s="476" t="n"/>
      <c r="GM81" s="476" t="n"/>
      <c r="GN81" s="476" t="n"/>
      <c r="GO81" s="476" t="n"/>
      <c r="GP81" s="476" t="n"/>
      <c r="GQ81" s="476" t="n"/>
      <c r="GR81" s="476" t="n"/>
      <c r="GS81" s="476" t="n"/>
      <c r="GT81" s="476" t="n"/>
      <c r="GU81" s="476" t="n"/>
      <c r="GV81" s="476" t="n"/>
      <c r="GW81" s="476" t="n"/>
      <c r="GX81" s="476" t="n"/>
      <c r="GY81" s="476" t="n"/>
      <c r="GZ81" s="476" t="n"/>
    </row>
    <row r="82">
      <c r="A82" s="738" t="n">
        <v>9</v>
      </c>
      <c r="B82" s="663" t="n">
        <v>-0.0003617773800740841</v>
      </c>
      <c r="C82" s="663" t="n">
        <v>0.001224939937804911</v>
      </c>
      <c r="D82" s="769" t="inlineStr">
        <is>
          <t>SPEŁNIA</t>
        </is>
      </c>
      <c r="E82" s="663" t="n">
        <v>0.0006186607268722448</v>
      </c>
      <c r="F82" s="663" t="n">
        <v>0.002094371249177346</v>
      </c>
      <c r="G82" s="769" t="inlineStr">
        <is>
          <t>SPEŁNIA</t>
        </is>
      </c>
      <c r="H82" s="662" t="inlineStr">
        <is>
          <t>SPEŁNIONY</t>
        </is>
      </c>
      <c r="I82" s="476" t="n"/>
      <c r="J82" s="738" t="n">
        <v>9</v>
      </c>
      <c r="K82" s="663" t="n">
        <v>0.002698654244811461</v>
      </c>
      <c r="L82" s="663" t="n">
        <v>0.001974513050700912</v>
      </c>
      <c r="M82" s="769" t="inlineStr">
        <is>
          <t>NIE</t>
        </is>
      </c>
      <c r="N82" s="663" t="n">
        <v>0.004587886696167045</v>
      </c>
      <c r="O82" s="663" t="n">
        <v>0.002408336353051091</v>
      </c>
      <c r="P82" s="769" t="inlineStr">
        <is>
          <t>NIE</t>
        </is>
      </c>
      <c r="Q82" s="662" t="inlineStr">
        <is>
          <t>źle</t>
        </is>
      </c>
      <c r="R82" s="476" t="n"/>
      <c r="S82" s="738" t="n">
        <v>9</v>
      </c>
      <c r="T82" s="663" t="n">
        <v>-0.0003613829433850115</v>
      </c>
      <c r="U82" s="663" t="n">
        <v>0.0009880508176653381</v>
      </c>
      <c r="V82" s="769" t="inlineStr">
        <is>
          <t>TAK</t>
        </is>
      </c>
      <c r="W82" s="663" t="n">
        <v>0.0006179862167944953</v>
      </c>
      <c r="X82" s="663" t="n">
        <v>0.001689345423684314</v>
      </c>
      <c r="Y82" s="769" t="inlineStr">
        <is>
          <t>TAK</t>
        </is>
      </c>
      <c r="Z82" s="662" t="inlineStr">
        <is>
          <t>dobrze</t>
        </is>
      </c>
      <c r="AA82" s="476" t="n"/>
      <c r="AB82" s="476" t="n"/>
      <c r="AC82" s="476" t="n"/>
      <c r="AD82" s="476" t="n"/>
      <c r="AE82" s="476" t="n"/>
      <c r="AF82" s="476" t="n"/>
      <c r="AG82" s="476" t="n"/>
      <c r="AH82" s="476" t="n"/>
      <c r="AI82" s="476" t="n"/>
      <c r="AJ82" s="476" t="n"/>
      <c r="AK82" s="476" t="n"/>
      <c r="AL82" s="476" t="n"/>
      <c r="AM82" s="476" t="n"/>
      <c r="AN82" s="476" t="n"/>
      <c r="AO82" s="476" t="n"/>
      <c r="AP82" s="476" t="n"/>
      <c r="AQ82" s="476" t="n"/>
      <c r="AR82" s="476" t="n"/>
      <c r="AS82" s="476" t="n"/>
      <c r="AT82" s="476" t="n"/>
      <c r="AU82" s="476" t="n"/>
      <c r="AV82" s="476" t="n"/>
      <c r="AW82" s="476" t="n"/>
      <c r="AX82" s="476" t="n"/>
      <c r="AY82" s="476" t="n"/>
      <c r="AZ82" s="476" t="n"/>
      <c r="BA82" s="476" t="n"/>
      <c r="BB82" s="476" t="n"/>
      <c r="BC82" s="476" t="n"/>
      <c r="BD82" s="476" t="n"/>
      <c r="BE82" s="476" t="n"/>
      <c r="BF82" s="476" t="n"/>
      <c r="BG82" s="476" t="n"/>
      <c r="BH82" s="476" t="n"/>
      <c r="BI82" s="476" t="n"/>
      <c r="BJ82" s="476" t="n"/>
      <c r="BK82" s="476" t="n"/>
      <c r="BL82" s="476" t="n"/>
      <c r="BM82" s="476" t="n"/>
      <c r="BN82" s="476" t="n"/>
      <c r="BO82" s="476" t="n"/>
      <c r="BP82" s="476" t="n"/>
      <c r="BQ82" s="476" t="n"/>
      <c r="BR82" s="476" t="n"/>
      <c r="BS82" s="476" t="n"/>
      <c r="BT82" s="476" t="n"/>
      <c r="BU82" s="476" t="n"/>
      <c r="BV82" s="476" t="n"/>
      <c r="BW82" s="476" t="n"/>
      <c r="BX82" s="476" t="n"/>
      <c r="BY82" s="476" t="n"/>
      <c r="BZ82" s="476" t="n"/>
      <c r="CA82" s="476" t="n"/>
      <c r="CB82" s="476" t="n"/>
      <c r="CC82" s="476" t="n"/>
      <c r="CD82" s="476" t="n"/>
      <c r="CE82" s="476" t="n"/>
      <c r="CF82" s="476" t="n"/>
      <c r="CG82" s="476" t="n"/>
      <c r="CH82" s="476" t="n"/>
      <c r="CI82" s="476" t="n"/>
      <c r="CJ82" s="476" t="n"/>
      <c r="CK82" s="476" t="n"/>
      <c r="CL82" s="476" t="n"/>
      <c r="CM82" s="476" t="n"/>
      <c r="CN82" s="476" t="n"/>
      <c r="CO82" s="476" t="n"/>
      <c r="CP82" s="476" t="n"/>
      <c r="CQ82" s="476" t="n"/>
      <c r="CR82" s="476" t="n"/>
      <c r="CS82" s="476" t="n"/>
      <c r="CT82" s="476" t="n"/>
      <c r="CU82" s="476" t="n"/>
      <c r="CV82" s="476" t="n"/>
      <c r="CW82" s="476" t="n"/>
      <c r="CX82" s="476" t="n"/>
      <c r="CY82" s="476" t="n"/>
      <c r="CZ82" s="476" t="n"/>
      <c r="DA82" s="476" t="n"/>
      <c r="DB82" s="476" t="n"/>
      <c r="DC82" s="476" t="n"/>
      <c r="DD82" s="476" t="n"/>
      <c r="DE82" s="476" t="n"/>
      <c r="DF82" s="476" t="n"/>
      <c r="DG82" s="476" t="n"/>
      <c r="DH82" s="476" t="n"/>
      <c r="DI82" s="476" t="n"/>
      <c r="DJ82" s="476" t="n"/>
      <c r="DK82" s="476" t="n"/>
      <c r="DL82" s="476" t="n"/>
      <c r="DM82" s="476" t="n"/>
      <c r="DN82" s="476" t="n"/>
      <c r="DO82" s="476" t="n"/>
      <c r="DP82" s="476" t="n"/>
      <c r="DQ82" s="476" t="n"/>
      <c r="DR82" s="476" t="n"/>
      <c r="DS82" s="476" t="n"/>
      <c r="DT82" s="476" t="n"/>
      <c r="DU82" s="476" t="n"/>
      <c r="DV82" s="476" t="n"/>
      <c r="DW82" s="476" t="n"/>
      <c r="DX82" s="476" t="n"/>
      <c r="DY82" s="476" t="n"/>
      <c r="DZ82" s="476" t="n"/>
      <c r="EA82" s="476" t="n"/>
      <c r="EB82" s="476" t="n"/>
      <c r="EC82" s="476" t="n"/>
      <c r="ED82" s="476" t="n"/>
      <c r="EE82" s="476" t="n"/>
      <c r="EF82" s="476" t="n"/>
      <c r="EG82" s="476" t="n"/>
      <c r="EH82" s="476" t="n"/>
      <c r="EI82" s="476" t="n"/>
      <c r="EJ82" s="476" t="n"/>
      <c r="EK82" s="476" t="n"/>
      <c r="EL82" s="476" t="n"/>
      <c r="EM82" s="476" t="n"/>
      <c r="EN82" s="476" t="n"/>
      <c r="EO82" s="476" t="n"/>
      <c r="EP82" s="476" t="n"/>
      <c r="EQ82" s="476" t="n"/>
      <c r="ER82" s="476" t="n"/>
      <c r="ES82" s="476" t="n"/>
      <c r="ET82" s="476" t="n"/>
      <c r="EU82" s="476" t="n"/>
      <c r="EV82" s="476" t="n"/>
      <c r="EW82" s="476" t="n"/>
      <c r="EX82" s="476" t="n"/>
      <c r="EY82" s="476" t="n"/>
      <c r="EZ82" s="476" t="n"/>
      <c r="FA82" s="476" t="n"/>
      <c r="FB82" s="476" t="n"/>
      <c r="FC82" s="476" t="n"/>
      <c r="FD82" s="476" t="n"/>
      <c r="FE82" s="476" t="n"/>
      <c r="FF82" s="476" t="n"/>
      <c r="FG82" s="476" t="n"/>
      <c r="FH82" s="476" t="n"/>
      <c r="FI82" s="476" t="n"/>
      <c r="FJ82" s="476" t="n"/>
      <c r="FK82" s="476" t="n"/>
      <c r="FL82" s="476" t="n"/>
      <c r="FM82" s="476" t="n"/>
      <c r="FN82" s="476" t="n"/>
      <c r="FO82" s="476" t="n"/>
      <c r="FP82" s="476" t="n"/>
      <c r="FQ82" s="476" t="n"/>
      <c r="FR82" s="476" t="n"/>
      <c r="FS82" s="476" t="n"/>
      <c r="FT82" s="476" t="n"/>
      <c r="FU82" s="476" t="n"/>
      <c r="FV82" s="476" t="n"/>
      <c r="FW82" s="476" t="n"/>
      <c r="FX82" s="476" t="n"/>
      <c r="FY82" s="476" t="n"/>
      <c r="FZ82" s="476" t="n"/>
      <c r="GA82" s="476" t="n"/>
      <c r="GB82" s="476" t="n"/>
      <c r="GC82" s="476" t="n"/>
      <c r="GD82" s="476" t="n"/>
      <c r="GE82" s="476" t="n"/>
      <c r="GF82" s="476" t="n"/>
      <c r="GG82" s="476" t="n"/>
      <c r="GH82" s="476" t="n"/>
      <c r="GI82" s="476" t="n"/>
      <c r="GJ82" s="476" t="n"/>
      <c r="GK82" s="476" t="n"/>
      <c r="GL82" s="476" t="n"/>
      <c r="GM82" s="476" t="n"/>
      <c r="GN82" s="476" t="n"/>
      <c r="GO82" s="476" t="n"/>
      <c r="GP82" s="476" t="n"/>
      <c r="GQ82" s="476" t="n"/>
      <c r="GR82" s="476" t="n"/>
      <c r="GS82" s="476" t="n"/>
      <c r="GT82" s="476" t="n"/>
      <c r="GU82" s="476" t="n"/>
      <c r="GV82" s="476" t="n"/>
      <c r="GW82" s="476" t="n"/>
      <c r="GX82" s="476" t="n"/>
      <c r="GY82" s="476" t="n"/>
      <c r="GZ82" s="476" t="n"/>
    </row>
    <row r="83">
      <c r="A83" s="476" t="n"/>
      <c r="B83" s="476" t="n"/>
      <c r="C83" s="476" t="n"/>
      <c r="D83" s="476" t="n"/>
      <c r="E83" s="476" t="n"/>
      <c r="F83" s="476" t="n"/>
      <c r="G83" s="476" t="n"/>
      <c r="H83" s="476" t="n"/>
      <c r="I83" s="476" t="n"/>
      <c r="J83" s="476" t="n"/>
      <c r="K83" s="476" t="n"/>
      <c r="L83" s="476" t="n"/>
      <c r="M83" s="476" t="n"/>
      <c r="N83" s="476" t="n"/>
      <c r="O83" s="476" t="n"/>
      <c r="P83" s="476" t="n"/>
      <c r="Q83" s="476" t="n"/>
      <c r="R83" s="476" t="n"/>
      <c r="S83" s="476" t="n"/>
      <c r="T83" s="476" t="n"/>
      <c r="U83" s="476" t="n"/>
      <c r="V83" s="476" t="n"/>
      <c r="W83" s="476" t="n"/>
      <c r="X83" s="476" t="n"/>
      <c r="Y83" s="476" t="n"/>
      <c r="Z83" s="476" t="n"/>
      <c r="AA83" s="476" t="n"/>
      <c r="AB83" s="476" t="n"/>
      <c r="AC83" s="476" t="n"/>
      <c r="AD83" s="476" t="n"/>
      <c r="AE83" s="476" t="n"/>
      <c r="AF83" s="476" t="n"/>
      <c r="AG83" s="476" t="n"/>
      <c r="AH83" s="476" t="n"/>
      <c r="AI83" s="476" t="n"/>
      <c r="AJ83" s="476" t="n"/>
      <c r="AK83" s="476" t="n"/>
      <c r="AL83" s="476" t="n"/>
      <c r="AM83" s="476" t="n"/>
      <c r="AN83" s="476" t="n"/>
      <c r="AO83" s="476" t="n"/>
      <c r="AP83" s="476" t="n"/>
      <c r="AQ83" s="476" t="n"/>
      <c r="AR83" s="476" t="n"/>
      <c r="AS83" s="476" t="n"/>
      <c r="AT83" s="476" t="n"/>
      <c r="AU83" s="476" t="n"/>
      <c r="AV83" s="476" t="n"/>
      <c r="AW83" s="476" t="n"/>
      <c r="AX83" s="476" t="n"/>
      <c r="AY83" s="476" t="n"/>
      <c r="AZ83" s="476" t="n"/>
      <c r="BA83" s="476" t="n"/>
      <c r="BB83" s="476" t="n"/>
      <c r="BC83" s="476" t="n"/>
      <c r="BD83" s="476" t="n"/>
      <c r="BE83" s="476" t="n"/>
      <c r="BF83" s="476" t="n"/>
      <c r="BG83" s="476" t="n"/>
      <c r="BH83" s="476" t="n"/>
      <c r="BI83" s="476" t="n"/>
      <c r="BJ83" s="476" t="n"/>
      <c r="BK83" s="476" t="n"/>
      <c r="BL83" s="476" t="n"/>
      <c r="BM83" s="476" t="n"/>
      <c r="BN83" s="476" t="n"/>
      <c r="BO83" s="476" t="n"/>
      <c r="BP83" s="476" t="n"/>
      <c r="BQ83" s="476" t="n"/>
      <c r="BR83" s="476" t="n"/>
      <c r="BS83" s="476" t="n"/>
      <c r="BT83" s="476" t="n"/>
      <c r="BU83" s="476" t="n"/>
      <c r="BV83" s="476" t="n"/>
      <c r="BW83" s="476" t="n"/>
      <c r="BX83" s="476" t="n"/>
      <c r="BY83" s="476" t="n"/>
      <c r="BZ83" s="476" t="n"/>
      <c r="CA83" s="476" t="n"/>
      <c r="CB83" s="476" t="n"/>
      <c r="CC83" s="476" t="n"/>
      <c r="CD83" s="476" t="n"/>
      <c r="CE83" s="476" t="n"/>
      <c r="CF83" s="476" t="n"/>
      <c r="CG83" s="476" t="n"/>
      <c r="CH83" s="476" t="n"/>
      <c r="CI83" s="476" t="n"/>
      <c r="CJ83" s="476" t="n"/>
      <c r="CK83" s="476" t="n"/>
      <c r="CL83" s="476" t="n"/>
      <c r="CM83" s="476" t="n"/>
      <c r="CN83" s="476" t="n"/>
      <c r="CO83" s="476" t="n"/>
      <c r="CP83" s="476" t="n"/>
      <c r="CQ83" s="476" t="n"/>
      <c r="CR83" s="476" t="n"/>
      <c r="CS83" s="476" t="n"/>
      <c r="CT83" s="476" t="n"/>
      <c r="CU83" s="476" t="n"/>
      <c r="CV83" s="476" t="n"/>
      <c r="CW83" s="476" t="n"/>
      <c r="CX83" s="476" t="n"/>
      <c r="CY83" s="476" t="n"/>
      <c r="CZ83" s="476" t="n"/>
      <c r="DA83" s="476" t="n"/>
      <c r="DB83" s="476" t="n"/>
      <c r="DC83" s="476" t="n"/>
      <c r="DD83" s="476" t="n"/>
      <c r="DE83" s="476" t="n"/>
      <c r="DF83" s="476" t="n"/>
      <c r="DG83" s="476" t="n"/>
      <c r="DH83" s="476" t="n"/>
      <c r="DI83" s="476" t="n"/>
      <c r="DJ83" s="476" t="n"/>
      <c r="DK83" s="476" t="n"/>
      <c r="DL83" s="476" t="n"/>
      <c r="DM83" s="476" t="n"/>
      <c r="DN83" s="476" t="n"/>
      <c r="DO83" s="476" t="n"/>
      <c r="DP83" s="476" t="n"/>
      <c r="DQ83" s="476" t="n"/>
      <c r="DR83" s="476" t="n"/>
      <c r="DS83" s="476" t="n"/>
      <c r="DT83" s="476" t="n"/>
      <c r="DU83" s="476" t="n"/>
      <c r="DV83" s="476" t="n"/>
      <c r="DW83" s="476" t="n"/>
      <c r="DX83" s="476" t="n"/>
      <c r="DY83" s="476" t="n"/>
      <c r="DZ83" s="476" t="n"/>
      <c r="EA83" s="476" t="n"/>
      <c r="EB83" s="476" t="n"/>
      <c r="EC83" s="476" t="n"/>
      <c r="ED83" s="476" t="n"/>
      <c r="EE83" s="476" t="n"/>
      <c r="EF83" s="476" t="n"/>
      <c r="EG83" s="476" t="n"/>
      <c r="EH83" s="476" t="n"/>
      <c r="EI83" s="476" t="n"/>
      <c r="EJ83" s="476" t="n"/>
      <c r="EK83" s="476" t="n"/>
      <c r="EL83" s="476" t="n"/>
      <c r="EM83" s="476" t="n"/>
      <c r="EN83" s="476" t="n"/>
      <c r="EO83" s="476" t="n"/>
      <c r="EP83" s="476" t="n"/>
      <c r="EQ83" s="476" t="n"/>
      <c r="ER83" s="476" t="n"/>
      <c r="ES83" s="476" t="n"/>
      <c r="ET83" s="476" t="n"/>
      <c r="EU83" s="476" t="n"/>
      <c r="EV83" s="476" t="n"/>
      <c r="EW83" s="476" t="n"/>
      <c r="EX83" s="476" t="n"/>
      <c r="EY83" s="476" t="n"/>
      <c r="EZ83" s="476" t="n"/>
      <c r="FA83" s="476" t="n"/>
      <c r="FB83" s="476" t="n"/>
      <c r="FC83" s="476" t="n"/>
      <c r="FD83" s="476" t="n"/>
      <c r="FE83" s="476" t="n"/>
      <c r="FF83" s="476" t="n"/>
      <c r="FG83" s="476" t="n"/>
      <c r="FH83" s="476" t="n"/>
      <c r="FI83" s="476" t="n"/>
      <c r="FJ83" s="476" t="n"/>
      <c r="FK83" s="476" t="n"/>
      <c r="FL83" s="476" t="n"/>
      <c r="FM83" s="476" t="n"/>
      <c r="FN83" s="476" t="n"/>
      <c r="FO83" s="476" t="n"/>
      <c r="FP83" s="476" t="n"/>
      <c r="FQ83" s="476" t="n"/>
      <c r="FR83" s="476" t="n"/>
      <c r="FS83" s="476" t="n"/>
      <c r="FT83" s="476" t="n"/>
      <c r="FU83" s="476" t="n"/>
      <c r="FV83" s="476" t="n"/>
      <c r="FW83" s="476" t="n"/>
      <c r="FX83" s="476" t="n"/>
      <c r="FY83" s="476" t="n"/>
      <c r="FZ83" s="476" t="n"/>
      <c r="GA83" s="476" t="n"/>
      <c r="GB83" s="476" t="n"/>
      <c r="GC83" s="476" t="n"/>
      <c r="GD83" s="476" t="n"/>
      <c r="GE83" s="476" t="n"/>
      <c r="GF83" s="476" t="n"/>
      <c r="GG83" s="476" t="n"/>
      <c r="GH83" s="476" t="n"/>
      <c r="GI83" s="476" t="n"/>
      <c r="GJ83" s="476" t="n"/>
      <c r="GK83" s="476" t="n"/>
      <c r="GL83" s="476" t="n"/>
      <c r="GM83" s="476" t="n"/>
      <c r="GN83" s="476" t="n"/>
      <c r="GO83" s="476" t="n"/>
      <c r="GP83" s="476" t="n"/>
      <c r="GQ83" s="476" t="n"/>
      <c r="GR83" s="476" t="n"/>
      <c r="GS83" s="476" t="n"/>
      <c r="GT83" s="476" t="n"/>
      <c r="GU83" s="476" t="n"/>
      <c r="GV83" s="476" t="n"/>
      <c r="GW83" s="476" t="n"/>
      <c r="GX83" s="476" t="n"/>
      <c r="GY83" s="476" t="n"/>
      <c r="GZ83" s="476" t="n"/>
    </row>
    <row r="84">
      <c r="A84" s="849" t="inlineStr">
        <is>
          <t>kierunek</t>
        </is>
      </c>
      <c r="B84" s="476" t="n"/>
      <c r="C84" s="476" t="n"/>
      <c r="D84" s="845" t="n">
        <v>7</v>
      </c>
      <c r="E84" s="845" t="n">
        <v>9</v>
      </c>
      <c r="F84" s="476" t="n"/>
      <c r="G84" s="845" t="n"/>
      <c r="H84" s="845" t="n"/>
      <c r="I84" s="476" t="n"/>
      <c r="J84" s="476" t="inlineStr">
        <is>
          <t>próba 5</t>
        </is>
      </c>
      <c r="K84" s="476" t="n"/>
      <c r="L84" s="476" t="n"/>
      <c r="M84" s="476" t="n"/>
      <c r="N84" s="476" t="n"/>
      <c r="O84" s="476" t="n"/>
      <c r="P84" s="476" t="n"/>
      <c r="Q84" s="476" t="n"/>
      <c r="R84" s="476" t="n"/>
      <c r="S84" s="476" t="inlineStr">
        <is>
          <t>próba 6</t>
        </is>
      </c>
      <c r="T84" s="476" t="n"/>
      <c r="U84" s="476" t="n"/>
      <c r="V84" s="476" t="n"/>
      <c r="W84" s="476" t="n"/>
      <c r="X84" s="476" t="n"/>
      <c r="Y84" s="476" t="n"/>
      <c r="Z84" s="476" t="n"/>
      <c r="AA84" s="476" t="n"/>
      <c r="AB84" s="476" t="n"/>
      <c r="AC84" s="476" t="n"/>
      <c r="AD84" s="476" t="n"/>
      <c r="AE84" s="476" t="n"/>
      <c r="AF84" s="476" t="n"/>
      <c r="AG84" s="476" t="n"/>
      <c r="AH84" s="476" t="n"/>
      <c r="AI84" s="476" t="n"/>
      <c r="AJ84" s="476" t="n"/>
      <c r="AK84" s="476" t="n"/>
      <c r="AL84" s="476" t="n"/>
      <c r="AM84" s="476" t="n"/>
      <c r="AN84" s="476" t="n"/>
      <c r="AO84" s="476" t="n"/>
      <c r="AP84" s="476" t="n"/>
      <c r="AQ84" s="476" t="n"/>
      <c r="AR84" s="476" t="n"/>
      <c r="AS84" s="476" t="n"/>
      <c r="AT84" s="476" t="n"/>
      <c r="AU84" s="476" t="n"/>
      <c r="AV84" s="476" t="n"/>
      <c r="AW84" s="476" t="n"/>
      <c r="AX84" s="476" t="n"/>
      <c r="AY84" s="476" t="n"/>
      <c r="AZ84" s="476" t="n"/>
      <c r="BA84" s="476" t="n"/>
      <c r="BB84" s="476" t="n"/>
      <c r="BC84" s="476" t="n"/>
      <c r="BD84" s="476" t="n"/>
      <c r="BE84" s="476" t="n"/>
      <c r="BF84" s="476" t="n"/>
      <c r="BG84" s="476" t="n"/>
      <c r="BH84" s="476" t="n"/>
      <c r="BI84" s="476" t="n"/>
      <c r="BJ84" s="476" t="n"/>
      <c r="BK84" s="476" t="n"/>
      <c r="BL84" s="476" t="n"/>
      <c r="BM84" s="476" t="n"/>
      <c r="BN84" s="476" t="n"/>
      <c r="BO84" s="476" t="n"/>
      <c r="BP84" s="476" t="n"/>
      <c r="BQ84" s="476" t="n"/>
      <c r="BR84" s="476" t="n"/>
      <c r="BS84" s="476" t="n"/>
      <c r="BT84" s="476" t="n"/>
      <c r="BU84" s="476" t="n"/>
      <c r="BV84" s="476" t="n"/>
      <c r="BW84" s="476" t="n"/>
      <c r="BX84" s="476" t="n"/>
      <c r="BY84" s="476" t="n"/>
      <c r="BZ84" s="476" t="n"/>
      <c r="CA84" s="476" t="n"/>
      <c r="CB84" s="476" t="n"/>
      <c r="CC84" s="476" t="n"/>
      <c r="CD84" s="476" t="n"/>
      <c r="CE84" s="476" t="n"/>
      <c r="CF84" s="476" t="n"/>
      <c r="CG84" s="476" t="n"/>
      <c r="CH84" s="476" t="n"/>
      <c r="CI84" s="476" t="n"/>
      <c r="CJ84" s="476" t="n"/>
      <c r="CK84" s="476" t="n"/>
      <c r="CL84" s="476" t="n"/>
      <c r="CM84" s="476" t="n"/>
      <c r="CN84" s="476" t="n"/>
      <c r="CO84" s="476" t="n"/>
      <c r="CP84" s="476" t="n"/>
      <c r="CQ84" s="476" t="n"/>
      <c r="CR84" s="476" t="n"/>
      <c r="CS84" s="476" t="n"/>
      <c r="CT84" s="476" t="n"/>
      <c r="CU84" s="476" t="n"/>
      <c r="CV84" s="476" t="n"/>
      <c r="CW84" s="476" t="n"/>
      <c r="CX84" s="476" t="n"/>
      <c r="CY84" s="476" t="n"/>
      <c r="CZ84" s="476" t="n"/>
      <c r="DA84" s="476" t="n"/>
      <c r="DB84" s="476" t="n"/>
      <c r="DC84" s="476" t="n"/>
      <c r="DD84" s="476" t="n"/>
      <c r="DE84" s="476" t="n"/>
      <c r="DF84" s="476" t="n"/>
      <c r="DG84" s="476" t="n"/>
      <c r="DH84" s="476" t="n"/>
      <c r="DI84" s="476" t="n"/>
      <c r="DJ84" s="476" t="n"/>
      <c r="DK84" s="476" t="n"/>
      <c r="DL84" s="476" t="n"/>
      <c r="DM84" s="476" t="n"/>
      <c r="DN84" s="476" t="n"/>
      <c r="DO84" s="476" t="n"/>
      <c r="DP84" s="476" t="n"/>
      <c r="DQ84" s="476" t="n"/>
      <c r="DR84" s="476" t="n"/>
      <c r="DS84" s="476" t="n"/>
      <c r="DT84" s="476" t="n"/>
      <c r="DU84" s="476" t="n"/>
      <c r="DV84" s="476" t="n"/>
      <c r="DW84" s="476" t="n"/>
      <c r="DX84" s="476" t="n"/>
      <c r="DY84" s="476" t="n"/>
      <c r="DZ84" s="476" t="n"/>
      <c r="EA84" s="476" t="n"/>
      <c r="EB84" s="476" t="n"/>
      <c r="EC84" s="476" t="n"/>
      <c r="ED84" s="476" t="n"/>
      <c r="EE84" s="476" t="n"/>
      <c r="EF84" s="476" t="n"/>
      <c r="EG84" s="476" t="n"/>
      <c r="EH84" s="476" t="n"/>
      <c r="EI84" s="476" t="n"/>
      <c r="EJ84" s="476" t="n"/>
      <c r="EK84" s="476" t="n"/>
      <c r="EL84" s="476" t="n"/>
      <c r="EM84" s="476" t="n"/>
      <c r="EN84" s="476" t="n"/>
      <c r="EO84" s="476" t="n"/>
      <c r="EP84" s="476" t="n"/>
      <c r="EQ84" s="476" t="n"/>
      <c r="ER84" s="476" t="n"/>
      <c r="ES84" s="476" t="n"/>
      <c r="ET84" s="476" t="n"/>
      <c r="EU84" s="476" t="n"/>
      <c r="EV84" s="476" t="n"/>
      <c r="EW84" s="476" t="n"/>
      <c r="EX84" s="476" t="n"/>
      <c r="EY84" s="476" t="n"/>
      <c r="EZ84" s="476" t="n"/>
      <c r="FA84" s="476" t="n"/>
      <c r="FB84" s="476" t="n"/>
      <c r="FC84" s="476" t="n"/>
      <c r="FD84" s="476" t="n"/>
      <c r="FE84" s="476" t="n"/>
      <c r="FF84" s="476" t="n"/>
      <c r="FG84" s="476" t="n"/>
      <c r="FH84" s="476" t="n"/>
      <c r="FI84" s="476" t="n"/>
      <c r="FJ84" s="476" t="n"/>
      <c r="FK84" s="476" t="n"/>
      <c r="FL84" s="476" t="n"/>
      <c r="FM84" s="476" t="n"/>
      <c r="FN84" s="476" t="n"/>
      <c r="FO84" s="476" t="n"/>
      <c r="FP84" s="476" t="n"/>
      <c r="FQ84" s="476" t="n"/>
      <c r="FR84" s="476" t="n"/>
      <c r="FS84" s="476" t="n"/>
      <c r="FT84" s="476" t="n"/>
      <c r="FU84" s="476" t="n"/>
      <c r="FV84" s="476" t="n"/>
      <c r="FW84" s="476" t="n"/>
      <c r="FX84" s="476" t="n"/>
      <c r="FY84" s="476" t="n"/>
      <c r="FZ84" s="476" t="n"/>
      <c r="GA84" s="476" t="n"/>
      <c r="GB84" s="476" t="n"/>
      <c r="GC84" s="476" t="n"/>
      <c r="GD84" s="476" t="n"/>
      <c r="GE84" s="476" t="n"/>
      <c r="GF84" s="476" t="n"/>
      <c r="GG84" s="476" t="n"/>
      <c r="GH84" s="476" t="n"/>
      <c r="GI84" s="476" t="n"/>
      <c r="GJ84" s="476" t="n"/>
      <c r="GK84" s="476" t="n"/>
      <c r="GL84" s="476" t="n"/>
      <c r="GM84" s="476" t="n"/>
      <c r="GN84" s="476" t="n"/>
      <c r="GO84" s="476" t="n"/>
      <c r="GP84" s="476" t="n"/>
      <c r="GQ84" s="476" t="n"/>
      <c r="GR84" s="476" t="n"/>
      <c r="GS84" s="476" t="n"/>
      <c r="GT84" s="476" t="n"/>
      <c r="GU84" s="476" t="n"/>
      <c r="GV84" s="476" t="n"/>
      <c r="GW84" s="476" t="n"/>
      <c r="GX84" s="476" t="n"/>
      <c r="GY84" s="476" t="n"/>
      <c r="GZ84" s="476" t="n"/>
    </row>
    <row r="85">
      <c r="A85" s="672" t="inlineStr">
        <is>
          <t>kierunek</t>
        </is>
      </c>
      <c r="B85" s="672" t="n"/>
      <c r="C85" s="672" t="n"/>
      <c r="D85" s="765" t="n">
        <v>6</v>
      </c>
      <c r="E85" s="765" t="n">
        <v>5</v>
      </c>
      <c r="F85" s="660" t="n"/>
      <c r="G85" s="766" t="n"/>
      <c r="H85" s="763" t="n"/>
      <c r="I85" s="476" t="n"/>
      <c r="J85" s="672" t="inlineStr">
        <is>
          <t>kierunek</t>
        </is>
      </c>
      <c r="K85" s="672" t="n"/>
      <c r="L85" s="672" t="n"/>
      <c r="M85" s="765" t="n">
        <v>8</v>
      </c>
      <c r="N85" s="765" t="n">
        <v>7</v>
      </c>
      <c r="O85" s="660" t="n"/>
      <c r="P85" s="766" t="n"/>
      <c r="Q85" s="763" t="n"/>
      <c r="R85" s="476" t="n"/>
      <c r="S85" s="672" t="inlineStr">
        <is>
          <t>kierunek</t>
        </is>
      </c>
      <c r="T85" s="672" t="n"/>
      <c r="U85" s="672" t="n"/>
      <c r="V85" s="765" t="n">
        <v>5</v>
      </c>
      <c r="W85" s="765" t="n">
        <v>7</v>
      </c>
      <c r="X85" s="660" t="n"/>
      <c r="Y85" s="766" t="n"/>
      <c r="Z85" s="763" t="n"/>
      <c r="AA85" s="476" t="n"/>
      <c r="AB85" s="476" t="n"/>
      <c r="AC85" s="476" t="n"/>
      <c r="AD85" s="476" t="n"/>
      <c r="AE85" s="476" t="n"/>
      <c r="AF85" s="476" t="n"/>
      <c r="AG85" s="476" t="n"/>
      <c r="AH85" s="476" t="n"/>
      <c r="AI85" s="476" t="n"/>
      <c r="AJ85" s="476" t="n"/>
      <c r="AK85" s="476" t="n"/>
      <c r="AL85" s="476" t="n"/>
      <c r="AM85" s="476" t="n"/>
      <c r="AN85" s="476" t="n"/>
      <c r="AO85" s="476" t="n"/>
      <c r="AP85" s="476" t="n"/>
      <c r="AQ85" s="476" t="n"/>
      <c r="AR85" s="476" t="n"/>
      <c r="AS85" s="476" t="n"/>
      <c r="AT85" s="476" t="n"/>
      <c r="AU85" s="476" t="n"/>
      <c r="AV85" s="476" t="n"/>
      <c r="AW85" s="476" t="n"/>
      <c r="AX85" s="476" t="n"/>
      <c r="AY85" s="476" t="n"/>
      <c r="AZ85" s="476" t="n"/>
      <c r="BA85" s="476" t="n"/>
      <c r="BB85" s="476" t="n"/>
      <c r="BC85" s="476" t="n"/>
      <c r="BD85" s="476" t="n"/>
      <c r="BE85" s="476" t="n"/>
      <c r="BF85" s="476" t="n"/>
      <c r="BG85" s="476" t="n"/>
      <c r="BH85" s="476" t="n"/>
      <c r="BI85" s="476" t="n"/>
      <c r="BJ85" s="476" t="n"/>
      <c r="BK85" s="476" t="n"/>
      <c r="BL85" s="476" t="n"/>
      <c r="BM85" s="476" t="n"/>
      <c r="BN85" s="476" t="n"/>
      <c r="BO85" s="476" t="n"/>
      <c r="BP85" s="476" t="n"/>
      <c r="BQ85" s="476" t="n"/>
      <c r="BR85" s="476" t="n"/>
      <c r="BS85" s="476" t="n"/>
      <c r="BT85" s="476" t="n"/>
      <c r="BU85" s="476" t="n"/>
      <c r="BV85" s="476" t="n"/>
      <c r="BW85" s="476" t="n"/>
      <c r="BX85" s="476" t="n"/>
      <c r="BY85" s="476" t="n"/>
      <c r="BZ85" s="476" t="n"/>
      <c r="CA85" s="476" t="n"/>
      <c r="CB85" s="476" t="n"/>
      <c r="CC85" s="476" t="n"/>
      <c r="CD85" s="476" t="n"/>
      <c r="CE85" s="476" t="n"/>
      <c r="CF85" s="476" t="n"/>
      <c r="CG85" s="476" t="n"/>
      <c r="CH85" s="476" t="n"/>
      <c r="CI85" s="476" t="n"/>
      <c r="CJ85" s="476" t="n"/>
      <c r="CK85" s="476" t="n"/>
      <c r="CL85" s="476" t="n"/>
      <c r="CM85" s="476" t="n"/>
      <c r="CN85" s="476" t="n"/>
      <c r="CO85" s="476" t="n"/>
      <c r="CP85" s="476" t="n"/>
      <c r="CQ85" s="476" t="n"/>
      <c r="CR85" s="476" t="n"/>
      <c r="CS85" s="476" t="n"/>
      <c r="CT85" s="476" t="n"/>
      <c r="CU85" s="476" t="n"/>
      <c r="CV85" s="476" t="n"/>
      <c r="CW85" s="476" t="n"/>
      <c r="CX85" s="476" t="n"/>
      <c r="CY85" s="476" t="n"/>
      <c r="CZ85" s="476" t="n"/>
      <c r="DA85" s="476" t="n"/>
      <c r="DB85" s="476" t="n"/>
      <c r="DC85" s="476" t="n"/>
      <c r="DD85" s="476" t="n"/>
      <c r="DE85" s="476" t="n"/>
      <c r="DF85" s="476" t="n"/>
      <c r="DG85" s="476" t="n"/>
      <c r="DH85" s="476" t="n"/>
      <c r="DI85" s="476" t="n"/>
      <c r="DJ85" s="476" t="n"/>
      <c r="DK85" s="476" t="n"/>
      <c r="DL85" s="476" t="n"/>
      <c r="DM85" s="476" t="n"/>
      <c r="DN85" s="476" t="n"/>
      <c r="DO85" s="476" t="n"/>
      <c r="DP85" s="476" t="n"/>
      <c r="DQ85" s="476" t="n"/>
      <c r="DR85" s="476" t="n"/>
      <c r="DS85" s="476" t="n"/>
      <c r="DT85" s="476" t="n"/>
      <c r="DU85" s="476" t="n"/>
      <c r="DV85" s="476" t="n"/>
      <c r="DW85" s="476" t="n"/>
      <c r="DX85" s="476" t="n"/>
      <c r="DY85" s="476" t="n"/>
      <c r="DZ85" s="476" t="n"/>
      <c r="EA85" s="476" t="n"/>
      <c r="EB85" s="476" t="n"/>
      <c r="EC85" s="476" t="n"/>
      <c r="ED85" s="476" t="n"/>
      <c r="EE85" s="476" t="n"/>
      <c r="EF85" s="476" t="n"/>
      <c r="EG85" s="476" t="n"/>
      <c r="EH85" s="476" t="n"/>
      <c r="EI85" s="476" t="n"/>
      <c r="EJ85" s="476" t="n"/>
      <c r="EK85" s="476" t="n"/>
      <c r="EL85" s="476" t="n"/>
      <c r="EM85" s="476" t="n"/>
      <c r="EN85" s="476" t="n"/>
      <c r="EO85" s="476" t="n"/>
      <c r="EP85" s="476" t="n"/>
      <c r="EQ85" s="476" t="n"/>
      <c r="ER85" s="476" t="n"/>
      <c r="ES85" s="476" t="n"/>
      <c r="ET85" s="476" t="n"/>
      <c r="EU85" s="476" t="n"/>
      <c r="EV85" s="476" t="n"/>
      <c r="EW85" s="476" t="n"/>
      <c r="EX85" s="476" t="n"/>
      <c r="EY85" s="476" t="n"/>
      <c r="EZ85" s="476" t="n"/>
      <c r="FA85" s="476" t="n"/>
      <c r="FB85" s="476" t="n"/>
      <c r="FC85" s="476" t="n"/>
      <c r="FD85" s="476" t="n"/>
      <c r="FE85" s="476" t="n"/>
      <c r="FF85" s="476" t="n"/>
      <c r="FG85" s="476" t="n"/>
      <c r="FH85" s="476" t="n"/>
      <c r="FI85" s="476" t="n"/>
      <c r="FJ85" s="476" t="n"/>
      <c r="FK85" s="476" t="n"/>
      <c r="FL85" s="476" t="n"/>
      <c r="FM85" s="476" t="n"/>
      <c r="FN85" s="476" t="n"/>
      <c r="FO85" s="476" t="n"/>
      <c r="FP85" s="476" t="n"/>
      <c r="FQ85" s="476" t="n"/>
      <c r="FR85" s="476" t="n"/>
      <c r="FS85" s="476" t="n"/>
      <c r="FT85" s="476" t="n"/>
      <c r="FU85" s="476" t="n"/>
      <c r="FV85" s="476" t="n"/>
      <c r="FW85" s="476" t="n"/>
      <c r="FX85" s="476" t="n"/>
      <c r="FY85" s="476" t="n"/>
      <c r="FZ85" s="476" t="n"/>
      <c r="GA85" s="476" t="n"/>
      <c r="GB85" s="476" t="n"/>
      <c r="GC85" s="476" t="n"/>
      <c r="GD85" s="476" t="n"/>
      <c r="GE85" s="476" t="n"/>
      <c r="GF85" s="476" t="n"/>
      <c r="GG85" s="476" t="n"/>
      <c r="GH85" s="476" t="n"/>
      <c r="GI85" s="476" t="n"/>
      <c r="GJ85" s="476" t="n"/>
      <c r="GK85" s="476" t="n"/>
      <c r="GL85" s="476" t="n"/>
      <c r="GM85" s="476" t="n"/>
      <c r="GN85" s="476" t="n"/>
      <c r="GO85" s="476" t="n"/>
      <c r="GP85" s="476" t="n"/>
      <c r="GQ85" s="476" t="n"/>
      <c r="GR85" s="476" t="n"/>
      <c r="GS85" s="476" t="n"/>
      <c r="GT85" s="476" t="n"/>
      <c r="GU85" s="476" t="n"/>
      <c r="GV85" s="476" t="n"/>
      <c r="GW85" s="476" t="n"/>
      <c r="GX85" s="476" t="n"/>
      <c r="GY85" s="476" t="n"/>
      <c r="GZ85" s="476" t="n"/>
    </row>
    <row r="86">
      <c r="A86" s="660" t="inlineStr">
        <is>
          <t>Nr</t>
        </is>
      </c>
      <c r="B86" s="660" t="inlineStr">
        <is>
          <t>∆X</t>
        </is>
      </c>
      <c r="C86" s="660" t="inlineStr">
        <is>
          <t>σdx</t>
        </is>
      </c>
      <c r="D86" s="660" t="inlineStr">
        <is>
          <t>Warunek |ΔX|</t>
        </is>
      </c>
      <c r="E86" s="660" t="inlineStr">
        <is>
          <t>∆Y</t>
        </is>
      </c>
      <c r="F86" s="660" t="inlineStr">
        <is>
          <t>σdy</t>
        </is>
      </c>
      <c r="G86" s="660" t="inlineStr">
        <is>
          <t>Warunek |ΔY|</t>
        </is>
      </c>
      <c r="H86" s="660" t="inlineStr">
        <is>
          <t>warunek</t>
        </is>
      </c>
      <c r="I86" s="476" t="n"/>
      <c r="J86" s="660" t="n"/>
      <c r="K86" s="660" t="n"/>
      <c r="L86" s="660" t="n"/>
      <c r="M86" s="660" t="n"/>
      <c r="N86" s="660" t="n"/>
      <c r="O86" s="660" t="n"/>
      <c r="P86" s="660" t="n"/>
      <c r="Q86" s="660" t="n"/>
      <c r="R86" s="476" t="n"/>
      <c r="S86" s="660" t="n"/>
      <c r="T86" s="660" t="n"/>
      <c r="U86" s="660" t="n"/>
      <c r="V86" s="660" t="n"/>
      <c r="W86" s="660" t="n"/>
      <c r="X86" s="660" t="n"/>
      <c r="Y86" s="660" t="n"/>
      <c r="Z86" s="660" t="n"/>
      <c r="AA86" s="476" t="n"/>
      <c r="AB86" s="476" t="n"/>
      <c r="AC86" s="476" t="n"/>
      <c r="AD86" s="476" t="n"/>
      <c r="AE86" s="476" t="n"/>
      <c r="AF86" s="476" t="n"/>
      <c r="AG86" s="476" t="n"/>
      <c r="AH86" s="476" t="n"/>
      <c r="AI86" s="476" t="n"/>
      <c r="AJ86" s="476" t="n"/>
      <c r="AK86" s="476" t="n"/>
      <c r="AL86" s="476" t="n"/>
      <c r="AM86" s="476" t="n"/>
      <c r="AN86" s="476" t="n"/>
      <c r="AO86" s="476" t="n"/>
      <c r="AP86" s="476" t="n"/>
      <c r="AQ86" s="476" t="n"/>
      <c r="AR86" s="476" t="n"/>
      <c r="AS86" s="476" t="n"/>
      <c r="AT86" s="476" t="n"/>
      <c r="AU86" s="476" t="n"/>
      <c r="AV86" s="476" t="n"/>
      <c r="AW86" s="476" t="n"/>
      <c r="AX86" s="476" t="n"/>
      <c r="AY86" s="476" t="n"/>
      <c r="AZ86" s="476" t="n"/>
      <c r="BA86" s="476" t="n"/>
      <c r="BB86" s="476" t="n"/>
      <c r="BC86" s="476" t="n"/>
      <c r="BD86" s="476" t="n"/>
      <c r="BE86" s="476" t="n"/>
      <c r="BF86" s="476" t="n"/>
      <c r="BG86" s="476" t="n"/>
      <c r="BH86" s="476" t="n"/>
      <c r="BI86" s="476" t="n"/>
      <c r="BJ86" s="476" t="n"/>
      <c r="BK86" s="476" t="n"/>
      <c r="BL86" s="476" t="n"/>
      <c r="BM86" s="476" t="n"/>
      <c r="BN86" s="476" t="n"/>
      <c r="BO86" s="476" t="n"/>
      <c r="BP86" s="476" t="n"/>
      <c r="BQ86" s="476" t="n"/>
      <c r="BR86" s="476" t="n"/>
      <c r="BS86" s="476" t="n"/>
      <c r="BT86" s="476" t="n"/>
      <c r="BU86" s="476" t="n"/>
      <c r="BV86" s="476" t="n"/>
      <c r="BW86" s="476" t="n"/>
      <c r="BX86" s="476" t="n"/>
      <c r="BY86" s="476" t="n"/>
      <c r="BZ86" s="476" t="n"/>
      <c r="CA86" s="476" t="n"/>
      <c r="CB86" s="476" t="n"/>
      <c r="CC86" s="476" t="n"/>
      <c r="CD86" s="476" t="n"/>
      <c r="CE86" s="476" t="n"/>
      <c r="CF86" s="476" t="n"/>
      <c r="CG86" s="476" t="n"/>
      <c r="CH86" s="476" t="n"/>
      <c r="CI86" s="476" t="n"/>
      <c r="CJ86" s="476" t="n"/>
      <c r="CK86" s="476" t="n"/>
      <c r="CL86" s="476" t="n"/>
      <c r="CM86" s="476" t="n"/>
      <c r="CN86" s="476" t="n"/>
      <c r="CO86" s="476" t="n"/>
      <c r="CP86" s="476" t="n"/>
      <c r="CQ86" s="476" t="n"/>
      <c r="CR86" s="476" t="n"/>
      <c r="CS86" s="476" t="n"/>
      <c r="CT86" s="476" t="n"/>
      <c r="CU86" s="476" t="n"/>
      <c r="CV86" s="476" t="n"/>
      <c r="CW86" s="476" t="n"/>
      <c r="CX86" s="476" t="n"/>
      <c r="CY86" s="476" t="n"/>
      <c r="CZ86" s="476" t="n"/>
      <c r="DA86" s="476" t="n"/>
      <c r="DB86" s="476" t="n"/>
      <c r="DC86" s="476" t="n"/>
      <c r="DD86" s="476" t="n"/>
      <c r="DE86" s="476" t="n"/>
      <c r="DF86" s="476" t="n"/>
      <c r="DG86" s="476" t="n"/>
      <c r="DH86" s="476" t="n"/>
      <c r="DI86" s="476" t="n"/>
      <c r="DJ86" s="476" t="n"/>
      <c r="DK86" s="476" t="n"/>
      <c r="DL86" s="476" t="n"/>
      <c r="DM86" s="476" t="n"/>
      <c r="DN86" s="476" t="n"/>
      <c r="DO86" s="476" t="n"/>
      <c r="DP86" s="476" t="n"/>
      <c r="DQ86" s="476" t="n"/>
      <c r="DR86" s="476" t="n"/>
      <c r="DS86" s="476" t="n"/>
      <c r="DT86" s="476" t="n"/>
      <c r="DU86" s="476" t="n"/>
      <c r="DV86" s="476" t="n"/>
      <c r="DW86" s="476" t="n"/>
      <c r="DX86" s="476" t="n"/>
      <c r="DY86" s="476" t="n"/>
      <c r="DZ86" s="476" t="n"/>
      <c r="EA86" s="476" t="n"/>
      <c r="EB86" s="476" t="n"/>
      <c r="EC86" s="476" t="n"/>
      <c r="ED86" s="476" t="n"/>
      <c r="EE86" s="476" t="n"/>
      <c r="EF86" s="476" t="n"/>
      <c r="EG86" s="476" t="n"/>
      <c r="EH86" s="476" t="n"/>
      <c r="EI86" s="476" t="n"/>
      <c r="EJ86" s="476" t="n"/>
      <c r="EK86" s="476" t="n"/>
      <c r="EL86" s="476" t="n"/>
      <c r="EM86" s="476" t="n"/>
      <c r="EN86" s="476" t="n"/>
      <c r="EO86" s="476" t="n"/>
      <c r="EP86" s="476" t="n"/>
      <c r="EQ86" s="476" t="n"/>
      <c r="ER86" s="476" t="n"/>
      <c r="ES86" s="476" t="n"/>
      <c r="ET86" s="476" t="n"/>
      <c r="EU86" s="476" t="n"/>
      <c r="EV86" s="476" t="n"/>
      <c r="EW86" s="476" t="n"/>
      <c r="EX86" s="476" t="n"/>
      <c r="EY86" s="476" t="n"/>
      <c r="EZ86" s="476" t="n"/>
      <c r="FA86" s="476" t="n"/>
      <c r="FB86" s="476" t="n"/>
      <c r="FC86" s="476" t="n"/>
      <c r="FD86" s="476" t="n"/>
      <c r="FE86" s="476" t="n"/>
      <c r="FF86" s="476" t="n"/>
      <c r="FG86" s="476" t="n"/>
      <c r="FH86" s="476" t="n"/>
      <c r="FI86" s="476" t="n"/>
      <c r="FJ86" s="476" t="n"/>
      <c r="FK86" s="476" t="n"/>
      <c r="FL86" s="476" t="n"/>
      <c r="FM86" s="476" t="n"/>
      <c r="FN86" s="476" t="n"/>
      <c r="FO86" s="476" t="n"/>
      <c r="FP86" s="476" t="n"/>
      <c r="FQ86" s="476" t="n"/>
      <c r="FR86" s="476" t="n"/>
      <c r="FS86" s="476" t="n"/>
      <c r="FT86" s="476" t="n"/>
      <c r="FU86" s="476" t="n"/>
      <c r="FV86" s="476" t="n"/>
      <c r="FW86" s="476" t="n"/>
      <c r="FX86" s="476" t="n"/>
      <c r="FY86" s="476" t="n"/>
      <c r="FZ86" s="476" t="n"/>
      <c r="GA86" s="476" t="n"/>
      <c r="GB86" s="476" t="n"/>
      <c r="GC86" s="476" t="n"/>
      <c r="GD86" s="476" t="n"/>
      <c r="GE86" s="476" t="n"/>
      <c r="GF86" s="476" t="n"/>
      <c r="GG86" s="476" t="n"/>
      <c r="GH86" s="476" t="n"/>
      <c r="GI86" s="476" t="n"/>
      <c r="GJ86" s="476" t="n"/>
      <c r="GK86" s="476" t="n"/>
      <c r="GL86" s="476" t="n"/>
      <c r="GM86" s="476" t="n"/>
      <c r="GN86" s="476" t="n"/>
      <c r="GO86" s="476" t="n"/>
      <c r="GP86" s="476" t="n"/>
      <c r="GQ86" s="476" t="n"/>
      <c r="GR86" s="476" t="n"/>
      <c r="GS86" s="476" t="n"/>
      <c r="GT86" s="476" t="n"/>
      <c r="GU86" s="476" t="n"/>
      <c r="GV86" s="476" t="n"/>
      <c r="GW86" s="476" t="n"/>
      <c r="GX86" s="476" t="n"/>
      <c r="GY86" s="476" t="n"/>
      <c r="GZ86" s="476" t="n"/>
    </row>
    <row r="87" ht="24" customHeight="1">
      <c r="A87" s="672" t="n">
        <v>5</v>
      </c>
      <c r="B87" s="672" t="n">
        <v>0.003239841915687251</v>
      </c>
      <c r="C87" s="672" t="n">
        <v>0.00215261</v>
      </c>
      <c r="D87" s="771" t="inlineStr">
        <is>
          <t>NIESPEŁNIA</t>
        </is>
      </c>
      <c r="E87" s="672" t="n">
        <v>-0.001856873846871694</v>
      </c>
      <c r="F87" s="672" t="n">
        <v>0.001850649870201211</v>
      </c>
      <c r="G87" s="771" t="inlineStr">
        <is>
          <t>NIESPEŁNIA</t>
        </is>
      </c>
      <c r="H87" s="672" t="inlineStr">
        <is>
          <t>NIESPEŁNIONY</t>
        </is>
      </c>
      <c r="I87" s="476" t="n"/>
      <c r="J87" s="672" t="inlineStr">
        <is>
          <t>Nr</t>
        </is>
      </c>
      <c r="K87" s="672" t="inlineStr">
        <is>
          <t>∆X</t>
        </is>
      </c>
      <c r="L87" s="672" t="inlineStr">
        <is>
          <t>σdx</t>
        </is>
      </c>
      <c r="M87" s="771" t="inlineStr">
        <is>
          <t>|ΔX|≤ kα*mΔx</t>
        </is>
      </c>
      <c r="N87" s="672" t="inlineStr">
        <is>
          <t>∆Y</t>
        </is>
      </c>
      <c r="O87" s="672" t="inlineStr">
        <is>
          <t>σdy</t>
        </is>
      </c>
      <c r="P87" s="771" t="inlineStr">
        <is>
          <t>|ΔY|≤ kα*mΔx</t>
        </is>
      </c>
      <c r="Q87" s="672" t="inlineStr">
        <is>
          <t>warunek</t>
        </is>
      </c>
      <c r="R87" s="476" t="n"/>
      <c r="S87" s="672" t="inlineStr">
        <is>
          <t>Nr</t>
        </is>
      </c>
      <c r="T87" s="672" t="inlineStr">
        <is>
          <t>∆X</t>
        </is>
      </c>
      <c r="U87" s="672" t="inlineStr">
        <is>
          <t>σdx</t>
        </is>
      </c>
      <c r="V87" s="771" t="inlineStr">
        <is>
          <t>|ΔX|≤ kα*mΔx</t>
        </is>
      </c>
      <c r="W87" s="672" t="inlineStr">
        <is>
          <t>∆Y</t>
        </is>
      </c>
      <c r="X87" s="672" t="inlineStr">
        <is>
          <t>σdy</t>
        </is>
      </c>
      <c r="Y87" s="771" t="inlineStr">
        <is>
          <t>|ΔY|≤ kα*mΔx</t>
        </is>
      </c>
      <c r="Z87" s="672" t="inlineStr">
        <is>
          <t>warunek</t>
        </is>
      </c>
      <c r="AA87" s="476" t="n"/>
      <c r="AB87" s="476" t="n"/>
      <c r="AC87" s="476" t="n"/>
      <c r="AD87" s="476" t="n"/>
      <c r="AE87" s="476" t="n"/>
      <c r="AF87" s="476" t="n"/>
      <c r="AG87" s="476" t="n"/>
      <c r="AH87" s="476" t="n"/>
      <c r="AI87" s="476" t="n"/>
      <c r="AJ87" s="476" t="n"/>
      <c r="AK87" s="476" t="n"/>
      <c r="AL87" s="476" t="n"/>
      <c r="AM87" s="476" t="n"/>
      <c r="AN87" s="476" t="n"/>
      <c r="AO87" s="476" t="n"/>
      <c r="AP87" s="476" t="n"/>
      <c r="AQ87" s="476" t="n"/>
      <c r="AR87" s="476" t="n"/>
      <c r="AS87" s="476" t="n"/>
      <c r="AT87" s="476" t="n"/>
      <c r="AU87" s="476" t="n"/>
      <c r="AV87" s="476" t="n"/>
      <c r="AW87" s="476" t="n"/>
      <c r="AX87" s="476" t="n"/>
      <c r="AY87" s="476" t="n"/>
      <c r="AZ87" s="476" t="n"/>
      <c r="BA87" s="476" t="n"/>
      <c r="BB87" s="476" t="n"/>
      <c r="BC87" s="476" t="n"/>
      <c r="BD87" s="476" t="n"/>
      <c r="BE87" s="476" t="n"/>
      <c r="BF87" s="476" t="n"/>
      <c r="BG87" s="476" t="n"/>
      <c r="BH87" s="476" t="n"/>
      <c r="BI87" s="476" t="n"/>
      <c r="BJ87" s="476" t="n"/>
      <c r="BK87" s="476" t="n"/>
      <c r="BL87" s="476" t="n"/>
      <c r="BM87" s="476" t="n"/>
      <c r="BN87" s="476" t="n"/>
      <c r="BO87" s="476" t="n"/>
      <c r="BP87" s="476" t="n"/>
      <c r="BQ87" s="476" t="n"/>
      <c r="BR87" s="476" t="n"/>
      <c r="BS87" s="476" t="n"/>
      <c r="BT87" s="476" t="n"/>
      <c r="BU87" s="476" t="n"/>
      <c r="BV87" s="476" t="n"/>
      <c r="BW87" s="476" t="n"/>
      <c r="BX87" s="476" t="n"/>
      <c r="BY87" s="476" t="n"/>
      <c r="BZ87" s="476" t="n"/>
      <c r="CA87" s="476" t="n"/>
      <c r="CB87" s="476" t="n"/>
      <c r="CC87" s="476" t="n"/>
      <c r="CD87" s="476" t="n"/>
      <c r="CE87" s="476" t="n"/>
      <c r="CF87" s="476" t="n"/>
      <c r="CG87" s="476" t="n"/>
      <c r="CH87" s="476" t="n"/>
      <c r="CI87" s="476" t="n"/>
      <c r="CJ87" s="476" t="n"/>
      <c r="CK87" s="476" t="n"/>
      <c r="CL87" s="476" t="n"/>
      <c r="CM87" s="476" t="n"/>
      <c r="CN87" s="476" t="n"/>
      <c r="CO87" s="476" t="n"/>
      <c r="CP87" s="476" t="n"/>
      <c r="CQ87" s="476" t="n"/>
      <c r="CR87" s="476" t="n"/>
      <c r="CS87" s="476" t="n"/>
      <c r="CT87" s="476" t="n"/>
      <c r="CU87" s="476" t="n"/>
      <c r="CV87" s="476" t="n"/>
      <c r="CW87" s="476" t="n"/>
      <c r="CX87" s="476" t="n"/>
      <c r="CY87" s="476" t="n"/>
      <c r="CZ87" s="476" t="n"/>
      <c r="DA87" s="476" t="n"/>
      <c r="DB87" s="476" t="n"/>
      <c r="DC87" s="476" t="n"/>
      <c r="DD87" s="476" t="n"/>
      <c r="DE87" s="476" t="n"/>
      <c r="DF87" s="476" t="n"/>
      <c r="DG87" s="476" t="n"/>
      <c r="DH87" s="476" t="n"/>
      <c r="DI87" s="476" t="n"/>
      <c r="DJ87" s="476" t="n"/>
      <c r="DK87" s="476" t="n"/>
      <c r="DL87" s="476" t="n"/>
      <c r="DM87" s="476" t="n"/>
      <c r="DN87" s="476" t="n"/>
      <c r="DO87" s="476" t="n"/>
      <c r="DP87" s="476" t="n"/>
      <c r="DQ87" s="476" t="n"/>
      <c r="DR87" s="476" t="n"/>
      <c r="DS87" s="476" t="n"/>
      <c r="DT87" s="476" t="n"/>
      <c r="DU87" s="476" t="n"/>
      <c r="DV87" s="476" t="n"/>
      <c r="DW87" s="476" t="n"/>
      <c r="DX87" s="476" t="n"/>
      <c r="DY87" s="476" t="n"/>
      <c r="DZ87" s="476" t="n"/>
      <c r="EA87" s="476" t="n"/>
      <c r="EB87" s="476" t="n"/>
      <c r="EC87" s="476" t="n"/>
      <c r="ED87" s="476" t="n"/>
      <c r="EE87" s="476" t="n"/>
      <c r="EF87" s="476" t="n"/>
      <c r="EG87" s="476" t="n"/>
      <c r="EH87" s="476" t="n"/>
      <c r="EI87" s="476" t="n"/>
      <c r="EJ87" s="476" t="n"/>
      <c r="EK87" s="476" t="n"/>
      <c r="EL87" s="476" t="n"/>
      <c r="EM87" s="476" t="n"/>
      <c r="EN87" s="476" t="n"/>
      <c r="EO87" s="476" t="n"/>
      <c r="EP87" s="476" t="n"/>
      <c r="EQ87" s="476" t="n"/>
      <c r="ER87" s="476" t="n"/>
      <c r="ES87" s="476" t="n"/>
      <c r="ET87" s="476" t="n"/>
      <c r="EU87" s="476" t="n"/>
      <c r="EV87" s="476" t="n"/>
      <c r="EW87" s="476" t="n"/>
      <c r="EX87" s="476" t="n"/>
      <c r="EY87" s="476" t="n"/>
      <c r="EZ87" s="476" t="n"/>
      <c r="FA87" s="476" t="n"/>
      <c r="FB87" s="476" t="n"/>
      <c r="FC87" s="476" t="n"/>
      <c r="FD87" s="476" t="n"/>
      <c r="FE87" s="476" t="n"/>
      <c r="FF87" s="476" t="n"/>
      <c r="FG87" s="476" t="n"/>
      <c r="FH87" s="476" t="n"/>
      <c r="FI87" s="476" t="n"/>
      <c r="FJ87" s="476" t="n"/>
      <c r="FK87" s="476" t="n"/>
      <c r="FL87" s="476" t="n"/>
      <c r="FM87" s="476" t="n"/>
      <c r="FN87" s="476" t="n"/>
      <c r="FO87" s="476" t="n"/>
      <c r="FP87" s="476" t="n"/>
      <c r="FQ87" s="476" t="n"/>
      <c r="FR87" s="476" t="n"/>
      <c r="FS87" s="476" t="n"/>
      <c r="FT87" s="476" t="n"/>
      <c r="FU87" s="476" t="n"/>
      <c r="FV87" s="476" t="n"/>
      <c r="FW87" s="476" t="n"/>
      <c r="FX87" s="476" t="n"/>
      <c r="FY87" s="476" t="n"/>
      <c r="FZ87" s="476" t="n"/>
      <c r="GA87" s="476" t="n"/>
      <c r="GB87" s="476" t="n"/>
      <c r="GC87" s="476" t="n"/>
      <c r="GD87" s="476" t="n"/>
      <c r="GE87" s="476" t="n"/>
      <c r="GF87" s="476" t="n"/>
      <c r="GG87" s="476" t="n"/>
      <c r="GH87" s="476" t="n"/>
      <c r="GI87" s="476" t="n"/>
      <c r="GJ87" s="476" t="n"/>
      <c r="GK87" s="476" t="n"/>
      <c r="GL87" s="476" t="n"/>
      <c r="GM87" s="476" t="n"/>
      <c r="GN87" s="476" t="n"/>
      <c r="GO87" s="476" t="n"/>
      <c r="GP87" s="476" t="n"/>
      <c r="GQ87" s="476" t="n"/>
      <c r="GR87" s="476" t="n"/>
      <c r="GS87" s="476" t="n"/>
      <c r="GT87" s="476" t="n"/>
      <c r="GU87" s="476" t="n"/>
      <c r="GV87" s="476" t="n"/>
      <c r="GW87" s="476" t="n"/>
      <c r="GX87" s="476" t="n"/>
      <c r="GY87" s="476" t="n"/>
      <c r="GZ87" s="476" t="n"/>
    </row>
    <row r="88">
      <c r="A88" s="738" t="n">
        <v>6</v>
      </c>
      <c r="B88" s="663" t="n">
        <v>0.008017044431455504</v>
      </c>
      <c r="C88" s="663" t="n">
        <v>0.003234341711683685</v>
      </c>
      <c r="D88" s="769" t="inlineStr">
        <is>
          <t>NIESPEŁNIA</t>
        </is>
      </c>
      <c r="E88" s="663" t="n">
        <v>0.004624355423965699</v>
      </c>
      <c r="F88" s="663" t="n">
        <v>0.002054947274061075</v>
      </c>
      <c r="G88" s="769" t="inlineStr">
        <is>
          <t>NIESPEŁNIA</t>
        </is>
      </c>
      <c r="H88" s="662" t="inlineStr">
        <is>
          <t>NIESPEŁNIONY</t>
        </is>
      </c>
      <c r="I88" s="476" t="n"/>
      <c r="J88" s="738" t="n">
        <v>5</v>
      </c>
      <c r="K88" s="772" t="n">
        <v>-0.0004486559301921022</v>
      </c>
      <c r="L88" s="772" t="n">
        <v>0.0022507</v>
      </c>
      <c r="M88" s="769" t="inlineStr">
        <is>
          <t>TAK</t>
        </is>
      </c>
      <c r="N88" s="663" t="n">
        <v>0.0005779352927588965</v>
      </c>
      <c r="O88" s="663" t="n">
        <v>0.002791140844699181</v>
      </c>
      <c r="P88" s="769" t="inlineStr">
        <is>
          <t>TAK</t>
        </is>
      </c>
      <c r="Q88" s="662" t="inlineStr">
        <is>
          <t>dobrze</t>
        </is>
      </c>
      <c r="R88" s="476" t="n"/>
      <c r="S88" s="738" t="n">
        <v>5</v>
      </c>
      <c r="T88" s="663" t="n">
        <v>-1.29708469159065e-17</v>
      </c>
      <c r="U88" s="663" t="n">
        <v>0</v>
      </c>
      <c r="V88" s="769" t="inlineStr">
        <is>
          <t>TAK</t>
        </is>
      </c>
      <c r="W88" s="663" t="n">
        <v>3.199624906440286e-18</v>
      </c>
      <c r="X88" s="663" t="n">
        <v>0</v>
      </c>
      <c r="Y88" s="769" t="inlineStr">
        <is>
          <t>TAK</t>
        </is>
      </c>
      <c r="Z88" s="662" t="inlineStr">
        <is>
          <t>dobrze</t>
        </is>
      </c>
      <c r="AA88" s="476" t="n"/>
      <c r="AB88" s="476" t="n"/>
      <c r="AC88" s="476" t="n"/>
      <c r="AD88" s="476" t="n"/>
      <c r="AE88" s="476" t="n"/>
      <c r="AF88" s="476" t="n"/>
      <c r="AG88" s="476" t="n"/>
      <c r="AH88" s="476" t="n"/>
      <c r="AI88" s="476" t="n"/>
      <c r="AJ88" s="476" t="n"/>
      <c r="AK88" s="476" t="n"/>
      <c r="AL88" s="476" t="n"/>
      <c r="AM88" s="476" t="n"/>
      <c r="AN88" s="476" t="n"/>
      <c r="AO88" s="476" t="n"/>
      <c r="AP88" s="476" t="n"/>
      <c r="AQ88" s="476" t="n"/>
      <c r="AR88" s="476" t="n"/>
      <c r="AS88" s="476" t="n"/>
      <c r="AT88" s="476" t="n"/>
      <c r="AU88" s="476" t="n"/>
      <c r="AV88" s="476" t="n"/>
      <c r="AW88" s="476" t="n"/>
      <c r="AX88" s="476" t="n"/>
      <c r="AY88" s="476" t="n"/>
      <c r="AZ88" s="476" t="n"/>
      <c r="BA88" s="476" t="n"/>
      <c r="BB88" s="476" t="n"/>
      <c r="BC88" s="476" t="n"/>
      <c r="BD88" s="476" t="n"/>
      <c r="BE88" s="476" t="n"/>
      <c r="BF88" s="476" t="n"/>
      <c r="BG88" s="476" t="n"/>
      <c r="BH88" s="476" t="n"/>
      <c r="BI88" s="476" t="n"/>
      <c r="BJ88" s="476" t="n"/>
      <c r="BK88" s="476" t="n"/>
      <c r="BL88" s="476" t="n"/>
      <c r="BM88" s="476" t="n"/>
      <c r="BN88" s="476" t="n"/>
      <c r="BO88" s="476" t="n"/>
      <c r="BP88" s="476" t="n"/>
      <c r="BQ88" s="476" t="n"/>
      <c r="BR88" s="476" t="n"/>
      <c r="BS88" s="476" t="n"/>
      <c r="BT88" s="476" t="n"/>
      <c r="BU88" s="476" t="n"/>
      <c r="BV88" s="476" t="n"/>
      <c r="BW88" s="476" t="n"/>
      <c r="BX88" s="476" t="n"/>
      <c r="BY88" s="476" t="n"/>
      <c r="BZ88" s="476" t="n"/>
      <c r="CA88" s="476" t="n"/>
      <c r="CB88" s="476" t="n"/>
      <c r="CC88" s="476" t="n"/>
      <c r="CD88" s="476" t="n"/>
      <c r="CE88" s="476" t="n"/>
      <c r="CF88" s="476" t="n"/>
      <c r="CG88" s="476" t="n"/>
      <c r="CH88" s="476" t="n"/>
      <c r="CI88" s="476" t="n"/>
      <c r="CJ88" s="476" t="n"/>
      <c r="CK88" s="476" t="n"/>
      <c r="CL88" s="476" t="n"/>
      <c r="CM88" s="476" t="n"/>
      <c r="CN88" s="476" t="n"/>
      <c r="CO88" s="476" t="n"/>
      <c r="CP88" s="476" t="n"/>
      <c r="CQ88" s="476" t="n"/>
      <c r="CR88" s="476" t="n"/>
      <c r="CS88" s="476" t="n"/>
      <c r="CT88" s="476" t="n"/>
      <c r="CU88" s="476" t="n"/>
      <c r="CV88" s="476" t="n"/>
      <c r="CW88" s="476" t="n"/>
      <c r="CX88" s="476" t="n"/>
      <c r="CY88" s="476" t="n"/>
      <c r="CZ88" s="476" t="n"/>
      <c r="DA88" s="476" t="n"/>
      <c r="DB88" s="476" t="n"/>
      <c r="DC88" s="476" t="n"/>
      <c r="DD88" s="476" t="n"/>
      <c r="DE88" s="476" t="n"/>
      <c r="DF88" s="476" t="n"/>
      <c r="DG88" s="476" t="n"/>
      <c r="DH88" s="476" t="n"/>
      <c r="DI88" s="476" t="n"/>
      <c r="DJ88" s="476" t="n"/>
      <c r="DK88" s="476" t="n"/>
      <c r="DL88" s="476" t="n"/>
      <c r="DM88" s="476" t="n"/>
      <c r="DN88" s="476" t="n"/>
      <c r="DO88" s="476" t="n"/>
      <c r="DP88" s="476" t="n"/>
      <c r="DQ88" s="476" t="n"/>
      <c r="DR88" s="476" t="n"/>
      <c r="DS88" s="476" t="n"/>
      <c r="DT88" s="476" t="n"/>
      <c r="DU88" s="476" t="n"/>
      <c r="DV88" s="476" t="n"/>
      <c r="DW88" s="476" t="n"/>
      <c r="DX88" s="476" t="n"/>
      <c r="DY88" s="476" t="n"/>
      <c r="DZ88" s="476" t="n"/>
      <c r="EA88" s="476" t="n"/>
      <c r="EB88" s="476" t="n"/>
      <c r="EC88" s="476" t="n"/>
      <c r="ED88" s="476" t="n"/>
      <c r="EE88" s="476" t="n"/>
      <c r="EF88" s="476" t="n"/>
      <c r="EG88" s="476" t="n"/>
      <c r="EH88" s="476" t="n"/>
      <c r="EI88" s="476" t="n"/>
      <c r="EJ88" s="476" t="n"/>
      <c r="EK88" s="476" t="n"/>
      <c r="EL88" s="476" t="n"/>
      <c r="EM88" s="476" t="n"/>
      <c r="EN88" s="476" t="n"/>
      <c r="EO88" s="476" t="n"/>
      <c r="EP88" s="476" t="n"/>
      <c r="EQ88" s="476" t="n"/>
      <c r="ER88" s="476" t="n"/>
      <c r="ES88" s="476" t="n"/>
      <c r="ET88" s="476" t="n"/>
      <c r="EU88" s="476" t="n"/>
      <c r="EV88" s="476" t="n"/>
      <c r="EW88" s="476" t="n"/>
      <c r="EX88" s="476" t="n"/>
      <c r="EY88" s="476" t="n"/>
      <c r="EZ88" s="476" t="n"/>
      <c r="FA88" s="476" t="n"/>
      <c r="FB88" s="476" t="n"/>
      <c r="FC88" s="476" t="n"/>
      <c r="FD88" s="476" t="n"/>
      <c r="FE88" s="476" t="n"/>
      <c r="FF88" s="476" t="n"/>
      <c r="FG88" s="476" t="n"/>
      <c r="FH88" s="476" t="n"/>
      <c r="FI88" s="476" t="n"/>
      <c r="FJ88" s="476" t="n"/>
      <c r="FK88" s="476" t="n"/>
      <c r="FL88" s="476" t="n"/>
      <c r="FM88" s="476" t="n"/>
      <c r="FN88" s="476" t="n"/>
      <c r="FO88" s="476" t="n"/>
      <c r="FP88" s="476" t="n"/>
      <c r="FQ88" s="476" t="n"/>
      <c r="FR88" s="476" t="n"/>
      <c r="FS88" s="476" t="n"/>
      <c r="FT88" s="476" t="n"/>
      <c r="FU88" s="476" t="n"/>
      <c r="FV88" s="476" t="n"/>
      <c r="FW88" s="476" t="n"/>
      <c r="FX88" s="476" t="n"/>
      <c r="FY88" s="476" t="n"/>
      <c r="FZ88" s="476" t="n"/>
      <c r="GA88" s="476" t="n"/>
      <c r="GB88" s="476" t="n"/>
      <c r="GC88" s="476" t="n"/>
      <c r="GD88" s="476" t="n"/>
      <c r="GE88" s="476" t="n"/>
      <c r="GF88" s="476" t="n"/>
      <c r="GG88" s="476" t="n"/>
      <c r="GH88" s="476" t="n"/>
      <c r="GI88" s="476" t="n"/>
      <c r="GJ88" s="476" t="n"/>
      <c r="GK88" s="476" t="n"/>
      <c r="GL88" s="476" t="n"/>
      <c r="GM88" s="476" t="n"/>
      <c r="GN88" s="476" t="n"/>
      <c r="GO88" s="476" t="n"/>
      <c r="GP88" s="476" t="n"/>
      <c r="GQ88" s="476" t="n"/>
      <c r="GR88" s="476" t="n"/>
      <c r="GS88" s="476" t="n"/>
      <c r="GT88" s="476" t="n"/>
      <c r="GU88" s="476" t="n"/>
      <c r="GV88" s="476" t="n"/>
      <c r="GW88" s="476" t="n"/>
      <c r="GX88" s="476" t="n"/>
      <c r="GY88" s="476" t="n"/>
      <c r="GZ88" s="476" t="n"/>
    </row>
    <row r="89">
      <c r="A89" s="738" t="n">
        <v>7</v>
      </c>
      <c r="B89" s="663" t="n">
        <v>1.616769731508567e-18</v>
      </c>
      <c r="C89" s="663" t="n">
        <v>0</v>
      </c>
      <c r="D89" s="769" t="inlineStr">
        <is>
          <t>SPEŁNIA</t>
        </is>
      </c>
      <c r="E89" s="663" t="n">
        <v>5.624647285984996e-19</v>
      </c>
      <c r="F89" s="663" t="n">
        <v>0</v>
      </c>
      <c r="G89" s="769" t="inlineStr">
        <is>
          <t>SPEŁNIA</t>
        </is>
      </c>
      <c r="H89" s="662" t="inlineStr">
        <is>
          <t>SPEŁNIONY</t>
        </is>
      </c>
      <c r="I89" s="476" t="n"/>
      <c r="J89" s="738" t="n">
        <v>6</v>
      </c>
      <c r="K89" s="772" t="n">
        <v>0.002069888977484735</v>
      </c>
      <c r="L89" s="772" t="n">
        <v>0.003371272761391526</v>
      </c>
      <c r="M89" s="769" t="inlineStr">
        <is>
          <t>TAK</t>
        </is>
      </c>
      <c r="N89" s="663" t="n">
        <v>0.002193593727573971</v>
      </c>
      <c r="O89" s="663" t="n">
        <v>0.001947321687195303</v>
      </c>
      <c r="P89" s="769" t="inlineStr">
        <is>
          <t>NIE</t>
        </is>
      </c>
      <c r="Q89" s="662" t="inlineStr">
        <is>
          <t>źle</t>
        </is>
      </c>
      <c r="R89" s="476" t="n"/>
      <c r="S89" s="738" t="n">
        <v>6</v>
      </c>
      <c r="T89" s="663" t="n">
        <v>0.003193522555967362</v>
      </c>
      <c r="U89" s="663" t="n">
        <v>0.002275679140251586</v>
      </c>
      <c r="V89" s="769" t="inlineStr">
        <is>
          <t>NIE</t>
        </is>
      </c>
      <c r="W89" s="663" t="n">
        <v>0.003062039109723334</v>
      </c>
      <c r="X89" s="663" t="n">
        <v>0.001452193717984482</v>
      </c>
      <c r="Y89" s="769" t="inlineStr">
        <is>
          <t>NIE</t>
        </is>
      </c>
      <c r="Z89" s="662" t="inlineStr">
        <is>
          <t>źle</t>
        </is>
      </c>
      <c r="AA89" s="476" t="n"/>
      <c r="AB89" s="476" t="n"/>
      <c r="AC89" s="476" t="n"/>
      <c r="AD89" s="476" t="n"/>
      <c r="AE89" s="476" t="n"/>
      <c r="AF89" s="476" t="n"/>
      <c r="AG89" s="476" t="n"/>
      <c r="AH89" s="476" t="n"/>
      <c r="AI89" s="476" t="n"/>
      <c r="AJ89" s="476" t="n"/>
      <c r="AK89" s="476" t="n"/>
      <c r="AL89" s="476" t="n"/>
      <c r="AM89" s="476" t="n"/>
      <c r="AN89" s="476" t="n"/>
      <c r="AO89" s="476" t="n"/>
      <c r="AP89" s="476" t="n"/>
      <c r="AQ89" s="476" t="n"/>
      <c r="AR89" s="476" t="n"/>
      <c r="AS89" s="476" t="n"/>
      <c r="AT89" s="476" t="n"/>
      <c r="AU89" s="476" t="n"/>
      <c r="AV89" s="476" t="n"/>
      <c r="AW89" s="476" t="n"/>
      <c r="AX89" s="476" t="n"/>
      <c r="AY89" s="476" t="n"/>
      <c r="AZ89" s="476" t="n"/>
      <c r="BA89" s="476" t="n"/>
      <c r="BB89" s="476" t="n"/>
      <c r="BC89" s="476" t="n"/>
      <c r="BD89" s="476" t="n"/>
      <c r="BE89" s="476" t="n"/>
      <c r="BF89" s="476" t="n"/>
      <c r="BG89" s="476" t="n"/>
      <c r="BH89" s="476" t="n"/>
      <c r="BI89" s="476" t="n"/>
      <c r="BJ89" s="476" t="n"/>
      <c r="BK89" s="476" t="n"/>
      <c r="BL89" s="476" t="n"/>
      <c r="BM89" s="476" t="n"/>
      <c r="BN89" s="476" t="n"/>
      <c r="BO89" s="476" t="n"/>
      <c r="BP89" s="476" t="n"/>
      <c r="BQ89" s="476" t="n"/>
      <c r="BR89" s="476" t="n"/>
      <c r="BS89" s="476" t="n"/>
      <c r="BT89" s="476" t="n"/>
      <c r="BU89" s="476" t="n"/>
      <c r="BV89" s="476" t="n"/>
      <c r="BW89" s="476" t="n"/>
      <c r="BX89" s="476" t="n"/>
      <c r="BY89" s="476" t="n"/>
      <c r="BZ89" s="476" t="n"/>
      <c r="CA89" s="476" t="n"/>
      <c r="CB89" s="476" t="n"/>
      <c r="CC89" s="476" t="n"/>
      <c r="CD89" s="476" t="n"/>
      <c r="CE89" s="476" t="n"/>
      <c r="CF89" s="476" t="n"/>
      <c r="CG89" s="476" t="n"/>
      <c r="CH89" s="476" t="n"/>
      <c r="CI89" s="476" t="n"/>
      <c r="CJ89" s="476" t="n"/>
      <c r="CK89" s="476" t="n"/>
      <c r="CL89" s="476" t="n"/>
      <c r="CM89" s="476" t="n"/>
      <c r="CN89" s="476" t="n"/>
      <c r="CO89" s="476" t="n"/>
      <c r="CP89" s="476" t="n"/>
      <c r="CQ89" s="476" t="n"/>
      <c r="CR89" s="476" t="n"/>
      <c r="CS89" s="476" t="n"/>
      <c r="CT89" s="476" t="n"/>
      <c r="CU89" s="476" t="n"/>
      <c r="CV89" s="476" t="n"/>
      <c r="CW89" s="476" t="n"/>
      <c r="CX89" s="476" t="n"/>
      <c r="CY89" s="476" t="n"/>
      <c r="CZ89" s="476" t="n"/>
      <c r="DA89" s="476" t="n"/>
      <c r="DB89" s="476" t="n"/>
      <c r="DC89" s="476" t="n"/>
      <c r="DD89" s="476" t="n"/>
      <c r="DE89" s="476" t="n"/>
      <c r="DF89" s="476" t="n"/>
      <c r="DG89" s="476" t="n"/>
      <c r="DH89" s="476" t="n"/>
      <c r="DI89" s="476" t="n"/>
      <c r="DJ89" s="476" t="n"/>
      <c r="DK89" s="476" t="n"/>
      <c r="DL89" s="476" t="n"/>
      <c r="DM89" s="476" t="n"/>
      <c r="DN89" s="476" t="n"/>
      <c r="DO89" s="476" t="n"/>
      <c r="DP89" s="476" t="n"/>
      <c r="DQ89" s="476" t="n"/>
      <c r="DR89" s="476" t="n"/>
      <c r="DS89" s="476" t="n"/>
      <c r="DT89" s="476" t="n"/>
      <c r="DU89" s="476" t="n"/>
      <c r="DV89" s="476" t="n"/>
      <c r="DW89" s="476" t="n"/>
      <c r="DX89" s="476" t="n"/>
      <c r="DY89" s="476" t="n"/>
      <c r="DZ89" s="476" t="n"/>
      <c r="EA89" s="476" t="n"/>
      <c r="EB89" s="476" t="n"/>
      <c r="EC89" s="476" t="n"/>
      <c r="ED89" s="476" t="n"/>
      <c r="EE89" s="476" t="n"/>
      <c r="EF89" s="476" t="n"/>
      <c r="EG89" s="476" t="n"/>
      <c r="EH89" s="476" t="n"/>
      <c r="EI89" s="476" t="n"/>
      <c r="EJ89" s="476" t="n"/>
      <c r="EK89" s="476" t="n"/>
      <c r="EL89" s="476" t="n"/>
      <c r="EM89" s="476" t="n"/>
      <c r="EN89" s="476" t="n"/>
      <c r="EO89" s="476" t="n"/>
      <c r="EP89" s="476" t="n"/>
      <c r="EQ89" s="476" t="n"/>
      <c r="ER89" s="476" t="n"/>
      <c r="ES89" s="476" t="n"/>
      <c r="ET89" s="476" t="n"/>
      <c r="EU89" s="476" t="n"/>
      <c r="EV89" s="476" t="n"/>
      <c r="EW89" s="476" t="n"/>
      <c r="EX89" s="476" t="n"/>
      <c r="EY89" s="476" t="n"/>
      <c r="EZ89" s="476" t="n"/>
      <c r="FA89" s="476" t="n"/>
      <c r="FB89" s="476" t="n"/>
      <c r="FC89" s="476" t="n"/>
      <c r="FD89" s="476" t="n"/>
      <c r="FE89" s="476" t="n"/>
      <c r="FF89" s="476" t="n"/>
      <c r="FG89" s="476" t="n"/>
      <c r="FH89" s="476" t="n"/>
      <c r="FI89" s="476" t="n"/>
      <c r="FJ89" s="476" t="n"/>
      <c r="FK89" s="476" t="n"/>
      <c r="FL89" s="476" t="n"/>
      <c r="FM89" s="476" t="n"/>
      <c r="FN89" s="476" t="n"/>
      <c r="FO89" s="476" t="n"/>
      <c r="FP89" s="476" t="n"/>
      <c r="FQ89" s="476" t="n"/>
      <c r="FR89" s="476" t="n"/>
      <c r="FS89" s="476" t="n"/>
      <c r="FT89" s="476" t="n"/>
      <c r="FU89" s="476" t="n"/>
      <c r="FV89" s="476" t="n"/>
      <c r="FW89" s="476" t="n"/>
      <c r="FX89" s="476" t="n"/>
      <c r="FY89" s="476" t="n"/>
      <c r="FZ89" s="476" t="n"/>
      <c r="GA89" s="476" t="n"/>
      <c r="GB89" s="476" t="n"/>
      <c r="GC89" s="476" t="n"/>
      <c r="GD89" s="476" t="n"/>
      <c r="GE89" s="476" t="n"/>
      <c r="GF89" s="476" t="n"/>
      <c r="GG89" s="476" t="n"/>
      <c r="GH89" s="476" t="n"/>
      <c r="GI89" s="476" t="n"/>
      <c r="GJ89" s="476" t="n"/>
      <c r="GK89" s="476" t="n"/>
      <c r="GL89" s="476" t="n"/>
      <c r="GM89" s="476" t="n"/>
      <c r="GN89" s="476" t="n"/>
      <c r="GO89" s="476" t="n"/>
      <c r="GP89" s="476" t="n"/>
      <c r="GQ89" s="476" t="n"/>
      <c r="GR89" s="476" t="n"/>
      <c r="GS89" s="476" t="n"/>
      <c r="GT89" s="476" t="n"/>
      <c r="GU89" s="476" t="n"/>
      <c r="GV89" s="476" t="n"/>
      <c r="GW89" s="476" t="n"/>
      <c r="GX89" s="476" t="n"/>
      <c r="GY89" s="476" t="n"/>
      <c r="GZ89" s="476" t="n"/>
    </row>
    <row r="90">
      <c r="A90" s="738" t="n">
        <v>8</v>
      </c>
      <c r="B90" s="663" t="n">
        <v>-0.004392775208871154</v>
      </c>
      <c r="C90" s="663" t="n">
        <v>0.002965912214671577</v>
      </c>
      <c r="D90" s="769" t="inlineStr">
        <is>
          <t>NIESPEŁNIA</t>
        </is>
      </c>
      <c r="E90" s="663" t="n">
        <v>0.002244533108945939</v>
      </c>
      <c r="F90" s="663" t="n">
        <v>0.001799728651235421</v>
      </c>
      <c r="G90" s="769" t="inlineStr">
        <is>
          <t>NIESPEŁNIA</t>
        </is>
      </c>
      <c r="H90" s="662" t="inlineStr">
        <is>
          <t>NIESPEŁNIONY</t>
        </is>
      </c>
      <c r="I90" s="476" t="n"/>
      <c r="J90" s="738" t="n">
        <v>7</v>
      </c>
      <c r="K90" s="772" t="n">
        <v>-0.000266750708553188</v>
      </c>
      <c r="L90" s="772" t="n">
        <v>0.0002898481431482284</v>
      </c>
      <c r="M90" s="769" t="inlineStr">
        <is>
          <t>TAK</t>
        </is>
      </c>
      <c r="N90" s="663" t="n">
        <v>-0.001289295091340375</v>
      </c>
      <c r="O90" s="663" t="n">
        <v>0.00139997646583508</v>
      </c>
      <c r="P90" s="769" t="inlineStr">
        <is>
          <t>TAK</t>
        </is>
      </c>
      <c r="Q90" s="662" t="inlineStr">
        <is>
          <t>dobrze</t>
        </is>
      </c>
      <c r="R90" s="476" t="n"/>
      <c r="S90" s="738" t="n">
        <v>7</v>
      </c>
      <c r="T90" s="663" t="n">
        <v>-0.0008305612507968792</v>
      </c>
      <c r="U90" s="663" t="n">
        <v>0.001095588705047872</v>
      </c>
      <c r="V90" s="769" t="inlineStr">
        <is>
          <t>TAK</t>
        </is>
      </c>
      <c r="W90" s="663" t="n">
        <v>-0.0007583385333362746</v>
      </c>
      <c r="X90" s="663" t="n">
        <v>0.001000311558818814</v>
      </c>
      <c r="Y90" s="769" t="inlineStr">
        <is>
          <t>TAK</t>
        </is>
      </c>
      <c r="Z90" s="662" t="inlineStr">
        <is>
          <t>dobrze</t>
        </is>
      </c>
      <c r="AA90" s="476" t="n"/>
      <c r="AB90" s="476" t="n"/>
      <c r="AC90" s="476" t="n"/>
      <c r="AD90" s="476" t="n"/>
      <c r="AE90" s="476" t="n"/>
      <c r="AF90" s="476" t="n"/>
      <c r="AG90" s="476" t="n"/>
      <c r="AH90" s="476" t="n"/>
      <c r="AI90" s="476" t="n"/>
      <c r="AJ90" s="476" t="n"/>
      <c r="AK90" s="476" t="n"/>
      <c r="AL90" s="476" t="n"/>
      <c r="AM90" s="476" t="n"/>
      <c r="AN90" s="476" t="n"/>
      <c r="AO90" s="476" t="n"/>
      <c r="AP90" s="476" t="n"/>
      <c r="AQ90" s="476" t="n"/>
      <c r="AR90" s="476" t="n"/>
      <c r="AS90" s="476" t="n"/>
      <c r="AT90" s="476" t="n"/>
      <c r="AU90" s="476" t="n"/>
      <c r="AV90" s="476" t="n"/>
      <c r="AW90" s="476" t="n"/>
      <c r="AX90" s="476" t="n"/>
      <c r="AY90" s="476" t="n"/>
      <c r="AZ90" s="476" t="n"/>
      <c r="BA90" s="476" t="n"/>
      <c r="BB90" s="476" t="n"/>
      <c r="BC90" s="476" t="n"/>
      <c r="BD90" s="476" t="n"/>
      <c r="BE90" s="476" t="n"/>
      <c r="BF90" s="476" t="n"/>
      <c r="BG90" s="476" t="n"/>
      <c r="BH90" s="476" t="n"/>
      <c r="BI90" s="476" t="n"/>
      <c r="BJ90" s="476" t="n"/>
      <c r="BK90" s="476" t="n"/>
      <c r="BL90" s="476" t="n"/>
      <c r="BM90" s="476" t="n"/>
      <c r="BN90" s="476" t="n"/>
      <c r="BO90" s="476" t="n"/>
      <c r="BP90" s="476" t="n"/>
      <c r="BQ90" s="476" t="n"/>
      <c r="BR90" s="476" t="n"/>
      <c r="BS90" s="476" t="n"/>
      <c r="BT90" s="476" t="n"/>
      <c r="BU90" s="476" t="n"/>
      <c r="BV90" s="476" t="n"/>
      <c r="BW90" s="476" t="n"/>
      <c r="BX90" s="476" t="n"/>
      <c r="BY90" s="476" t="n"/>
      <c r="BZ90" s="476" t="n"/>
      <c r="CA90" s="476" t="n"/>
      <c r="CB90" s="476" t="n"/>
      <c r="CC90" s="476" t="n"/>
      <c r="CD90" s="476" t="n"/>
      <c r="CE90" s="476" t="n"/>
      <c r="CF90" s="476" t="n"/>
      <c r="CG90" s="476" t="n"/>
      <c r="CH90" s="476" t="n"/>
      <c r="CI90" s="476" t="n"/>
      <c r="CJ90" s="476" t="n"/>
      <c r="CK90" s="476" t="n"/>
      <c r="CL90" s="476" t="n"/>
      <c r="CM90" s="476" t="n"/>
      <c r="CN90" s="476" t="n"/>
      <c r="CO90" s="476" t="n"/>
      <c r="CP90" s="476" t="n"/>
      <c r="CQ90" s="476" t="n"/>
      <c r="CR90" s="476" t="n"/>
      <c r="CS90" s="476" t="n"/>
      <c r="CT90" s="476" t="n"/>
      <c r="CU90" s="476" t="n"/>
      <c r="CV90" s="476" t="n"/>
      <c r="CW90" s="476" t="n"/>
      <c r="CX90" s="476" t="n"/>
      <c r="CY90" s="476" t="n"/>
      <c r="CZ90" s="476" t="n"/>
      <c r="DA90" s="476" t="n"/>
      <c r="DB90" s="476" t="n"/>
      <c r="DC90" s="476" t="n"/>
      <c r="DD90" s="476" t="n"/>
      <c r="DE90" s="476" t="n"/>
      <c r="DF90" s="476" t="n"/>
      <c r="DG90" s="476" t="n"/>
      <c r="DH90" s="476" t="n"/>
      <c r="DI90" s="476" t="n"/>
      <c r="DJ90" s="476" t="n"/>
      <c r="DK90" s="476" t="n"/>
      <c r="DL90" s="476" t="n"/>
      <c r="DM90" s="476" t="n"/>
      <c r="DN90" s="476" t="n"/>
      <c r="DO90" s="476" t="n"/>
      <c r="DP90" s="476" t="n"/>
      <c r="DQ90" s="476" t="n"/>
      <c r="DR90" s="476" t="n"/>
      <c r="DS90" s="476" t="n"/>
      <c r="DT90" s="476" t="n"/>
      <c r="DU90" s="476" t="n"/>
      <c r="DV90" s="476" t="n"/>
      <c r="DW90" s="476" t="n"/>
      <c r="DX90" s="476" t="n"/>
      <c r="DY90" s="476" t="n"/>
      <c r="DZ90" s="476" t="n"/>
      <c r="EA90" s="476" t="n"/>
      <c r="EB90" s="476" t="n"/>
      <c r="EC90" s="476" t="n"/>
      <c r="ED90" s="476" t="n"/>
      <c r="EE90" s="476" t="n"/>
      <c r="EF90" s="476" t="n"/>
      <c r="EG90" s="476" t="n"/>
      <c r="EH90" s="476" t="n"/>
      <c r="EI90" s="476" t="n"/>
      <c r="EJ90" s="476" t="n"/>
      <c r="EK90" s="476" t="n"/>
      <c r="EL90" s="476" t="n"/>
      <c r="EM90" s="476" t="n"/>
      <c r="EN90" s="476" t="n"/>
      <c r="EO90" s="476" t="n"/>
      <c r="EP90" s="476" t="n"/>
      <c r="EQ90" s="476" t="n"/>
      <c r="ER90" s="476" t="n"/>
      <c r="ES90" s="476" t="n"/>
      <c r="ET90" s="476" t="n"/>
      <c r="EU90" s="476" t="n"/>
      <c r="EV90" s="476" t="n"/>
      <c r="EW90" s="476" t="n"/>
      <c r="EX90" s="476" t="n"/>
      <c r="EY90" s="476" t="n"/>
      <c r="EZ90" s="476" t="n"/>
      <c r="FA90" s="476" t="n"/>
      <c r="FB90" s="476" t="n"/>
      <c r="FC90" s="476" t="n"/>
      <c r="FD90" s="476" t="n"/>
      <c r="FE90" s="476" t="n"/>
      <c r="FF90" s="476" t="n"/>
      <c r="FG90" s="476" t="n"/>
      <c r="FH90" s="476" t="n"/>
      <c r="FI90" s="476" t="n"/>
      <c r="FJ90" s="476" t="n"/>
      <c r="FK90" s="476" t="n"/>
      <c r="FL90" s="476" t="n"/>
      <c r="FM90" s="476" t="n"/>
      <c r="FN90" s="476" t="n"/>
      <c r="FO90" s="476" t="n"/>
      <c r="FP90" s="476" t="n"/>
      <c r="FQ90" s="476" t="n"/>
      <c r="FR90" s="476" t="n"/>
      <c r="FS90" s="476" t="n"/>
      <c r="FT90" s="476" t="n"/>
      <c r="FU90" s="476" t="n"/>
      <c r="FV90" s="476" t="n"/>
      <c r="FW90" s="476" t="n"/>
      <c r="FX90" s="476" t="n"/>
      <c r="FY90" s="476" t="n"/>
      <c r="FZ90" s="476" t="n"/>
      <c r="GA90" s="476" t="n"/>
      <c r="GB90" s="476" t="n"/>
      <c r="GC90" s="476" t="n"/>
      <c r="GD90" s="476" t="n"/>
      <c r="GE90" s="476" t="n"/>
      <c r="GF90" s="476" t="n"/>
      <c r="GG90" s="476" t="n"/>
      <c r="GH90" s="476" t="n"/>
      <c r="GI90" s="476" t="n"/>
      <c r="GJ90" s="476" t="n"/>
      <c r="GK90" s="476" t="n"/>
      <c r="GL90" s="476" t="n"/>
      <c r="GM90" s="476" t="n"/>
      <c r="GN90" s="476" t="n"/>
      <c r="GO90" s="476" t="n"/>
      <c r="GP90" s="476" t="n"/>
      <c r="GQ90" s="476" t="n"/>
      <c r="GR90" s="476" t="n"/>
      <c r="GS90" s="476" t="n"/>
      <c r="GT90" s="476" t="n"/>
      <c r="GU90" s="476" t="n"/>
      <c r="GV90" s="476" t="n"/>
      <c r="GW90" s="476" t="n"/>
      <c r="GX90" s="476" t="n"/>
      <c r="GY90" s="476" t="n"/>
      <c r="GZ90" s="476" t="n"/>
    </row>
    <row r="91">
      <c r="A91" s="738" t="n">
        <v>9</v>
      </c>
      <c r="B91" s="663" t="n">
        <v>-0.0005338873545072395</v>
      </c>
      <c r="C91" s="663" t="n">
        <v>0.001312837365487794</v>
      </c>
      <c r="D91" s="769" t="inlineStr">
        <is>
          <t>SPEŁNIA</t>
        </is>
      </c>
      <c r="E91" s="663" t="n">
        <v>0.0004542026747300393</v>
      </c>
      <c r="F91" s="663" t="n">
        <v>0.001116803404469781</v>
      </c>
      <c r="G91" s="769" t="inlineStr">
        <is>
          <t>SPEŁNIA</t>
        </is>
      </c>
      <c r="H91" s="662" t="inlineStr">
        <is>
          <t>SPEŁNIONY</t>
        </is>
      </c>
      <c r="I91" s="476" t="n"/>
      <c r="J91" s="738" t="n">
        <v>8</v>
      </c>
      <c r="K91" s="772" t="n">
        <v>-5.992770691098732e-18</v>
      </c>
      <c r="L91" s="772" t="n">
        <v>0</v>
      </c>
      <c r="M91" s="769" t="inlineStr">
        <is>
          <t>TAK</t>
        </is>
      </c>
      <c r="N91" s="663" t="n">
        <v>1.080867690547751e-17</v>
      </c>
      <c r="O91" s="663" t="n">
        <v>0</v>
      </c>
      <c r="P91" s="769" t="inlineStr">
        <is>
          <t>TAK</t>
        </is>
      </c>
      <c r="Q91" s="662" t="inlineStr">
        <is>
          <t>dobrze</t>
        </is>
      </c>
      <c r="R91" s="476" t="n"/>
      <c r="S91" s="738" t="n">
        <v>8</v>
      </c>
      <c r="T91" s="663" t="n">
        <v>-0.001961978527988354</v>
      </c>
      <c r="U91" s="663" t="n">
        <v>0.002925031504983184</v>
      </c>
      <c r="V91" s="769" t="inlineStr">
        <is>
          <t>TAK</t>
        </is>
      </c>
      <c r="W91" s="663" t="n">
        <v>0.000820232692985761</v>
      </c>
      <c r="X91" s="663" t="n">
        <v>0.001762911164575616</v>
      </c>
      <c r="Y91" s="769" t="inlineStr">
        <is>
          <t>TAK</t>
        </is>
      </c>
      <c r="Z91" s="662" t="inlineStr">
        <is>
          <t>dobrze</t>
        </is>
      </c>
      <c r="AA91" s="476" t="n"/>
      <c r="AB91" s="476" t="n"/>
      <c r="AC91" s="476" t="n"/>
      <c r="AD91" s="476" t="n"/>
      <c r="AE91" s="476" t="n"/>
      <c r="AF91" s="476" t="n"/>
      <c r="AG91" s="476" t="n"/>
      <c r="AH91" s="476" t="n"/>
      <c r="AI91" s="476" t="n"/>
      <c r="AJ91" s="476" t="n"/>
      <c r="AK91" s="476" t="n"/>
      <c r="AL91" s="476" t="n"/>
      <c r="AM91" s="476" t="n"/>
      <c r="AN91" s="476" t="n"/>
      <c r="AO91" s="476" t="n"/>
      <c r="AP91" s="476" t="n"/>
      <c r="AQ91" s="476" t="n"/>
      <c r="AR91" s="476" t="n"/>
      <c r="AS91" s="476" t="n"/>
      <c r="AT91" s="476" t="n"/>
      <c r="AU91" s="476" t="n"/>
      <c r="AV91" s="476" t="n"/>
      <c r="AW91" s="476" t="n"/>
      <c r="AX91" s="476" t="n"/>
      <c r="AY91" s="476" t="n"/>
      <c r="AZ91" s="476" t="n"/>
      <c r="BA91" s="476" t="n"/>
      <c r="BB91" s="476" t="n"/>
      <c r="BC91" s="476" t="n"/>
      <c r="BD91" s="476" t="n"/>
      <c r="BE91" s="476" t="n"/>
      <c r="BF91" s="476" t="n"/>
      <c r="BG91" s="476" t="n"/>
      <c r="BH91" s="476" t="n"/>
      <c r="BI91" s="476" t="n"/>
      <c r="BJ91" s="476" t="n"/>
      <c r="BK91" s="476" t="n"/>
      <c r="BL91" s="476" t="n"/>
      <c r="BM91" s="476" t="n"/>
      <c r="BN91" s="476" t="n"/>
      <c r="BO91" s="476" t="n"/>
      <c r="BP91" s="476" t="n"/>
      <c r="BQ91" s="476" t="n"/>
      <c r="BR91" s="476" t="n"/>
      <c r="BS91" s="476" t="n"/>
      <c r="BT91" s="476" t="n"/>
      <c r="BU91" s="476" t="n"/>
      <c r="BV91" s="476" t="n"/>
      <c r="BW91" s="476" t="n"/>
      <c r="BX91" s="476" t="n"/>
      <c r="BY91" s="476" t="n"/>
      <c r="BZ91" s="476" t="n"/>
      <c r="CA91" s="476" t="n"/>
      <c r="CB91" s="476" t="n"/>
      <c r="CC91" s="476" t="n"/>
      <c r="CD91" s="476" t="n"/>
      <c r="CE91" s="476" t="n"/>
      <c r="CF91" s="476" t="n"/>
      <c r="CG91" s="476" t="n"/>
      <c r="CH91" s="476" t="n"/>
      <c r="CI91" s="476" t="n"/>
      <c r="CJ91" s="476" t="n"/>
      <c r="CK91" s="476" t="n"/>
      <c r="CL91" s="476" t="n"/>
      <c r="CM91" s="476" t="n"/>
      <c r="CN91" s="476" t="n"/>
      <c r="CO91" s="476" t="n"/>
      <c r="CP91" s="476" t="n"/>
      <c r="CQ91" s="476" t="n"/>
      <c r="CR91" s="476" t="n"/>
      <c r="CS91" s="476" t="n"/>
      <c r="CT91" s="476" t="n"/>
      <c r="CU91" s="476" t="n"/>
      <c r="CV91" s="476" t="n"/>
      <c r="CW91" s="476" t="n"/>
      <c r="CX91" s="476" t="n"/>
      <c r="CY91" s="476" t="n"/>
      <c r="CZ91" s="476" t="n"/>
      <c r="DA91" s="476" t="n"/>
      <c r="DB91" s="476" t="n"/>
      <c r="DC91" s="476" t="n"/>
      <c r="DD91" s="476" t="n"/>
      <c r="DE91" s="476" t="n"/>
      <c r="DF91" s="476" t="n"/>
      <c r="DG91" s="476" t="n"/>
      <c r="DH91" s="476" t="n"/>
      <c r="DI91" s="476" t="n"/>
      <c r="DJ91" s="476" t="n"/>
      <c r="DK91" s="476" t="n"/>
      <c r="DL91" s="476" t="n"/>
      <c r="DM91" s="476" t="n"/>
      <c r="DN91" s="476" t="n"/>
      <c r="DO91" s="476" t="n"/>
      <c r="DP91" s="476" t="n"/>
      <c r="DQ91" s="476" t="n"/>
      <c r="DR91" s="476" t="n"/>
      <c r="DS91" s="476" t="n"/>
      <c r="DT91" s="476" t="n"/>
      <c r="DU91" s="476" t="n"/>
      <c r="DV91" s="476" t="n"/>
      <c r="DW91" s="476" t="n"/>
      <c r="DX91" s="476" t="n"/>
      <c r="DY91" s="476" t="n"/>
      <c r="DZ91" s="476" t="n"/>
      <c r="EA91" s="476" t="n"/>
      <c r="EB91" s="476" t="n"/>
      <c r="EC91" s="476" t="n"/>
      <c r="ED91" s="476" t="n"/>
      <c r="EE91" s="476" t="n"/>
      <c r="EF91" s="476" t="n"/>
      <c r="EG91" s="476" t="n"/>
      <c r="EH91" s="476" t="n"/>
      <c r="EI91" s="476" t="n"/>
      <c r="EJ91" s="476" t="n"/>
      <c r="EK91" s="476" t="n"/>
      <c r="EL91" s="476" t="n"/>
      <c r="EM91" s="476" t="n"/>
      <c r="EN91" s="476" t="n"/>
      <c r="EO91" s="476" t="n"/>
      <c r="EP91" s="476" t="n"/>
      <c r="EQ91" s="476" t="n"/>
      <c r="ER91" s="476" t="n"/>
      <c r="ES91" s="476" t="n"/>
      <c r="ET91" s="476" t="n"/>
      <c r="EU91" s="476" t="n"/>
      <c r="EV91" s="476" t="n"/>
      <c r="EW91" s="476" t="n"/>
      <c r="EX91" s="476" t="n"/>
      <c r="EY91" s="476" t="n"/>
      <c r="EZ91" s="476" t="n"/>
      <c r="FA91" s="476" t="n"/>
      <c r="FB91" s="476" t="n"/>
      <c r="FC91" s="476" t="n"/>
      <c r="FD91" s="476" t="n"/>
      <c r="FE91" s="476" t="n"/>
      <c r="FF91" s="476" t="n"/>
      <c r="FG91" s="476" t="n"/>
      <c r="FH91" s="476" t="n"/>
      <c r="FI91" s="476" t="n"/>
      <c r="FJ91" s="476" t="n"/>
      <c r="FK91" s="476" t="n"/>
      <c r="FL91" s="476" t="n"/>
      <c r="FM91" s="476" t="n"/>
      <c r="FN91" s="476" t="n"/>
      <c r="FO91" s="476" t="n"/>
      <c r="FP91" s="476" t="n"/>
      <c r="FQ91" s="476" t="n"/>
      <c r="FR91" s="476" t="n"/>
      <c r="FS91" s="476" t="n"/>
      <c r="FT91" s="476" t="n"/>
      <c r="FU91" s="476" t="n"/>
      <c r="FV91" s="476" t="n"/>
      <c r="FW91" s="476" t="n"/>
      <c r="FX91" s="476" t="n"/>
      <c r="FY91" s="476" t="n"/>
      <c r="FZ91" s="476" t="n"/>
      <c r="GA91" s="476" t="n"/>
      <c r="GB91" s="476" t="n"/>
      <c r="GC91" s="476" t="n"/>
      <c r="GD91" s="476" t="n"/>
      <c r="GE91" s="476" t="n"/>
      <c r="GF91" s="476" t="n"/>
      <c r="GG91" s="476" t="n"/>
      <c r="GH91" s="476" t="n"/>
      <c r="GI91" s="476" t="n"/>
      <c r="GJ91" s="476" t="n"/>
      <c r="GK91" s="476" t="n"/>
      <c r="GL91" s="476" t="n"/>
      <c r="GM91" s="476" t="n"/>
      <c r="GN91" s="476" t="n"/>
      <c r="GO91" s="476" t="n"/>
      <c r="GP91" s="476" t="n"/>
      <c r="GQ91" s="476" t="n"/>
      <c r="GR91" s="476" t="n"/>
      <c r="GS91" s="476" t="n"/>
      <c r="GT91" s="476" t="n"/>
      <c r="GU91" s="476" t="n"/>
      <c r="GV91" s="476" t="n"/>
      <c r="GW91" s="476" t="n"/>
      <c r="GX91" s="476" t="n"/>
      <c r="GY91" s="476" t="n"/>
      <c r="GZ91" s="476" t="n"/>
    </row>
    <row r="92">
      <c r="A92" s="738" t="n">
        <v>9</v>
      </c>
      <c r="B92" s="663" t="n">
        <v>0.005248211740975122</v>
      </c>
      <c r="C92" s="663" t="n">
        <v>0.002747002952579164</v>
      </c>
      <c r="D92" s="769" t="inlineStr">
        <is>
          <t>NIE</t>
        </is>
      </c>
      <c r="E92" s="663" t="n">
        <v>0.003898337433600243</v>
      </c>
      <c r="F92" s="663" t="n">
        <v>0.001949571580935813</v>
      </c>
      <c r="G92" s="769" t="inlineStr">
        <is>
          <t>NIE</t>
        </is>
      </c>
      <c r="H92" s="662" t="inlineStr">
        <is>
          <t>źle</t>
        </is>
      </c>
      <c r="I92" s="476" t="n"/>
      <c r="J92" s="738" t="n">
        <v>9</v>
      </c>
      <c r="K92" s="772" t="n">
        <v>0.002902445366943966</v>
      </c>
      <c r="L92" s="772" t="n">
        <v>0.001820865775674132</v>
      </c>
      <c r="M92" s="769" t="inlineStr">
        <is>
          <t>NIE</t>
        </is>
      </c>
      <c r="N92" s="663" t="n">
        <v>0.003509765921014392</v>
      </c>
      <c r="O92" s="663" t="n">
        <v>0.002959388938078553</v>
      </c>
      <c r="P92" s="769" t="inlineStr">
        <is>
          <t>NIE</t>
        </is>
      </c>
      <c r="Q92" s="662" t="inlineStr">
        <is>
          <t>źle</t>
        </is>
      </c>
      <c r="R92" s="476" t="n"/>
      <c r="S92" s="738" t="n">
        <v>9</v>
      </c>
      <c r="T92" s="663" t="n">
        <v>0.00123938551176999</v>
      </c>
      <c r="U92" s="663" t="n">
        <v>0.001886744120271024</v>
      </c>
      <c r="V92" s="769" t="inlineStr">
        <is>
          <t>TAK</t>
        </is>
      </c>
      <c r="W92" s="663" t="n">
        <v>0.00274862240943378</v>
      </c>
      <c r="X92" s="663" t="n">
        <v>0.001845639752926244</v>
      </c>
      <c r="Y92" s="769" t="inlineStr">
        <is>
          <t>NIE</t>
        </is>
      </c>
      <c r="Z92" s="662" t="inlineStr">
        <is>
          <t>źle</t>
        </is>
      </c>
      <c r="AA92" s="476" t="n"/>
      <c r="AB92" s="476" t="n"/>
      <c r="AC92" s="476" t="n"/>
      <c r="AD92" s="476" t="n"/>
      <c r="AE92" s="476" t="n"/>
      <c r="AF92" s="476" t="n"/>
      <c r="AG92" s="476" t="n"/>
      <c r="AH92" s="476" t="n"/>
      <c r="AI92" s="476" t="n"/>
      <c r="AJ92" s="476" t="n"/>
      <c r="AK92" s="476" t="n"/>
      <c r="AL92" s="476" t="n"/>
      <c r="AM92" s="476" t="n"/>
      <c r="AN92" s="476" t="n"/>
      <c r="AO92" s="476" t="n"/>
      <c r="AP92" s="476" t="n"/>
      <c r="AQ92" s="476" t="n"/>
      <c r="AR92" s="476" t="n"/>
      <c r="AS92" s="476" t="n"/>
      <c r="AT92" s="476" t="n"/>
      <c r="AU92" s="476" t="n"/>
      <c r="AV92" s="476" t="n"/>
      <c r="AW92" s="476" t="n"/>
      <c r="AX92" s="476" t="n"/>
      <c r="AY92" s="476" t="n"/>
      <c r="AZ92" s="476" t="n"/>
      <c r="BA92" s="476" t="n"/>
      <c r="BB92" s="476" t="n"/>
      <c r="BC92" s="476" t="n"/>
      <c r="BD92" s="476" t="n"/>
      <c r="BE92" s="476" t="n"/>
      <c r="BF92" s="476" t="n"/>
      <c r="BG92" s="476" t="n"/>
      <c r="BH92" s="476" t="n"/>
      <c r="BI92" s="476" t="n"/>
      <c r="BJ92" s="476" t="n"/>
      <c r="BK92" s="476" t="n"/>
      <c r="BL92" s="476" t="n"/>
      <c r="BM92" s="476" t="n"/>
      <c r="BN92" s="476" t="n"/>
      <c r="BO92" s="476" t="n"/>
      <c r="BP92" s="476" t="n"/>
      <c r="BQ92" s="476" t="n"/>
      <c r="BR92" s="476" t="n"/>
      <c r="BS92" s="476" t="n"/>
      <c r="BT92" s="476" t="n"/>
      <c r="BU92" s="476" t="n"/>
      <c r="BV92" s="476" t="n"/>
      <c r="BW92" s="476" t="n"/>
      <c r="BX92" s="476" t="n"/>
      <c r="BY92" s="476" t="n"/>
      <c r="BZ92" s="476" t="n"/>
      <c r="CA92" s="476" t="n"/>
      <c r="CB92" s="476" t="n"/>
      <c r="CC92" s="476" t="n"/>
      <c r="CD92" s="476" t="n"/>
      <c r="CE92" s="476" t="n"/>
      <c r="CF92" s="476" t="n"/>
      <c r="CG92" s="476" t="n"/>
      <c r="CH92" s="476" t="n"/>
      <c r="CI92" s="476" t="n"/>
      <c r="CJ92" s="476" t="n"/>
      <c r="CK92" s="476" t="n"/>
      <c r="CL92" s="476" t="n"/>
      <c r="CM92" s="476" t="n"/>
      <c r="CN92" s="476" t="n"/>
      <c r="CO92" s="476" t="n"/>
      <c r="CP92" s="476" t="n"/>
      <c r="CQ92" s="476" t="n"/>
      <c r="CR92" s="476" t="n"/>
      <c r="CS92" s="476" t="n"/>
      <c r="CT92" s="476" t="n"/>
      <c r="CU92" s="476" t="n"/>
      <c r="CV92" s="476" t="n"/>
      <c r="CW92" s="476" t="n"/>
      <c r="CX92" s="476" t="n"/>
      <c r="CY92" s="476" t="n"/>
      <c r="CZ92" s="476" t="n"/>
      <c r="DA92" s="476" t="n"/>
      <c r="DB92" s="476" t="n"/>
      <c r="DC92" s="476" t="n"/>
      <c r="DD92" s="476" t="n"/>
      <c r="DE92" s="476" t="n"/>
      <c r="DF92" s="476" t="n"/>
      <c r="DG92" s="476" t="n"/>
      <c r="DH92" s="476" t="n"/>
      <c r="DI92" s="476" t="n"/>
      <c r="DJ92" s="476" t="n"/>
      <c r="DK92" s="476" t="n"/>
      <c r="DL92" s="476" t="n"/>
      <c r="DM92" s="476" t="n"/>
      <c r="DN92" s="476" t="n"/>
      <c r="DO92" s="476" t="n"/>
      <c r="DP92" s="476" t="n"/>
      <c r="DQ92" s="476" t="n"/>
      <c r="DR92" s="476" t="n"/>
      <c r="DS92" s="476" t="n"/>
      <c r="DT92" s="476" t="n"/>
      <c r="DU92" s="476" t="n"/>
      <c r="DV92" s="476" t="n"/>
      <c r="DW92" s="476" t="n"/>
      <c r="DX92" s="476" t="n"/>
      <c r="DY92" s="476" t="n"/>
      <c r="DZ92" s="476" t="n"/>
      <c r="EA92" s="476" t="n"/>
      <c r="EB92" s="476" t="n"/>
      <c r="EC92" s="476" t="n"/>
      <c r="ED92" s="476" t="n"/>
      <c r="EE92" s="476" t="n"/>
      <c r="EF92" s="476" t="n"/>
      <c r="EG92" s="476" t="n"/>
      <c r="EH92" s="476" t="n"/>
      <c r="EI92" s="476" t="n"/>
      <c r="EJ92" s="476" t="n"/>
      <c r="EK92" s="476" t="n"/>
      <c r="EL92" s="476" t="n"/>
      <c r="EM92" s="476" t="n"/>
      <c r="EN92" s="476" t="n"/>
      <c r="EO92" s="476" t="n"/>
      <c r="EP92" s="476" t="n"/>
      <c r="EQ92" s="476" t="n"/>
      <c r="ER92" s="476" t="n"/>
      <c r="ES92" s="476" t="n"/>
      <c r="ET92" s="476" t="n"/>
      <c r="EU92" s="476" t="n"/>
      <c r="EV92" s="476" t="n"/>
      <c r="EW92" s="476" t="n"/>
      <c r="EX92" s="476" t="n"/>
      <c r="EY92" s="476" t="n"/>
      <c r="EZ92" s="476" t="n"/>
      <c r="FA92" s="476" t="n"/>
      <c r="FB92" s="476" t="n"/>
      <c r="FC92" s="476" t="n"/>
      <c r="FD92" s="476" t="n"/>
      <c r="FE92" s="476" t="n"/>
      <c r="FF92" s="476" t="n"/>
      <c r="FG92" s="476" t="n"/>
      <c r="FH92" s="476" t="n"/>
      <c r="FI92" s="476" t="n"/>
      <c r="FJ92" s="476" t="n"/>
      <c r="FK92" s="476" t="n"/>
      <c r="FL92" s="476" t="n"/>
      <c r="FM92" s="476" t="n"/>
      <c r="FN92" s="476" t="n"/>
      <c r="FO92" s="476" t="n"/>
      <c r="FP92" s="476" t="n"/>
      <c r="FQ92" s="476" t="n"/>
      <c r="FR92" s="476" t="n"/>
      <c r="FS92" s="476" t="n"/>
      <c r="FT92" s="476" t="n"/>
      <c r="FU92" s="476" t="n"/>
      <c r="FV92" s="476" t="n"/>
      <c r="FW92" s="476" t="n"/>
      <c r="FX92" s="476" t="n"/>
      <c r="FY92" s="476" t="n"/>
      <c r="FZ92" s="476" t="n"/>
      <c r="GA92" s="476" t="n"/>
      <c r="GB92" s="476" t="n"/>
      <c r="GC92" s="476" t="n"/>
      <c r="GD92" s="476" t="n"/>
      <c r="GE92" s="476" t="n"/>
      <c r="GF92" s="476" t="n"/>
      <c r="GG92" s="476" t="n"/>
      <c r="GH92" s="476" t="n"/>
      <c r="GI92" s="476" t="n"/>
      <c r="GJ92" s="476" t="n"/>
      <c r="GK92" s="476" t="n"/>
      <c r="GL92" s="476" t="n"/>
      <c r="GM92" s="476" t="n"/>
      <c r="GN92" s="476" t="n"/>
      <c r="GO92" s="476" t="n"/>
      <c r="GP92" s="476" t="n"/>
      <c r="GQ92" s="476" t="n"/>
      <c r="GR92" s="476" t="n"/>
      <c r="GS92" s="476" t="n"/>
      <c r="GT92" s="476" t="n"/>
      <c r="GU92" s="476" t="n"/>
      <c r="GV92" s="476" t="n"/>
      <c r="GW92" s="476" t="n"/>
      <c r="GX92" s="476" t="n"/>
      <c r="GY92" s="476" t="n"/>
      <c r="GZ92" s="476" t="n"/>
    </row>
    <row r="93">
      <c r="A93" s="849" t="inlineStr">
        <is>
          <t>kierunek</t>
        </is>
      </c>
      <c r="B93" s="476" t="n"/>
      <c r="C93" s="476" t="n"/>
      <c r="D93" s="845" t="n">
        <v>8</v>
      </c>
      <c r="E93" s="845" t="n">
        <v>9</v>
      </c>
      <c r="F93" s="476" t="n"/>
      <c r="G93" s="845" t="n"/>
      <c r="H93" s="845" t="n"/>
      <c r="I93" s="476" t="n"/>
      <c r="J93" s="476" t="n"/>
      <c r="K93" s="476" t="n"/>
      <c r="L93" s="476" t="n"/>
      <c r="M93" s="476" t="n"/>
      <c r="N93" s="476" t="n"/>
      <c r="O93" s="476" t="n"/>
      <c r="P93" s="476" t="n"/>
      <c r="Q93" s="476" t="n"/>
      <c r="R93" s="476" t="n"/>
      <c r="S93" s="476" t="n"/>
      <c r="T93" s="476" t="n"/>
      <c r="U93" s="476" t="n"/>
      <c r="V93" s="476" t="n"/>
      <c r="W93" s="476" t="n"/>
      <c r="X93" s="476" t="n"/>
      <c r="Y93" s="476" t="n"/>
      <c r="Z93" s="476" t="n"/>
      <c r="AA93" s="476" t="n"/>
      <c r="AB93" s="476" t="n"/>
      <c r="AC93" s="476" t="n"/>
      <c r="AD93" s="476" t="n"/>
      <c r="AE93" s="476" t="n"/>
      <c r="AF93" s="476" t="n"/>
      <c r="AG93" s="476" t="n"/>
      <c r="AH93" s="476" t="n"/>
      <c r="AI93" s="476" t="n"/>
      <c r="AJ93" s="476" t="n"/>
      <c r="AK93" s="476" t="n"/>
      <c r="AL93" s="476" t="n"/>
      <c r="AM93" s="476" t="n"/>
      <c r="AN93" s="476" t="n"/>
      <c r="AO93" s="476" t="n"/>
      <c r="AP93" s="476" t="n"/>
      <c r="AQ93" s="476" t="n"/>
      <c r="AR93" s="476" t="n"/>
      <c r="AS93" s="476" t="n"/>
      <c r="AT93" s="476" t="n"/>
      <c r="AU93" s="476" t="n"/>
      <c r="AV93" s="476" t="n"/>
      <c r="AW93" s="476" t="n"/>
      <c r="AX93" s="476" t="n"/>
      <c r="AY93" s="476" t="n"/>
      <c r="AZ93" s="476" t="n"/>
      <c r="BA93" s="476" t="n"/>
      <c r="BB93" s="476" t="n"/>
      <c r="BC93" s="476" t="n"/>
      <c r="BD93" s="476" t="n"/>
      <c r="BE93" s="476" t="n"/>
      <c r="BF93" s="476" t="n"/>
      <c r="BG93" s="476" t="n"/>
      <c r="BH93" s="476" t="n"/>
      <c r="BI93" s="476" t="n"/>
      <c r="BJ93" s="476" t="n"/>
      <c r="BK93" s="476" t="n"/>
      <c r="BL93" s="476" t="n"/>
      <c r="BM93" s="476" t="n"/>
      <c r="BN93" s="476" t="n"/>
      <c r="BO93" s="476" t="n"/>
      <c r="BP93" s="476" t="n"/>
      <c r="BQ93" s="476" t="n"/>
      <c r="BR93" s="476" t="n"/>
      <c r="BS93" s="476" t="n"/>
      <c r="BT93" s="476" t="n"/>
      <c r="BU93" s="476" t="n"/>
      <c r="BV93" s="476" t="n"/>
      <c r="BW93" s="476" t="n"/>
      <c r="BX93" s="476" t="n"/>
      <c r="BY93" s="476" t="n"/>
      <c r="BZ93" s="476" t="n"/>
      <c r="CA93" s="476" t="n"/>
      <c r="CB93" s="476" t="n"/>
      <c r="CC93" s="476" t="n"/>
      <c r="CD93" s="476" t="n"/>
      <c r="CE93" s="476" t="n"/>
      <c r="CF93" s="476" t="n"/>
      <c r="CG93" s="476" t="n"/>
      <c r="CH93" s="476" t="n"/>
      <c r="CI93" s="476" t="n"/>
      <c r="CJ93" s="476" t="n"/>
      <c r="CK93" s="476" t="n"/>
      <c r="CL93" s="476" t="n"/>
      <c r="CM93" s="476" t="n"/>
      <c r="CN93" s="476" t="n"/>
      <c r="CO93" s="476" t="n"/>
      <c r="CP93" s="476" t="n"/>
      <c r="CQ93" s="476" t="n"/>
      <c r="CR93" s="476" t="n"/>
      <c r="CS93" s="476" t="n"/>
      <c r="CT93" s="476" t="n"/>
      <c r="CU93" s="476" t="n"/>
      <c r="CV93" s="476" t="n"/>
      <c r="CW93" s="476" t="n"/>
      <c r="CX93" s="476" t="n"/>
      <c r="CY93" s="476" t="n"/>
      <c r="CZ93" s="476" t="n"/>
      <c r="DA93" s="476" t="n"/>
      <c r="DB93" s="476" t="n"/>
      <c r="DC93" s="476" t="n"/>
      <c r="DD93" s="476" t="n"/>
      <c r="DE93" s="476" t="n"/>
      <c r="DF93" s="476" t="n"/>
      <c r="DG93" s="476" t="n"/>
      <c r="DH93" s="476" t="n"/>
      <c r="DI93" s="476" t="n"/>
      <c r="DJ93" s="476" t="n"/>
      <c r="DK93" s="476" t="n"/>
      <c r="DL93" s="476" t="n"/>
      <c r="DM93" s="476" t="n"/>
      <c r="DN93" s="476" t="n"/>
      <c r="DO93" s="476" t="n"/>
      <c r="DP93" s="476" t="n"/>
      <c r="DQ93" s="476" t="n"/>
      <c r="DR93" s="476" t="n"/>
      <c r="DS93" s="476" t="n"/>
      <c r="DT93" s="476" t="n"/>
      <c r="DU93" s="476" t="n"/>
      <c r="DV93" s="476" t="n"/>
      <c r="DW93" s="476" t="n"/>
      <c r="DX93" s="476" t="n"/>
      <c r="DY93" s="476" t="n"/>
      <c r="DZ93" s="476" t="n"/>
      <c r="EA93" s="476" t="n"/>
      <c r="EB93" s="476" t="n"/>
      <c r="EC93" s="476" t="n"/>
      <c r="ED93" s="476" t="n"/>
      <c r="EE93" s="476" t="n"/>
      <c r="EF93" s="476" t="n"/>
      <c r="EG93" s="476" t="n"/>
      <c r="EH93" s="476" t="n"/>
      <c r="EI93" s="476" t="n"/>
      <c r="EJ93" s="476" t="n"/>
      <c r="EK93" s="476" t="n"/>
      <c r="EL93" s="476" t="n"/>
      <c r="EM93" s="476" t="n"/>
      <c r="EN93" s="476" t="n"/>
      <c r="EO93" s="476" t="n"/>
      <c r="EP93" s="476" t="n"/>
      <c r="EQ93" s="476" t="n"/>
      <c r="ER93" s="476" t="n"/>
      <c r="ES93" s="476" t="n"/>
      <c r="ET93" s="476" t="n"/>
      <c r="EU93" s="476" t="n"/>
      <c r="EV93" s="476" t="n"/>
      <c r="EW93" s="476" t="n"/>
      <c r="EX93" s="476" t="n"/>
      <c r="EY93" s="476" t="n"/>
      <c r="EZ93" s="476" t="n"/>
      <c r="FA93" s="476" t="n"/>
      <c r="FB93" s="476" t="n"/>
      <c r="FC93" s="476" t="n"/>
      <c r="FD93" s="476" t="n"/>
      <c r="FE93" s="476" t="n"/>
      <c r="FF93" s="476" t="n"/>
      <c r="FG93" s="476" t="n"/>
      <c r="FH93" s="476" t="n"/>
      <c r="FI93" s="476" t="n"/>
      <c r="FJ93" s="476" t="n"/>
      <c r="FK93" s="476" t="n"/>
      <c r="FL93" s="476" t="n"/>
      <c r="FM93" s="476" t="n"/>
      <c r="FN93" s="476" t="n"/>
      <c r="FO93" s="476" t="n"/>
      <c r="FP93" s="476" t="n"/>
      <c r="FQ93" s="476" t="n"/>
      <c r="FR93" s="476" t="n"/>
      <c r="FS93" s="476" t="n"/>
      <c r="FT93" s="476" t="n"/>
      <c r="FU93" s="476" t="n"/>
      <c r="FV93" s="476" t="n"/>
      <c r="FW93" s="476" t="n"/>
      <c r="FX93" s="476" t="n"/>
      <c r="FY93" s="476" t="n"/>
      <c r="FZ93" s="476" t="n"/>
      <c r="GA93" s="476" t="n"/>
      <c r="GB93" s="476" t="n"/>
      <c r="GC93" s="476" t="n"/>
      <c r="GD93" s="476" t="n"/>
      <c r="GE93" s="476" t="n"/>
      <c r="GF93" s="476" t="n"/>
      <c r="GG93" s="476" t="n"/>
      <c r="GH93" s="476" t="n"/>
      <c r="GI93" s="476" t="n"/>
      <c r="GJ93" s="476" t="n"/>
      <c r="GK93" s="476" t="n"/>
      <c r="GL93" s="476" t="n"/>
      <c r="GM93" s="476" t="n"/>
      <c r="GN93" s="476" t="n"/>
      <c r="GO93" s="476" t="n"/>
      <c r="GP93" s="476" t="n"/>
      <c r="GQ93" s="476" t="n"/>
      <c r="GR93" s="476" t="n"/>
      <c r="GS93" s="476" t="n"/>
      <c r="GT93" s="476" t="n"/>
      <c r="GU93" s="476" t="n"/>
      <c r="GV93" s="476" t="n"/>
      <c r="GW93" s="476" t="n"/>
      <c r="GX93" s="476" t="n"/>
      <c r="GY93" s="476" t="n"/>
      <c r="GZ93" s="476" t="n"/>
    </row>
    <row r="94">
      <c r="A94" s="476" t="n"/>
      <c r="B94" s="476" t="n"/>
      <c r="C94" s="476" t="n"/>
      <c r="D94" s="476" t="n"/>
      <c r="E94" s="476" t="n"/>
      <c r="F94" s="476" t="n"/>
      <c r="G94" s="476" t="n"/>
      <c r="H94" s="476" t="n"/>
      <c r="I94" s="476" t="n"/>
      <c r="J94" s="476" t="n"/>
      <c r="K94" s="773" t="inlineStr">
        <is>
          <t>Baza</t>
        </is>
      </c>
      <c r="L94" s="476" t="n"/>
      <c r="M94" s="476" t="n"/>
      <c r="N94" s="476" t="n"/>
      <c r="O94" s="476" t="n"/>
      <c r="P94" s="476" t="n"/>
      <c r="Q94" s="476" t="n"/>
      <c r="R94" s="476" t="n"/>
      <c r="S94" s="476" t="n"/>
      <c r="T94" s="476" t="n"/>
      <c r="U94" s="476" t="n"/>
      <c r="V94" s="476" t="n"/>
      <c r="W94" s="476" t="n"/>
      <c r="X94" s="476" t="n"/>
      <c r="Y94" s="476" t="n"/>
      <c r="Z94" s="476" t="n"/>
      <c r="AA94" s="476" t="n"/>
      <c r="AB94" s="476" t="n"/>
      <c r="AC94" s="476" t="n"/>
      <c r="AD94" s="476" t="n"/>
      <c r="AE94" s="476" t="n"/>
      <c r="AF94" s="476" t="n"/>
      <c r="AG94" s="476" t="n"/>
      <c r="AH94" s="476" t="n"/>
      <c r="AI94" s="476" t="n"/>
      <c r="AJ94" s="476" t="n"/>
      <c r="AK94" s="476" t="n"/>
      <c r="AL94" s="476" t="n"/>
      <c r="AM94" s="476" t="n"/>
      <c r="AN94" s="476" t="n"/>
      <c r="AO94" s="476" t="n"/>
      <c r="AP94" s="476" t="n"/>
      <c r="AQ94" s="476" t="n"/>
      <c r="AR94" s="476" t="n"/>
      <c r="AS94" s="476" t="n"/>
      <c r="AT94" s="476" t="n"/>
      <c r="AU94" s="476" t="n"/>
      <c r="AV94" s="476" t="n"/>
      <c r="AW94" s="476" t="n"/>
      <c r="AX94" s="476" t="n"/>
      <c r="AY94" s="476" t="n"/>
      <c r="AZ94" s="476" t="n"/>
      <c r="BA94" s="476" t="n"/>
      <c r="BB94" s="476" t="n"/>
      <c r="BC94" s="476" t="n"/>
      <c r="BD94" s="476" t="n"/>
      <c r="BE94" s="476" t="n"/>
      <c r="BF94" s="476" t="n"/>
      <c r="BG94" s="476" t="n"/>
      <c r="BH94" s="476" t="n"/>
      <c r="BI94" s="476" t="n"/>
      <c r="BJ94" s="476" t="n"/>
      <c r="BK94" s="476" t="n"/>
      <c r="BL94" s="476" t="n"/>
      <c r="BM94" s="476" t="n"/>
      <c r="BN94" s="476" t="n"/>
      <c r="BO94" s="476" t="n"/>
      <c r="BP94" s="476" t="n"/>
      <c r="BQ94" s="476" t="n"/>
      <c r="BR94" s="476" t="n"/>
      <c r="BS94" s="476" t="n"/>
      <c r="BT94" s="476" t="n"/>
      <c r="BU94" s="476" t="n"/>
      <c r="BV94" s="476" t="n"/>
      <c r="BW94" s="476" t="n"/>
      <c r="BX94" s="476" t="n"/>
      <c r="BY94" s="476" t="n"/>
      <c r="BZ94" s="476" t="n"/>
      <c r="CA94" s="476" t="n"/>
      <c r="CB94" s="476" t="n"/>
      <c r="CC94" s="476" t="n"/>
      <c r="CD94" s="476" t="n"/>
      <c r="CE94" s="476" t="n"/>
      <c r="CF94" s="476" t="n"/>
      <c r="CG94" s="476" t="n"/>
      <c r="CH94" s="476" t="n"/>
      <c r="CI94" s="476" t="n"/>
      <c r="CJ94" s="476" t="n"/>
      <c r="CK94" s="476" t="n"/>
      <c r="CL94" s="476" t="n"/>
      <c r="CM94" s="476" t="n"/>
      <c r="CN94" s="476" t="n"/>
      <c r="CO94" s="476" t="n"/>
      <c r="CP94" s="476" t="n"/>
      <c r="CQ94" s="476" t="n"/>
      <c r="CR94" s="476" t="n"/>
      <c r="CS94" s="476" t="n"/>
      <c r="CT94" s="476" t="n"/>
      <c r="CU94" s="476" t="n"/>
      <c r="CV94" s="476" t="n"/>
      <c r="CW94" s="476" t="n"/>
      <c r="CX94" s="476" t="n"/>
      <c r="CY94" s="476" t="n"/>
      <c r="CZ94" s="476" t="n"/>
      <c r="DA94" s="476" t="n"/>
      <c r="DB94" s="476" t="n"/>
      <c r="DC94" s="476" t="n"/>
      <c r="DD94" s="476" t="n"/>
      <c r="DE94" s="476" t="n"/>
      <c r="DF94" s="476" t="n"/>
      <c r="DG94" s="476" t="n"/>
      <c r="DH94" s="476" t="n"/>
      <c r="DI94" s="476" t="n"/>
      <c r="DJ94" s="476" t="n"/>
      <c r="DK94" s="476" t="n"/>
      <c r="DL94" s="476" t="n"/>
      <c r="DM94" s="476" t="n"/>
      <c r="DN94" s="476" t="n"/>
      <c r="DO94" s="476" t="n"/>
      <c r="DP94" s="476" t="n"/>
      <c r="DQ94" s="476" t="n"/>
      <c r="DR94" s="476" t="n"/>
      <c r="DS94" s="476" t="n"/>
      <c r="DT94" s="476" t="n"/>
      <c r="DU94" s="476" t="n"/>
      <c r="DV94" s="476" t="n"/>
      <c r="DW94" s="476" t="n"/>
      <c r="DX94" s="476" t="n"/>
      <c r="DY94" s="476" t="n"/>
      <c r="DZ94" s="476" t="n"/>
      <c r="EA94" s="476" t="n"/>
      <c r="EB94" s="476" t="n"/>
      <c r="EC94" s="476" t="n"/>
      <c r="ED94" s="476" t="n"/>
      <c r="EE94" s="476" t="n"/>
      <c r="EF94" s="476" t="n"/>
      <c r="EG94" s="476" t="n"/>
      <c r="EH94" s="476" t="n"/>
      <c r="EI94" s="476" t="n"/>
      <c r="EJ94" s="476" t="n"/>
      <c r="EK94" s="476" t="n"/>
      <c r="EL94" s="476" t="n"/>
      <c r="EM94" s="476" t="n"/>
      <c r="EN94" s="476" t="n"/>
      <c r="EO94" s="476" t="n"/>
      <c r="EP94" s="476" t="n"/>
      <c r="EQ94" s="476" t="n"/>
      <c r="ER94" s="476" t="n"/>
      <c r="ES94" s="476" t="n"/>
      <c r="ET94" s="476" t="n"/>
      <c r="EU94" s="476" t="n"/>
      <c r="EV94" s="476" t="n"/>
      <c r="EW94" s="476" t="n"/>
      <c r="EX94" s="476" t="n"/>
      <c r="EY94" s="476" t="n"/>
      <c r="EZ94" s="476" t="n"/>
      <c r="FA94" s="476" t="n"/>
      <c r="FB94" s="476" t="n"/>
      <c r="FC94" s="476" t="n"/>
      <c r="FD94" s="476" t="n"/>
      <c r="FE94" s="476" t="n"/>
      <c r="FF94" s="476" t="n"/>
      <c r="FG94" s="476" t="n"/>
      <c r="FH94" s="476" t="n"/>
      <c r="FI94" s="476" t="n"/>
      <c r="FJ94" s="476" t="n"/>
      <c r="FK94" s="476" t="n"/>
      <c r="FL94" s="476" t="n"/>
      <c r="FM94" s="476" t="n"/>
      <c r="FN94" s="476" t="n"/>
      <c r="FO94" s="476" t="n"/>
      <c r="FP94" s="476" t="n"/>
      <c r="FQ94" s="476" t="n"/>
      <c r="FR94" s="476" t="n"/>
      <c r="FS94" s="476" t="n"/>
      <c r="FT94" s="476" t="n"/>
      <c r="FU94" s="476" t="n"/>
      <c r="FV94" s="476" t="n"/>
      <c r="FW94" s="476" t="n"/>
      <c r="FX94" s="476" t="n"/>
      <c r="FY94" s="476" t="n"/>
      <c r="FZ94" s="476" t="n"/>
      <c r="GA94" s="476" t="n"/>
      <c r="GB94" s="476" t="n"/>
      <c r="GC94" s="476" t="n"/>
      <c r="GD94" s="476" t="n"/>
      <c r="GE94" s="476" t="n"/>
      <c r="GF94" s="476" t="n"/>
      <c r="GG94" s="476" t="n"/>
      <c r="GH94" s="476" t="n"/>
      <c r="GI94" s="476" t="n"/>
      <c r="GJ94" s="476" t="n"/>
      <c r="GK94" s="476" t="n"/>
      <c r="GL94" s="476" t="n"/>
      <c r="GM94" s="476" t="n"/>
      <c r="GN94" s="476" t="n"/>
      <c r="GO94" s="476" t="n"/>
      <c r="GP94" s="476" t="n"/>
      <c r="GQ94" s="476" t="n"/>
      <c r="GR94" s="476" t="n"/>
      <c r="GS94" s="476" t="n"/>
      <c r="GT94" s="476" t="n"/>
      <c r="GU94" s="476" t="n"/>
      <c r="GV94" s="476" t="n"/>
      <c r="GW94" s="476" t="n"/>
      <c r="GX94" s="476" t="n"/>
      <c r="GY94" s="476" t="n"/>
      <c r="GZ94" s="476" t="n"/>
    </row>
    <row r="95">
      <c r="A95" s="849" t="inlineStr">
        <is>
          <t>Nr</t>
        </is>
      </c>
      <c r="B95" s="849" t="inlineStr">
        <is>
          <t>∆X</t>
        </is>
      </c>
      <c r="C95" s="849" t="inlineStr">
        <is>
          <t>σdx</t>
        </is>
      </c>
      <c r="D95" s="845" t="inlineStr">
        <is>
          <t>Warunek |ΔX|</t>
        </is>
      </c>
      <c r="E95" s="849" t="inlineStr">
        <is>
          <t>∆Y</t>
        </is>
      </c>
      <c r="F95" s="849" t="inlineStr">
        <is>
          <t>σdy</t>
        </is>
      </c>
      <c r="G95" s="845" t="inlineStr">
        <is>
          <t>Warunek |ΔY|</t>
        </is>
      </c>
      <c r="H95" s="849" t="inlineStr">
        <is>
          <t>warunek</t>
        </is>
      </c>
      <c r="I95" s="476" t="n"/>
      <c r="J95" s="476" t="n"/>
      <c r="K95" s="773" t="n">
        <v>5</v>
      </c>
      <c r="L95" s="476" t="n"/>
      <c r="M95" s="476" t="n"/>
      <c r="N95" s="476" t="n"/>
      <c r="O95" s="476" t="n"/>
      <c r="P95" s="476" t="n"/>
      <c r="Q95" s="476" t="n"/>
      <c r="R95" s="476" t="n"/>
      <c r="S95" s="476" t="n"/>
      <c r="T95" s="476" t="n"/>
      <c r="U95" s="476" t="n"/>
      <c r="V95" s="476" t="n"/>
      <c r="W95" s="476" t="n"/>
      <c r="X95" s="476" t="n"/>
      <c r="Y95" s="476" t="n"/>
      <c r="Z95" s="476" t="n"/>
      <c r="AA95" s="476" t="n"/>
      <c r="AB95" s="476" t="n"/>
      <c r="AC95" s="476" t="n"/>
      <c r="AD95" s="476" t="n"/>
      <c r="AE95" s="476" t="n"/>
      <c r="AF95" s="476" t="n"/>
      <c r="AG95" s="476" t="n"/>
      <c r="AH95" s="476" t="n"/>
      <c r="AI95" s="476" t="n"/>
      <c r="AJ95" s="476" t="n"/>
      <c r="AK95" s="476" t="n"/>
      <c r="AL95" s="476" t="n"/>
      <c r="AM95" s="476" t="n"/>
      <c r="AN95" s="476" t="n"/>
      <c r="AO95" s="476" t="n"/>
      <c r="AP95" s="476" t="n"/>
      <c r="AQ95" s="476" t="n"/>
      <c r="AR95" s="476" t="n"/>
      <c r="AS95" s="476" t="n"/>
      <c r="AT95" s="476" t="n"/>
      <c r="AU95" s="476" t="n"/>
      <c r="AV95" s="476" t="n"/>
      <c r="AW95" s="476" t="n"/>
      <c r="AX95" s="476" t="n"/>
      <c r="AY95" s="476" t="n"/>
      <c r="AZ95" s="476" t="n"/>
      <c r="BA95" s="476" t="n"/>
      <c r="BB95" s="476" t="n"/>
      <c r="BC95" s="476" t="n"/>
      <c r="BD95" s="476" t="n"/>
      <c r="BE95" s="476" t="n"/>
      <c r="BF95" s="476" t="n"/>
      <c r="BG95" s="476" t="n"/>
      <c r="BH95" s="476" t="n"/>
      <c r="BI95" s="476" t="n"/>
      <c r="BJ95" s="476" t="n"/>
      <c r="BK95" s="476" t="n"/>
      <c r="BL95" s="476" t="n"/>
      <c r="BM95" s="476" t="n"/>
      <c r="BN95" s="476" t="n"/>
      <c r="BO95" s="476" t="n"/>
      <c r="BP95" s="476" t="n"/>
      <c r="BQ95" s="476" t="n"/>
      <c r="BR95" s="476" t="n"/>
      <c r="BS95" s="476" t="n"/>
      <c r="BT95" s="476" t="n"/>
      <c r="BU95" s="476" t="n"/>
      <c r="BV95" s="476" t="n"/>
      <c r="BW95" s="476" t="n"/>
      <c r="BX95" s="476" t="n"/>
      <c r="BY95" s="476" t="n"/>
      <c r="BZ95" s="476" t="n"/>
      <c r="CA95" s="476" t="n"/>
      <c r="CB95" s="476" t="n"/>
      <c r="CC95" s="476" t="n"/>
      <c r="CD95" s="476" t="n"/>
      <c r="CE95" s="476" t="n"/>
      <c r="CF95" s="476" t="n"/>
      <c r="CG95" s="476" t="n"/>
      <c r="CH95" s="476" t="n"/>
      <c r="CI95" s="476" t="n"/>
      <c r="CJ95" s="476" t="n"/>
      <c r="CK95" s="476" t="n"/>
      <c r="CL95" s="476" t="n"/>
      <c r="CM95" s="476" t="n"/>
      <c r="CN95" s="476" t="n"/>
      <c r="CO95" s="476" t="n"/>
      <c r="CP95" s="476" t="n"/>
      <c r="CQ95" s="476" t="n"/>
      <c r="CR95" s="476" t="n"/>
      <c r="CS95" s="476" t="n"/>
      <c r="CT95" s="476" t="n"/>
      <c r="CU95" s="476" t="n"/>
      <c r="CV95" s="476" t="n"/>
      <c r="CW95" s="476" t="n"/>
      <c r="CX95" s="476" t="n"/>
      <c r="CY95" s="476" t="n"/>
      <c r="CZ95" s="476" t="n"/>
      <c r="DA95" s="476" t="n"/>
      <c r="DB95" s="476" t="n"/>
      <c r="DC95" s="476" t="n"/>
      <c r="DD95" s="476" t="n"/>
      <c r="DE95" s="476" t="n"/>
      <c r="DF95" s="476" t="n"/>
      <c r="DG95" s="476" t="n"/>
      <c r="DH95" s="476" t="n"/>
      <c r="DI95" s="476" t="n"/>
      <c r="DJ95" s="476" t="n"/>
      <c r="DK95" s="476" t="n"/>
      <c r="DL95" s="476" t="n"/>
      <c r="DM95" s="476" t="n"/>
      <c r="DN95" s="476" t="n"/>
      <c r="DO95" s="476" t="n"/>
      <c r="DP95" s="476" t="n"/>
      <c r="DQ95" s="476" t="n"/>
      <c r="DR95" s="476" t="n"/>
      <c r="DS95" s="476" t="n"/>
      <c r="DT95" s="476" t="n"/>
      <c r="DU95" s="476" t="n"/>
      <c r="DV95" s="476" t="n"/>
      <c r="DW95" s="476" t="n"/>
      <c r="DX95" s="476" t="n"/>
      <c r="DY95" s="476" t="n"/>
      <c r="DZ95" s="476" t="n"/>
      <c r="EA95" s="476" t="n"/>
      <c r="EB95" s="476" t="n"/>
      <c r="EC95" s="476" t="n"/>
      <c r="ED95" s="476" t="n"/>
      <c r="EE95" s="476" t="n"/>
      <c r="EF95" s="476" t="n"/>
      <c r="EG95" s="476" t="n"/>
      <c r="EH95" s="476" t="n"/>
      <c r="EI95" s="476" t="n"/>
      <c r="EJ95" s="476" t="n"/>
      <c r="EK95" s="476" t="n"/>
      <c r="EL95" s="476" t="n"/>
      <c r="EM95" s="476" t="n"/>
      <c r="EN95" s="476" t="n"/>
      <c r="EO95" s="476" t="n"/>
      <c r="EP95" s="476" t="n"/>
      <c r="EQ95" s="476" t="n"/>
      <c r="ER95" s="476" t="n"/>
      <c r="ES95" s="476" t="n"/>
      <c r="ET95" s="476" t="n"/>
      <c r="EU95" s="476" t="n"/>
      <c r="EV95" s="476" t="n"/>
      <c r="EW95" s="476" t="n"/>
      <c r="EX95" s="476" t="n"/>
      <c r="EY95" s="476" t="n"/>
      <c r="EZ95" s="476" t="n"/>
      <c r="FA95" s="476" t="n"/>
      <c r="FB95" s="476" t="n"/>
      <c r="FC95" s="476" t="n"/>
      <c r="FD95" s="476" t="n"/>
      <c r="FE95" s="476" t="n"/>
      <c r="FF95" s="476" t="n"/>
      <c r="FG95" s="476" t="n"/>
      <c r="FH95" s="476" t="n"/>
      <c r="FI95" s="476" t="n"/>
      <c r="FJ95" s="476" t="n"/>
      <c r="FK95" s="476" t="n"/>
      <c r="FL95" s="476" t="n"/>
      <c r="FM95" s="476" t="n"/>
      <c r="FN95" s="476" t="n"/>
      <c r="FO95" s="476" t="n"/>
      <c r="FP95" s="476" t="n"/>
      <c r="FQ95" s="476" t="n"/>
      <c r="FR95" s="476" t="n"/>
      <c r="FS95" s="476" t="n"/>
      <c r="FT95" s="476" t="n"/>
      <c r="FU95" s="476" t="n"/>
      <c r="FV95" s="476" t="n"/>
      <c r="FW95" s="476" t="n"/>
      <c r="FX95" s="476" t="n"/>
      <c r="FY95" s="476" t="n"/>
      <c r="FZ95" s="476" t="n"/>
      <c r="GA95" s="476" t="n"/>
      <c r="GB95" s="476" t="n"/>
      <c r="GC95" s="476" t="n"/>
      <c r="GD95" s="476" t="n"/>
      <c r="GE95" s="476" t="n"/>
      <c r="GF95" s="476" t="n"/>
      <c r="GG95" s="476" t="n"/>
      <c r="GH95" s="476" t="n"/>
      <c r="GI95" s="476" t="n"/>
      <c r="GJ95" s="476" t="n"/>
      <c r="GK95" s="476" t="n"/>
      <c r="GL95" s="476" t="n"/>
      <c r="GM95" s="476" t="n"/>
      <c r="GN95" s="476" t="n"/>
      <c r="GO95" s="476" t="n"/>
      <c r="GP95" s="476" t="n"/>
      <c r="GQ95" s="476" t="n"/>
      <c r="GR95" s="476" t="n"/>
      <c r="GS95" s="476" t="n"/>
      <c r="GT95" s="476" t="n"/>
      <c r="GU95" s="476" t="n"/>
      <c r="GV95" s="476" t="n"/>
      <c r="GW95" s="476" t="n"/>
      <c r="GX95" s="476" t="n"/>
      <c r="GY95" s="476" t="n"/>
      <c r="GZ95" s="476" t="n"/>
    </row>
    <row r="96">
      <c r="A96" s="849" t="n">
        <v>5</v>
      </c>
      <c r="B96" s="845" t="n">
        <v>0.003924036564046798</v>
      </c>
      <c r="C96" s="845" t="n">
        <v>0.00399423</v>
      </c>
      <c r="D96" s="845" t="inlineStr">
        <is>
          <t>SPEŁNIA</t>
        </is>
      </c>
      <c r="E96" s="845" t="n">
        <v>-0.001950430230720889</v>
      </c>
      <c r="F96" s="845" t="n">
        <v>0.00216328224654464</v>
      </c>
      <c r="G96" s="845" t="inlineStr">
        <is>
          <t>SPEŁNIA</t>
        </is>
      </c>
      <c r="H96" s="845" t="inlineStr">
        <is>
          <t>SPEŁNIONY</t>
        </is>
      </c>
      <c r="I96" s="476" t="n"/>
      <c r="J96" s="476" t="n"/>
      <c r="K96" s="773" t="n">
        <v>6</v>
      </c>
      <c r="L96" s="476" t="n"/>
      <c r="M96" s="476" t="n"/>
      <c r="N96" s="476" t="n"/>
      <c r="O96" s="476" t="n"/>
      <c r="P96" s="476" t="n"/>
      <c r="Q96" s="476" t="n"/>
      <c r="R96" s="476" t="n"/>
      <c r="S96" s="476" t="n"/>
      <c r="T96" s="476" t="n"/>
      <c r="U96" s="476" t="n"/>
      <c r="V96" s="476" t="n"/>
      <c r="W96" s="476" t="n"/>
      <c r="X96" s="476" t="n"/>
      <c r="Y96" s="476" t="n"/>
      <c r="Z96" s="476" t="n"/>
      <c r="AA96" s="476" t="n"/>
      <c r="AB96" s="476" t="n"/>
      <c r="AC96" s="476" t="n"/>
      <c r="AD96" s="476" t="n"/>
      <c r="AE96" s="476" t="n"/>
      <c r="AF96" s="476" t="n"/>
      <c r="AG96" s="476" t="n"/>
      <c r="AH96" s="476" t="n"/>
      <c r="AI96" s="476" t="n"/>
      <c r="AJ96" s="476" t="n"/>
      <c r="AK96" s="476" t="n"/>
      <c r="AL96" s="476" t="n"/>
      <c r="AM96" s="476" t="n"/>
      <c r="AN96" s="476" t="n"/>
      <c r="AO96" s="476" t="n"/>
      <c r="AP96" s="476" t="n"/>
      <c r="AQ96" s="476" t="n"/>
      <c r="AR96" s="476" t="n"/>
      <c r="AS96" s="476" t="n"/>
      <c r="AT96" s="476" t="n"/>
      <c r="AU96" s="476" t="n"/>
      <c r="AV96" s="476" t="n"/>
      <c r="AW96" s="476" t="n"/>
      <c r="AX96" s="476" t="n"/>
      <c r="AY96" s="476" t="n"/>
      <c r="AZ96" s="476" t="n"/>
      <c r="BA96" s="476" t="n"/>
      <c r="BB96" s="476" t="n"/>
      <c r="BC96" s="476" t="n"/>
      <c r="BD96" s="476" t="n"/>
      <c r="BE96" s="476" t="n"/>
      <c r="BF96" s="476" t="n"/>
      <c r="BG96" s="476" t="n"/>
      <c r="BH96" s="476" t="n"/>
      <c r="BI96" s="476" t="n"/>
      <c r="BJ96" s="476" t="n"/>
      <c r="BK96" s="476" t="n"/>
      <c r="BL96" s="476" t="n"/>
      <c r="BM96" s="476" t="n"/>
      <c r="BN96" s="476" t="n"/>
      <c r="BO96" s="476" t="n"/>
      <c r="BP96" s="476" t="n"/>
      <c r="BQ96" s="476" t="n"/>
      <c r="BR96" s="476" t="n"/>
      <c r="BS96" s="476" t="n"/>
      <c r="BT96" s="476" t="n"/>
      <c r="BU96" s="476" t="n"/>
      <c r="BV96" s="476" t="n"/>
      <c r="BW96" s="476" t="n"/>
      <c r="BX96" s="476" t="n"/>
      <c r="BY96" s="476" t="n"/>
      <c r="BZ96" s="476" t="n"/>
      <c r="CA96" s="476" t="n"/>
      <c r="CB96" s="476" t="n"/>
      <c r="CC96" s="476" t="n"/>
      <c r="CD96" s="476" t="n"/>
      <c r="CE96" s="476" t="n"/>
      <c r="CF96" s="476" t="n"/>
      <c r="CG96" s="476" t="n"/>
      <c r="CH96" s="476" t="n"/>
      <c r="CI96" s="476" t="n"/>
      <c r="CJ96" s="476" t="n"/>
      <c r="CK96" s="476" t="n"/>
      <c r="CL96" s="476" t="n"/>
      <c r="CM96" s="476" t="n"/>
      <c r="CN96" s="476" t="n"/>
      <c r="CO96" s="476" t="n"/>
      <c r="CP96" s="476" t="n"/>
      <c r="CQ96" s="476" t="n"/>
      <c r="CR96" s="476" t="n"/>
      <c r="CS96" s="476" t="n"/>
      <c r="CT96" s="476" t="n"/>
      <c r="CU96" s="476" t="n"/>
      <c r="CV96" s="476" t="n"/>
      <c r="CW96" s="476" t="n"/>
      <c r="CX96" s="476" t="n"/>
      <c r="CY96" s="476" t="n"/>
      <c r="CZ96" s="476" t="n"/>
      <c r="DA96" s="476" t="n"/>
      <c r="DB96" s="476" t="n"/>
      <c r="DC96" s="476" t="n"/>
      <c r="DD96" s="476" t="n"/>
      <c r="DE96" s="476" t="n"/>
      <c r="DF96" s="476" t="n"/>
      <c r="DG96" s="476" t="n"/>
      <c r="DH96" s="476" t="n"/>
      <c r="DI96" s="476" t="n"/>
      <c r="DJ96" s="476" t="n"/>
      <c r="DK96" s="476" t="n"/>
      <c r="DL96" s="476" t="n"/>
      <c r="DM96" s="476" t="n"/>
      <c r="DN96" s="476" t="n"/>
      <c r="DO96" s="476" t="n"/>
      <c r="DP96" s="476" t="n"/>
      <c r="DQ96" s="476" t="n"/>
      <c r="DR96" s="476" t="n"/>
      <c r="DS96" s="476" t="n"/>
      <c r="DT96" s="476" t="n"/>
      <c r="DU96" s="476" t="n"/>
      <c r="DV96" s="476" t="n"/>
      <c r="DW96" s="476" t="n"/>
      <c r="DX96" s="476" t="n"/>
      <c r="DY96" s="476" t="n"/>
      <c r="DZ96" s="476" t="n"/>
      <c r="EA96" s="476" t="n"/>
      <c r="EB96" s="476" t="n"/>
      <c r="EC96" s="476" t="n"/>
      <c r="ED96" s="476" t="n"/>
      <c r="EE96" s="476" t="n"/>
      <c r="EF96" s="476" t="n"/>
      <c r="EG96" s="476" t="n"/>
      <c r="EH96" s="476" t="n"/>
      <c r="EI96" s="476" t="n"/>
      <c r="EJ96" s="476" t="n"/>
      <c r="EK96" s="476" t="n"/>
      <c r="EL96" s="476" t="n"/>
      <c r="EM96" s="476" t="n"/>
      <c r="EN96" s="476" t="n"/>
      <c r="EO96" s="476" t="n"/>
      <c r="EP96" s="476" t="n"/>
      <c r="EQ96" s="476" t="n"/>
      <c r="ER96" s="476" t="n"/>
      <c r="ES96" s="476" t="n"/>
      <c r="ET96" s="476" t="n"/>
      <c r="EU96" s="476" t="n"/>
      <c r="EV96" s="476" t="n"/>
      <c r="EW96" s="476" t="n"/>
      <c r="EX96" s="476" t="n"/>
      <c r="EY96" s="476" t="n"/>
      <c r="EZ96" s="476" t="n"/>
      <c r="FA96" s="476" t="n"/>
      <c r="FB96" s="476" t="n"/>
      <c r="FC96" s="476" t="n"/>
      <c r="FD96" s="476" t="n"/>
      <c r="FE96" s="476" t="n"/>
      <c r="FF96" s="476" t="n"/>
      <c r="FG96" s="476" t="n"/>
      <c r="FH96" s="476" t="n"/>
      <c r="FI96" s="476" t="n"/>
      <c r="FJ96" s="476" t="n"/>
      <c r="FK96" s="476" t="n"/>
      <c r="FL96" s="476" t="n"/>
      <c r="FM96" s="476" t="n"/>
      <c r="FN96" s="476" t="n"/>
      <c r="FO96" s="476" t="n"/>
      <c r="FP96" s="476" t="n"/>
      <c r="FQ96" s="476" t="n"/>
      <c r="FR96" s="476" t="n"/>
      <c r="FS96" s="476" t="n"/>
      <c r="FT96" s="476" t="n"/>
      <c r="FU96" s="476" t="n"/>
      <c r="FV96" s="476" t="n"/>
      <c r="FW96" s="476" t="n"/>
      <c r="FX96" s="476" t="n"/>
      <c r="FY96" s="476" t="n"/>
      <c r="FZ96" s="476" t="n"/>
      <c r="GA96" s="476" t="n"/>
      <c r="GB96" s="476" t="n"/>
      <c r="GC96" s="476" t="n"/>
      <c r="GD96" s="476" t="n"/>
      <c r="GE96" s="476" t="n"/>
      <c r="GF96" s="476" t="n"/>
      <c r="GG96" s="476" t="n"/>
      <c r="GH96" s="476" t="n"/>
      <c r="GI96" s="476" t="n"/>
      <c r="GJ96" s="476" t="n"/>
      <c r="GK96" s="476" t="n"/>
      <c r="GL96" s="476" t="n"/>
      <c r="GM96" s="476" t="n"/>
      <c r="GN96" s="476" t="n"/>
      <c r="GO96" s="476" t="n"/>
      <c r="GP96" s="476" t="n"/>
      <c r="GQ96" s="476" t="n"/>
      <c r="GR96" s="476" t="n"/>
      <c r="GS96" s="476" t="n"/>
      <c r="GT96" s="476" t="n"/>
      <c r="GU96" s="476" t="n"/>
      <c r="GV96" s="476" t="n"/>
      <c r="GW96" s="476" t="n"/>
      <c r="GX96" s="476" t="n"/>
      <c r="GY96" s="476" t="n"/>
      <c r="GZ96" s="476" t="n"/>
    </row>
    <row r="97">
      <c r="A97" s="849" t="n">
        <v>6</v>
      </c>
      <c r="B97" s="845" t="n">
        <v>0.007662836522871809</v>
      </c>
      <c r="C97" s="845" t="n">
        <v>0.005203523447822314</v>
      </c>
      <c r="D97" s="845" t="inlineStr">
        <is>
          <t>NIESPEŁNIA</t>
        </is>
      </c>
      <c r="E97" s="845" t="n">
        <v>0.002305650703809535</v>
      </c>
      <c r="F97" s="845" t="n">
        <v>0.002430388972407082</v>
      </c>
      <c r="G97" s="845" t="inlineStr">
        <is>
          <t>SPEŁNIA</t>
        </is>
      </c>
      <c r="H97" s="845" t="inlineStr">
        <is>
          <t>NIESPEŁNIONY</t>
        </is>
      </c>
      <c r="I97" s="476" t="n"/>
      <c r="J97" s="476" t="n"/>
      <c r="K97" s="773" t="n">
        <v>7</v>
      </c>
      <c r="L97" s="476" t="n"/>
      <c r="M97" s="476" t="n"/>
      <c r="N97" s="476" t="n"/>
      <c r="O97" s="476" t="n"/>
      <c r="P97" s="476" t="n"/>
      <c r="Q97" s="476" t="n"/>
      <c r="R97" s="476" t="n"/>
      <c r="S97" s="476" t="n"/>
      <c r="T97" s="476" t="n"/>
      <c r="U97" s="476" t="n"/>
      <c r="V97" s="476" t="n"/>
      <c r="W97" s="476" t="n"/>
      <c r="X97" s="476" t="n"/>
      <c r="Y97" s="476" t="n"/>
      <c r="Z97" s="476" t="n"/>
      <c r="AA97" s="476" t="n"/>
      <c r="AB97" s="476" t="n"/>
      <c r="AC97" s="476" t="n"/>
      <c r="AD97" s="476" t="n"/>
      <c r="AE97" s="476" t="n"/>
      <c r="AF97" s="476" t="n"/>
      <c r="AG97" s="476" t="n"/>
      <c r="AH97" s="476" t="n"/>
      <c r="AI97" s="476" t="n"/>
      <c r="AJ97" s="476" t="n"/>
      <c r="AK97" s="476" t="n"/>
      <c r="AL97" s="476" t="n"/>
      <c r="AM97" s="476" t="n"/>
      <c r="AN97" s="476" t="n"/>
      <c r="AO97" s="476" t="n"/>
      <c r="AP97" s="476" t="n"/>
      <c r="AQ97" s="476" t="n"/>
      <c r="AR97" s="476" t="n"/>
      <c r="AS97" s="476" t="n"/>
      <c r="AT97" s="476" t="n"/>
      <c r="AU97" s="476" t="n"/>
      <c r="AV97" s="476" t="n"/>
      <c r="AW97" s="476" t="n"/>
      <c r="AX97" s="476" t="n"/>
      <c r="AY97" s="476" t="n"/>
      <c r="AZ97" s="476" t="n"/>
      <c r="BA97" s="476" t="n"/>
      <c r="BB97" s="476" t="n"/>
      <c r="BC97" s="476" t="n"/>
      <c r="BD97" s="476" t="n"/>
      <c r="BE97" s="476" t="n"/>
      <c r="BF97" s="476" t="n"/>
      <c r="BG97" s="476" t="n"/>
      <c r="BH97" s="476" t="n"/>
      <c r="BI97" s="476" t="n"/>
      <c r="BJ97" s="476" t="n"/>
      <c r="BK97" s="476" t="n"/>
      <c r="BL97" s="476" t="n"/>
      <c r="BM97" s="476" t="n"/>
      <c r="BN97" s="476" t="n"/>
      <c r="BO97" s="476" t="n"/>
      <c r="BP97" s="476" t="n"/>
      <c r="BQ97" s="476" t="n"/>
      <c r="BR97" s="476" t="n"/>
      <c r="BS97" s="476" t="n"/>
      <c r="BT97" s="476" t="n"/>
      <c r="BU97" s="476" t="n"/>
      <c r="BV97" s="476" t="n"/>
      <c r="BW97" s="476" t="n"/>
      <c r="BX97" s="476" t="n"/>
      <c r="BY97" s="476" t="n"/>
      <c r="BZ97" s="476" t="n"/>
      <c r="CA97" s="476" t="n"/>
      <c r="CB97" s="476" t="n"/>
      <c r="CC97" s="476" t="n"/>
      <c r="CD97" s="476" t="n"/>
      <c r="CE97" s="476" t="n"/>
      <c r="CF97" s="476" t="n"/>
      <c r="CG97" s="476" t="n"/>
      <c r="CH97" s="476" t="n"/>
      <c r="CI97" s="476" t="n"/>
      <c r="CJ97" s="476" t="n"/>
      <c r="CK97" s="476" t="n"/>
      <c r="CL97" s="476" t="n"/>
      <c r="CM97" s="476" t="n"/>
      <c r="CN97" s="476" t="n"/>
      <c r="CO97" s="476" t="n"/>
      <c r="CP97" s="476" t="n"/>
      <c r="CQ97" s="476" t="n"/>
      <c r="CR97" s="476" t="n"/>
      <c r="CS97" s="476" t="n"/>
      <c r="CT97" s="476" t="n"/>
      <c r="CU97" s="476" t="n"/>
      <c r="CV97" s="476" t="n"/>
      <c r="CW97" s="476" t="n"/>
      <c r="CX97" s="476" t="n"/>
      <c r="CY97" s="476" t="n"/>
      <c r="CZ97" s="476" t="n"/>
      <c r="DA97" s="476" t="n"/>
      <c r="DB97" s="476" t="n"/>
      <c r="DC97" s="476" t="n"/>
      <c r="DD97" s="476" t="n"/>
      <c r="DE97" s="476" t="n"/>
      <c r="DF97" s="476" t="n"/>
      <c r="DG97" s="476" t="n"/>
      <c r="DH97" s="476" t="n"/>
      <c r="DI97" s="476" t="n"/>
      <c r="DJ97" s="476" t="n"/>
      <c r="DK97" s="476" t="n"/>
      <c r="DL97" s="476" t="n"/>
      <c r="DM97" s="476" t="n"/>
      <c r="DN97" s="476" t="n"/>
      <c r="DO97" s="476" t="n"/>
      <c r="DP97" s="476" t="n"/>
      <c r="DQ97" s="476" t="n"/>
      <c r="DR97" s="476" t="n"/>
      <c r="DS97" s="476" t="n"/>
      <c r="DT97" s="476" t="n"/>
      <c r="DU97" s="476" t="n"/>
      <c r="DV97" s="476" t="n"/>
      <c r="DW97" s="476" t="n"/>
      <c r="DX97" s="476" t="n"/>
      <c r="DY97" s="476" t="n"/>
      <c r="DZ97" s="476" t="n"/>
      <c r="EA97" s="476" t="n"/>
      <c r="EB97" s="476" t="n"/>
      <c r="EC97" s="476" t="n"/>
      <c r="ED97" s="476" t="n"/>
      <c r="EE97" s="476" t="n"/>
      <c r="EF97" s="476" t="n"/>
      <c r="EG97" s="476" t="n"/>
      <c r="EH97" s="476" t="n"/>
      <c r="EI97" s="476" t="n"/>
      <c r="EJ97" s="476" t="n"/>
      <c r="EK97" s="476" t="n"/>
      <c r="EL97" s="476" t="n"/>
      <c r="EM97" s="476" t="n"/>
      <c r="EN97" s="476" t="n"/>
      <c r="EO97" s="476" t="n"/>
      <c r="EP97" s="476" t="n"/>
      <c r="EQ97" s="476" t="n"/>
      <c r="ER97" s="476" t="n"/>
      <c r="ES97" s="476" t="n"/>
      <c r="ET97" s="476" t="n"/>
      <c r="EU97" s="476" t="n"/>
      <c r="EV97" s="476" t="n"/>
      <c r="EW97" s="476" t="n"/>
      <c r="EX97" s="476" t="n"/>
      <c r="EY97" s="476" t="n"/>
      <c r="EZ97" s="476" t="n"/>
      <c r="FA97" s="476" t="n"/>
      <c r="FB97" s="476" t="n"/>
      <c r="FC97" s="476" t="n"/>
      <c r="FD97" s="476" t="n"/>
      <c r="FE97" s="476" t="n"/>
      <c r="FF97" s="476" t="n"/>
      <c r="FG97" s="476" t="n"/>
      <c r="FH97" s="476" t="n"/>
      <c r="FI97" s="476" t="n"/>
      <c r="FJ97" s="476" t="n"/>
      <c r="FK97" s="476" t="n"/>
      <c r="FL97" s="476" t="n"/>
      <c r="FM97" s="476" t="n"/>
      <c r="FN97" s="476" t="n"/>
      <c r="FO97" s="476" t="n"/>
      <c r="FP97" s="476" t="n"/>
      <c r="FQ97" s="476" t="n"/>
      <c r="FR97" s="476" t="n"/>
      <c r="FS97" s="476" t="n"/>
      <c r="FT97" s="476" t="n"/>
      <c r="FU97" s="476" t="n"/>
      <c r="FV97" s="476" t="n"/>
      <c r="FW97" s="476" t="n"/>
      <c r="FX97" s="476" t="n"/>
      <c r="FY97" s="476" t="n"/>
      <c r="FZ97" s="476" t="n"/>
      <c r="GA97" s="476" t="n"/>
      <c r="GB97" s="476" t="n"/>
      <c r="GC97" s="476" t="n"/>
      <c r="GD97" s="476" t="n"/>
      <c r="GE97" s="476" t="n"/>
      <c r="GF97" s="476" t="n"/>
      <c r="GG97" s="476" t="n"/>
      <c r="GH97" s="476" t="n"/>
      <c r="GI97" s="476" t="n"/>
      <c r="GJ97" s="476" t="n"/>
      <c r="GK97" s="476" t="n"/>
      <c r="GL97" s="476" t="n"/>
      <c r="GM97" s="476" t="n"/>
      <c r="GN97" s="476" t="n"/>
      <c r="GO97" s="476" t="n"/>
      <c r="GP97" s="476" t="n"/>
      <c r="GQ97" s="476" t="n"/>
      <c r="GR97" s="476" t="n"/>
      <c r="GS97" s="476" t="n"/>
      <c r="GT97" s="476" t="n"/>
      <c r="GU97" s="476" t="n"/>
      <c r="GV97" s="476" t="n"/>
      <c r="GW97" s="476" t="n"/>
      <c r="GX97" s="476" t="n"/>
      <c r="GY97" s="476" t="n"/>
      <c r="GZ97" s="476" t="n"/>
    </row>
    <row r="98">
      <c r="A98" s="286" t="n">
        <v>7</v>
      </c>
      <c r="B98" s="180" t="n">
        <v>0.002241798483774433</v>
      </c>
      <c r="C98" s="26" t="n">
        <v>0.003059014416566665</v>
      </c>
      <c r="D98" s="173" t="inlineStr">
        <is>
          <t>SPEŁNIA</t>
        </is>
      </c>
      <c r="E98" s="26" t="n">
        <v>-0.00179950344168454</v>
      </c>
      <c r="F98" s="26" t="n">
        <v>0.001578288356465083</v>
      </c>
      <c r="G98" s="173" t="inlineStr">
        <is>
          <t>NIESPEŁNIA</t>
        </is>
      </c>
      <c r="H98" s="1" t="inlineStr">
        <is>
          <t>NIESPEŁNIONY</t>
        </is>
      </c>
    </row>
    <row r="99">
      <c r="A99" s="286" t="n">
        <v>8</v>
      </c>
      <c r="B99" s="180" t="n">
        <v>4.349830124199955e-18</v>
      </c>
      <c r="C99" s="26" t="n">
        <v>0</v>
      </c>
      <c r="D99" s="173" t="inlineStr">
        <is>
          <t>SPEŁNIA</t>
        </is>
      </c>
      <c r="E99" s="26" t="n">
        <v>1.386530195425053e-18</v>
      </c>
      <c r="F99" s="26" t="n">
        <v>0</v>
      </c>
      <c r="G99" s="173" t="inlineStr">
        <is>
          <t>SPEŁNIA</t>
        </is>
      </c>
      <c r="H99" s="1" t="inlineStr">
        <is>
          <t>SPEŁNIONY</t>
        </is>
      </c>
    </row>
    <row r="100">
      <c r="A100" s="287" t="n">
        <v>9</v>
      </c>
      <c r="B100" s="180" t="n">
        <v>0.003399023864860489</v>
      </c>
      <c r="C100" s="26" t="n">
        <v>0.002694295465494292</v>
      </c>
      <c r="D100" s="173" t="inlineStr">
        <is>
          <t>NIESPEŁNIA</t>
        </is>
      </c>
      <c r="E100" s="26" t="n">
        <v>0.0006424984134797278</v>
      </c>
      <c r="F100" s="26" t="n">
        <v>0.0005095775338756188</v>
      </c>
      <c r="G100" s="173" t="inlineStr">
        <is>
          <t>NIESPEŁNIA</t>
        </is>
      </c>
      <c r="H100" s="1" t="inlineStr">
        <is>
          <t>NIESPEŁNIONY</t>
        </is>
      </c>
    </row>
    <row r="101"/>
    <row r="102">
      <c r="A102" s="283" t="inlineStr">
        <is>
          <t>kierunek</t>
        </is>
      </c>
      <c r="D102" s="185" t="n">
        <v>5</v>
      </c>
      <c r="E102" s="171" t="n">
        <v>6</v>
      </c>
      <c r="G102" s="172" t="n"/>
      <c r="H102" s="170" t="n"/>
    </row>
    <row r="103"/>
    <row r="104">
      <c r="A104" s="283" t="inlineStr">
        <is>
          <t>Nr</t>
        </is>
      </c>
      <c r="B104" s="154" t="inlineStr">
        <is>
          <t>∆X</t>
        </is>
      </c>
      <c r="C104" s="176" t="inlineStr">
        <is>
          <t>σdx</t>
        </is>
      </c>
      <c r="D104" s="177" t="inlineStr">
        <is>
          <t>Warunek |ΔX|</t>
        </is>
      </c>
      <c r="E104" s="154" t="inlineStr">
        <is>
          <t>∆Y</t>
        </is>
      </c>
      <c r="F104" s="176" t="inlineStr">
        <is>
          <t>σdy</t>
        </is>
      </c>
      <c r="G104" s="177" t="inlineStr">
        <is>
          <t>Warunek |ΔY|</t>
        </is>
      </c>
      <c r="H104" s="285" t="inlineStr">
        <is>
          <t>warunek</t>
        </is>
      </c>
    </row>
    <row r="105">
      <c r="A105" s="288" t="n">
        <v>5</v>
      </c>
      <c r="B105" s="179" t="n">
        <v>1.537466195325838e-17</v>
      </c>
      <c r="C105" s="111" t="n">
        <v>0</v>
      </c>
      <c r="D105" s="174" t="inlineStr">
        <is>
          <t>SPEŁNIA</t>
        </is>
      </c>
      <c r="E105" s="111" t="n">
        <v>-6.02287164091638e-18</v>
      </c>
      <c r="F105" s="111" t="n">
        <v>0</v>
      </c>
      <c r="G105" s="174" t="inlineStr">
        <is>
          <t>SPEŁNIA</t>
        </is>
      </c>
      <c r="H105" s="35" t="inlineStr">
        <is>
          <t>SPEŁNIONY</t>
        </is>
      </c>
    </row>
    <row r="106">
      <c r="A106" s="286" t="n">
        <v>6</v>
      </c>
      <c r="B106" s="180" t="n">
        <v>0.001439202527773513</v>
      </c>
      <c r="C106" s="26" t="n">
        <v>0.002350286803373308</v>
      </c>
      <c r="D106" s="173" t="inlineStr">
        <is>
          <t>SPEŁNIA</t>
        </is>
      </c>
      <c r="E106" s="26" t="n">
        <v>-0.000671627846294281</v>
      </c>
      <c r="F106" s="26" t="n">
        <v>0.001096521326847276</v>
      </c>
      <c r="G106" s="173" t="inlineStr">
        <is>
          <t>SPEŁNIA</t>
        </is>
      </c>
      <c r="H106" s="1" t="inlineStr">
        <is>
          <t>SPEŁNIONY</t>
        </is>
      </c>
    </row>
    <row r="107">
      <c r="A107" s="286" t="n">
        <v>7</v>
      </c>
      <c r="B107" s="180" t="n">
        <v>0.001767158066304926</v>
      </c>
      <c r="C107" s="26" t="n">
        <v>0.002101225688044039</v>
      </c>
      <c r="D107" s="173" t="inlineStr">
        <is>
          <t>SPEŁNIA</t>
        </is>
      </c>
      <c r="E107" s="26" t="n">
        <v>-0.003626983276262587</v>
      </c>
      <c r="F107" s="26" t="n">
        <v>0.001712196253554773</v>
      </c>
      <c r="G107" s="173" t="inlineStr">
        <is>
          <t>NIESPEŁNIA</t>
        </is>
      </c>
      <c r="H107" s="1" t="inlineStr">
        <is>
          <t>NIESPEŁNIONY</t>
        </is>
      </c>
    </row>
    <row r="108">
      <c r="A108" s="286" t="n">
        <v>8</v>
      </c>
      <c r="B108" s="180" t="n">
        <v>0.004288811403994357</v>
      </c>
      <c r="C108" s="26" t="n">
        <v>0.004187660772174092</v>
      </c>
      <c r="D108" s="173" t="inlineStr">
        <is>
          <t>NIESPEŁNIA</t>
        </is>
      </c>
      <c r="E108" s="26" t="n">
        <v>-0.002813021590742994</v>
      </c>
      <c r="F108" s="26" t="n">
        <v>0.002396158518133663</v>
      </c>
      <c r="G108" s="173" t="inlineStr">
        <is>
          <t>NIESPEŁNIA</t>
        </is>
      </c>
      <c r="H108" s="1" t="inlineStr">
        <is>
          <t>NIESPEŁNIONY</t>
        </is>
      </c>
    </row>
    <row r="109">
      <c r="A109" s="287" t="n">
        <v>9</v>
      </c>
      <c r="B109" s="180" t="n">
        <v>0.006669442120817749</v>
      </c>
      <c r="C109" s="26" t="n">
        <v>0.003115753445019959</v>
      </c>
      <c r="D109" s="173" t="inlineStr">
        <is>
          <t>NIESPEŁNIA</t>
        </is>
      </c>
      <c r="E109" s="26" t="n">
        <v>0.003217105089771732</v>
      </c>
      <c r="F109" s="26" t="n">
        <v>0.002288719424526819</v>
      </c>
      <c r="G109" s="173" t="inlineStr">
        <is>
          <t>NIESPEŁNIA</t>
        </is>
      </c>
      <c r="H109" s="1" t="inlineStr">
        <is>
          <t>NIESPEŁNIONY</t>
        </is>
      </c>
    </row>
    <row r="110"/>
    <row r="111">
      <c r="A111" s="283" t="inlineStr">
        <is>
          <t>kierunek</t>
        </is>
      </c>
      <c r="D111" s="185" t="n">
        <v>5</v>
      </c>
      <c r="E111" s="171" t="n">
        <v>8</v>
      </c>
      <c r="G111" s="172" t="n"/>
      <c r="H111" s="170" t="n"/>
    </row>
    <row r="112"/>
    <row r="113">
      <c r="A113" s="283" t="inlineStr">
        <is>
          <t>Nr</t>
        </is>
      </c>
      <c r="B113" s="154" t="inlineStr">
        <is>
          <t>∆X</t>
        </is>
      </c>
      <c r="C113" s="176" t="inlineStr">
        <is>
          <t>σdx</t>
        </is>
      </c>
      <c r="D113" s="177" t="inlineStr">
        <is>
          <t>Warunek |ΔX|</t>
        </is>
      </c>
      <c r="E113" s="154" t="inlineStr">
        <is>
          <t>∆Y</t>
        </is>
      </c>
      <c r="F113" s="176" t="inlineStr">
        <is>
          <t>σdy</t>
        </is>
      </c>
      <c r="G113" s="177" t="inlineStr">
        <is>
          <t>Warunek |ΔY|</t>
        </is>
      </c>
      <c r="H113" s="285" t="inlineStr">
        <is>
          <t>warunek</t>
        </is>
      </c>
    </row>
    <row r="114">
      <c r="A114" s="288" t="n">
        <v>5</v>
      </c>
      <c r="B114" s="247" t="n">
        <v>0</v>
      </c>
      <c r="C114" s="249" t="n">
        <v>0</v>
      </c>
      <c r="D114" s="174" t="inlineStr">
        <is>
          <t>SPEŁNIA</t>
        </is>
      </c>
      <c r="E114" s="249" t="n">
        <v>0</v>
      </c>
      <c r="F114" s="249" t="n">
        <v>0</v>
      </c>
      <c r="G114" s="174" t="inlineStr">
        <is>
          <t>SPEŁNIA</t>
        </is>
      </c>
      <c r="H114" s="35" t="inlineStr">
        <is>
          <t>SPEŁNIONY</t>
        </is>
      </c>
    </row>
    <row r="115">
      <c r="A115" s="286" t="n">
        <v>6</v>
      </c>
      <c r="B115" s="248" t="n">
        <v>-0.0001</v>
      </c>
      <c r="C115" s="250" t="n">
        <v>0.0028</v>
      </c>
      <c r="D115" s="173">
        <f>IF(ABS(ROUND(B115,8))&lt;=C115,"SPEŁNIA","NIESPEŁNIA")</f>
        <v/>
      </c>
      <c r="E115" s="250" t="n">
        <v>-0.0015</v>
      </c>
      <c r="F115" s="250" t="n">
        <v>0.0022</v>
      </c>
      <c r="G115" s="173">
        <f>IF(ABS(ROUND(E115,8))&lt;=F115,"SPEŁNIA","NIESPEŁNIA")</f>
        <v/>
      </c>
      <c r="H115" s="1">
        <f>IF(AND(D115="SPEŁNIA",G115="SPEŁNIA"),"SPEŁNIONY","NIESPEŁNIONY")</f>
        <v/>
      </c>
    </row>
    <row r="116">
      <c r="A116" s="286" t="n">
        <v>7</v>
      </c>
      <c r="B116" s="248" t="n">
        <v>-0.0025</v>
      </c>
      <c r="C116" s="250" t="n">
        <v>0.0017</v>
      </c>
      <c r="D116" s="173">
        <f>IF(ABS(ROUND(B116,8))&lt;=C116,"SPEŁNIA","NIESPEŁNIA")</f>
        <v/>
      </c>
      <c r="E116" s="250" t="n">
        <v>-0.005</v>
      </c>
      <c r="F116" s="250" t="n">
        <v>0.002</v>
      </c>
      <c r="G116" s="173">
        <f>IF(ABS(ROUND(E116,8))&lt;=F116,"SPEŁNIA","NIESPEŁNIA")</f>
        <v/>
      </c>
      <c r="H116" s="1">
        <f>IF(AND(D116="SPEŁNIA",G116="SPEŁNIA"),"SPEŁNIONY","NIESPEŁNIONY")</f>
        <v/>
      </c>
    </row>
    <row r="117">
      <c r="A117" s="286" t="n">
        <v>8</v>
      </c>
      <c r="B117" s="248" t="n">
        <v>-0.0023</v>
      </c>
      <c r="C117" s="250" t="n">
        <v>0.0014</v>
      </c>
      <c r="D117" s="173">
        <f>IF(ABS(ROUND(B117,8))&lt;=C117,"SPEŁNIA","NIESPEŁNIA")</f>
        <v/>
      </c>
      <c r="E117" s="250" t="n">
        <v>-0.004</v>
      </c>
      <c r="F117" s="250" t="n">
        <v>0.0024</v>
      </c>
      <c r="G117" s="173">
        <f>IF(ABS(ROUND(E117,8))&lt;=F117,"SPEŁNIA","NIESPEŁNIA")</f>
        <v/>
      </c>
      <c r="H117" s="1">
        <f>IF(AND(D117="SPEŁNIA",G117="SPEŁNIA"),"SPEŁNIONY","NIESPEŁNIONY")</f>
        <v/>
      </c>
    </row>
    <row r="118">
      <c r="A118" s="287" t="n">
        <v>9</v>
      </c>
      <c r="B118" s="248" t="n">
        <v>0.0001</v>
      </c>
      <c r="C118" s="250" t="n">
        <v>0.002</v>
      </c>
      <c r="D118" s="173">
        <f>IF(ABS(ROUND(B118,8))&lt;=C118,"SPEŁNIA","NIESPEŁNIA")</f>
        <v/>
      </c>
      <c r="E118" s="250" t="n">
        <v>-0.0009</v>
      </c>
      <c r="F118" s="250" t="n">
        <v>0.0023</v>
      </c>
      <c r="G118" s="173">
        <f>IF(ABS(ROUND(E118,8))&lt;=F118,"SPEŁNIA","NIESPEŁNIA")</f>
        <v/>
      </c>
      <c r="H118" s="1">
        <f>IF(AND(D118="SPEŁNIA",G118="SPEŁNIA"),"SPEŁNIONY","NIESPEŁNIONY")</f>
        <v/>
      </c>
    </row>
  </sheetData>
  <mergeCells count="10">
    <mergeCell ref="A60:A61"/>
    <mergeCell ref="A54:A55"/>
    <mergeCell ref="A56:A57"/>
    <mergeCell ref="U2:AJ2"/>
    <mergeCell ref="A62:A63"/>
    <mergeCell ref="A25:P25"/>
    <mergeCell ref="U25:AJ25"/>
    <mergeCell ref="A58:A59"/>
    <mergeCell ref="A65:C65"/>
    <mergeCell ref="A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229"/>
  <sheetViews>
    <sheetView workbookViewId="0">
      <selection activeCell="A1" sqref="A1"/>
    </sheetView>
  </sheetViews>
  <sheetFormatPr baseColWidth="10" defaultColWidth="8.83203125" defaultRowHeight="15"/>
  <cols>
    <col width="5.648437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6" t="n"/>
      <c r="X1" s="476" t="n"/>
      <c r="Y1" s="476" t="n"/>
      <c r="Z1" s="476" t="n"/>
      <c r="AA1" s="476" t="n"/>
      <c r="AB1" s="476" t="n"/>
      <c r="AC1" s="476" t="n"/>
      <c r="AD1" s="476" t="n"/>
      <c r="AE1" s="476" t="n"/>
      <c r="AF1" s="476" t="n"/>
      <c r="AG1" s="476" t="n"/>
      <c r="AH1" s="476" t="n"/>
      <c r="AI1" s="476" t="n"/>
      <c r="AJ1" s="476" t="n"/>
      <c r="AK1" s="476" t="n"/>
      <c r="AL1" s="476" t="n"/>
      <c r="AM1" s="476" t="n"/>
      <c r="AN1" s="476" t="n"/>
      <c r="AO1" s="476" t="n"/>
      <c r="AP1" s="476" t="n"/>
      <c r="AQ1" s="476" t="n"/>
      <c r="AR1" s="476" t="n"/>
      <c r="AS1" s="476" t="n"/>
      <c r="AT1" s="476" t="n"/>
      <c r="AU1" s="476" t="n"/>
      <c r="AV1" s="476" t="n"/>
      <c r="AW1" s="476" t="n"/>
      <c r="AX1" s="476" t="n"/>
      <c r="AY1" s="476" t="n"/>
      <c r="AZ1" s="476" t="n"/>
      <c r="BA1" s="476" t="n"/>
      <c r="BB1" s="476" t="n"/>
      <c r="BC1" s="476" t="n"/>
      <c r="BD1" s="476" t="n"/>
      <c r="BE1" s="476" t="n"/>
      <c r="BF1" s="476" t="n"/>
      <c r="BG1" s="476" t="n"/>
      <c r="BH1" s="476" t="n"/>
      <c r="BI1" s="476" t="n"/>
      <c r="BJ1" s="476" t="n"/>
      <c r="BK1" s="476" t="n"/>
      <c r="BL1" s="476" t="n"/>
      <c r="BM1" s="476" t="n"/>
      <c r="BN1" s="476" t="n"/>
      <c r="BO1" s="476" t="n"/>
      <c r="BP1" s="476" t="n"/>
      <c r="BQ1" s="476" t="n"/>
      <c r="BR1" s="476" t="n"/>
      <c r="BS1" s="476" t="n"/>
      <c r="BT1" s="476" t="n"/>
      <c r="BU1" s="476" t="n"/>
      <c r="BV1" s="476" t="n"/>
      <c r="BW1" s="476" t="n"/>
      <c r="BX1" s="476" t="n"/>
      <c r="BY1" s="476" t="n"/>
      <c r="BZ1" s="476" t="n"/>
      <c r="CA1" s="476" t="n"/>
      <c r="CB1" s="476" t="n"/>
      <c r="CC1" s="476" t="n"/>
      <c r="CD1" s="476" t="n"/>
      <c r="CE1" s="476" t="n"/>
      <c r="CF1" s="476" t="n"/>
      <c r="CG1" s="476" t="n"/>
      <c r="CH1" s="476" t="n"/>
      <c r="CI1" s="476" t="n"/>
      <c r="CJ1" s="476" t="n"/>
      <c r="CK1" s="476" t="n"/>
      <c r="CL1" s="476" t="n"/>
      <c r="CM1" s="476" t="n"/>
      <c r="CN1" s="476" t="n"/>
      <c r="CO1" s="476" t="n"/>
      <c r="CP1" s="476" t="n"/>
      <c r="CQ1" s="476" t="n"/>
      <c r="CR1" s="476" t="n"/>
      <c r="CS1" s="476" t="n"/>
      <c r="CT1" s="476" t="n"/>
      <c r="CU1" s="476" t="n"/>
      <c r="CV1" s="476" t="n"/>
    </row>
    <row r="2">
      <c r="A2" s="476" t="n"/>
      <c r="B2" s="530" t="inlineStr">
        <is>
          <t>Wyniki pomiaru wyjściowego</t>
        </is>
      </c>
      <c r="C2" s="803" t="n"/>
      <c r="D2" s="803" t="n"/>
      <c r="E2" s="805" t="n"/>
      <c r="F2" s="476" t="n"/>
      <c r="G2" s="476" t="n"/>
      <c r="H2" s="476" t="n"/>
      <c r="I2" s="476" t="n"/>
      <c r="J2" s="476" t="n"/>
      <c r="K2" s="476" t="n"/>
      <c r="L2" s="476" t="n"/>
      <c r="M2" s="476" t="n"/>
      <c r="N2" s="476" t="n"/>
      <c r="O2" s="476" t="n"/>
      <c r="P2" s="530" t="inlineStr">
        <is>
          <t>Współrzędne przybliżone</t>
        </is>
      </c>
      <c r="Q2" s="803" t="n"/>
      <c r="R2" s="805" t="n"/>
      <c r="S2" s="530" t="inlineStr">
        <is>
          <t>Współrzędne wyrównane</t>
        </is>
      </c>
      <c r="T2" s="803" t="n"/>
      <c r="U2" s="803" t="n"/>
      <c r="V2" s="805" t="n"/>
      <c r="W2" s="476" t="n"/>
      <c r="X2" s="476" t="n"/>
      <c r="Y2" s="476" t="n"/>
      <c r="Z2" s="476" t="n"/>
      <c r="AA2" s="476" t="n"/>
      <c r="AB2" s="476" t="n"/>
      <c r="AC2" s="476" t="n"/>
      <c r="AD2" s="476" t="n"/>
      <c r="AE2" s="476" t="n"/>
      <c r="AF2" s="476" t="n"/>
      <c r="AG2" s="476" t="n"/>
      <c r="AH2" s="476" t="n"/>
      <c r="AI2" s="476" t="n"/>
      <c r="AJ2" s="476" t="n"/>
      <c r="AK2" s="476" t="n"/>
      <c r="AL2" s="476" t="n"/>
      <c r="AM2" s="476" t="n"/>
      <c r="AN2" s="476" t="n"/>
      <c r="AO2" s="476" t="n"/>
      <c r="AP2" s="476" t="n"/>
      <c r="AQ2" s="476" t="n"/>
      <c r="AR2" s="476" t="n"/>
      <c r="AS2" s="476" t="n"/>
      <c r="AT2" s="476" t="n"/>
      <c r="AU2" s="476" t="n"/>
      <c r="AV2" s="476" t="n"/>
      <c r="AW2" s="476" t="n"/>
      <c r="AX2" s="476" t="n"/>
      <c r="AY2" s="476" t="n"/>
      <c r="AZ2" s="476" t="n"/>
      <c r="BA2" s="476" t="n"/>
      <c r="BB2" s="476" t="n"/>
      <c r="BC2" s="476" t="n"/>
      <c r="BD2" s="476" t="n"/>
      <c r="BE2" s="476" t="n"/>
      <c r="BF2" s="476" t="n"/>
      <c r="BG2" s="476" t="n"/>
      <c r="BH2" s="476" t="n"/>
      <c r="BI2" s="476" t="n"/>
      <c r="BJ2" s="476" t="n"/>
      <c r="BK2" s="476" t="n"/>
      <c r="BL2" s="476" t="n"/>
      <c r="BM2" s="476" t="n"/>
      <c r="BN2" s="476" t="n"/>
      <c r="BO2" s="476" t="n"/>
      <c r="BP2" s="476" t="n"/>
      <c r="BQ2" s="476" t="n"/>
      <c r="BR2" s="476" t="n"/>
      <c r="BS2" s="476" t="n"/>
      <c r="BT2" s="476" t="n"/>
      <c r="BU2" s="476" t="n"/>
      <c r="BV2" s="476" t="n"/>
      <c r="BW2" s="476" t="n"/>
      <c r="BX2" s="476" t="n"/>
      <c r="BY2" s="476" t="n"/>
      <c r="BZ2" s="476" t="n"/>
      <c r="CA2" s="476" t="n"/>
      <c r="CB2" s="476" t="n"/>
      <c r="CC2" s="476" t="n"/>
      <c r="CD2" s="476" t="n"/>
      <c r="CE2" s="476" t="n"/>
      <c r="CF2" s="476" t="n"/>
      <c r="CG2" s="476" t="n"/>
      <c r="CH2" s="476" t="n"/>
      <c r="CI2" s="476" t="n"/>
      <c r="CJ2" s="476" t="n"/>
      <c r="CK2" s="476" t="n"/>
      <c r="CL2" s="476" t="n"/>
      <c r="CM2" s="476" t="n"/>
      <c r="CN2" s="476" t="n"/>
      <c r="CO2" s="476" t="n"/>
      <c r="CP2" s="476" t="n"/>
      <c r="CQ2" s="476" t="n"/>
      <c r="CR2" s="476" t="n"/>
      <c r="CS2" s="476" t="n"/>
      <c r="CT2" s="476" t="n"/>
      <c r="CU2" s="476" t="n"/>
      <c r="CV2" s="476" t="n"/>
    </row>
    <row r="3" ht="17.1" customHeight="1">
      <c r="A3" s="476" t="n"/>
      <c r="B3" s="574" t="inlineStr">
        <is>
          <t>c</t>
        </is>
      </c>
      <c r="C3" s="603" t="inlineStr">
        <is>
          <t>l</t>
        </is>
      </c>
      <c r="D3" s="603" t="inlineStr">
        <is>
          <t>p</t>
        </is>
      </c>
      <c r="E3" s="774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inlineStr">
        <is>
          <t>li [m]</t>
        </is>
      </c>
      <c r="O3" s="476" t="n"/>
      <c r="P3" s="530" t="inlineStr">
        <is>
          <t>Współrzedne przybliżone</t>
        </is>
      </c>
      <c r="Q3" s="530" t="inlineStr">
        <is>
          <t>X0</t>
        </is>
      </c>
      <c r="R3" s="530" t="inlineStr">
        <is>
          <t>Y0</t>
        </is>
      </c>
      <c r="S3" s="530" t="inlineStr">
        <is>
          <t>X</t>
        </is>
      </c>
      <c r="T3" s="530" t="inlineStr">
        <is>
          <t>Y</t>
        </is>
      </c>
      <c r="U3" s="530" t="inlineStr">
        <is>
          <t>mx</t>
        </is>
      </c>
      <c r="V3" s="530" t="inlineStr">
        <is>
          <t>my</t>
        </is>
      </c>
      <c r="W3" s="476" t="n"/>
      <c r="X3" s="476" t="n"/>
      <c r="Y3" s="476" t="n"/>
      <c r="Z3" s="476" t="n"/>
      <c r="AA3" s="476" t="n"/>
      <c r="AB3" s="476" t="n"/>
      <c r="AC3" s="476" t="n"/>
      <c r="AD3" s="476" t="n"/>
      <c r="AE3" s="476" t="n"/>
      <c r="AF3" s="476" t="n"/>
      <c r="AG3" s="476" t="n"/>
      <c r="AH3" s="476" t="n"/>
      <c r="AI3" s="476" t="n"/>
      <c r="AJ3" s="476" t="n"/>
      <c r="AK3" s="476" t="n"/>
      <c r="AL3" s="476" t="n"/>
      <c r="AM3" s="476" t="n"/>
      <c r="AN3" s="476" t="n"/>
      <c r="AO3" s="476" t="n"/>
      <c r="AP3" s="476" t="n"/>
      <c r="AQ3" s="476" t="n"/>
      <c r="AR3" s="476" t="n"/>
      <c r="AS3" s="476" t="n"/>
      <c r="AT3" s="476" t="n"/>
      <c r="AU3" s="476" t="n"/>
      <c r="AV3" s="476" t="n"/>
      <c r="AW3" s="476" t="n"/>
      <c r="AX3" s="476" t="n"/>
      <c r="AY3" s="476" t="n"/>
      <c r="AZ3" s="476" t="n"/>
      <c r="BA3" s="476" t="n"/>
      <c r="BB3" s="476" t="n"/>
      <c r="BC3" s="476" t="n"/>
      <c r="BD3" s="476" t="n"/>
      <c r="BE3" s="476" t="n"/>
      <c r="BF3" s="476" t="n"/>
      <c r="BG3" s="476" t="n"/>
      <c r="BH3" s="476" t="n"/>
      <c r="BI3" s="476" t="n"/>
      <c r="BJ3" s="476" t="n"/>
      <c r="BK3" s="476" t="n"/>
      <c r="BL3" s="476" t="n"/>
      <c r="BM3" s="476" t="n"/>
      <c r="BN3" s="476" t="n"/>
      <c r="BO3" s="476" t="n"/>
      <c r="BP3" s="476" t="n"/>
      <c r="BQ3" s="476" t="n"/>
      <c r="BR3" s="476" t="n"/>
      <c r="BS3" s="476" t="n"/>
      <c r="BT3" s="476" t="n"/>
      <c r="BU3" s="476" t="n"/>
      <c r="BV3" s="476" t="n"/>
      <c r="BW3" s="476" t="n"/>
      <c r="BX3" s="476" t="n"/>
      <c r="BY3" s="476" t="n"/>
      <c r="BZ3" s="476" t="n"/>
      <c r="CA3" s="476" t="n"/>
      <c r="CB3" s="476" t="n"/>
      <c r="CC3" s="476" t="n"/>
      <c r="CD3" s="476" t="n"/>
      <c r="CE3" s="476" t="n"/>
      <c r="CF3" s="476" t="n"/>
      <c r="CG3" s="476" t="n"/>
      <c r="CH3" s="476" t="n"/>
      <c r="CI3" s="476" t="n"/>
      <c r="CJ3" s="476" t="n"/>
      <c r="CK3" s="476" t="n"/>
      <c r="CL3" s="476" t="n"/>
      <c r="CM3" s="476" t="n"/>
      <c r="CN3" s="476" t="n"/>
      <c r="CO3" s="476" t="n"/>
      <c r="CP3" s="476" t="n"/>
      <c r="CQ3" s="476" t="n"/>
      <c r="CR3" s="476" t="n"/>
      <c r="CS3" s="476" t="n"/>
      <c r="CT3" s="476" t="n"/>
      <c r="CU3" s="476" t="n"/>
      <c r="CV3" s="476" t="n"/>
    </row>
    <row r="4">
      <c r="A4" s="476" t="n"/>
      <c r="B4" s="727">
        <f>'_calc_Dane'!B5</f>
        <v/>
      </c>
      <c r="C4" s="775">
        <f>'_calc_Dane'!C5</f>
        <v/>
      </c>
      <c r="D4" s="775">
        <f>'_calc_Dane'!D5</f>
        <v/>
      </c>
      <c r="E4" s="776">
        <f>'_calc_Dane'!E5</f>
        <v/>
      </c>
      <c r="F4" s="845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>
        <f>H4-E4</f>
        <v/>
      </c>
      <c r="O4" s="476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>
        <f>Q4+U140</f>
        <v/>
      </c>
      <c r="T4" s="551">
        <f>R4+U141</f>
        <v/>
      </c>
      <c r="U4" s="551">
        <f>V140</f>
        <v/>
      </c>
      <c r="V4" s="551">
        <f>V141</f>
        <v/>
      </c>
      <c r="W4" s="552" t="n"/>
      <c r="X4" s="476" t="n"/>
      <c r="Y4" s="476" t="n"/>
      <c r="Z4" s="476" t="n"/>
      <c r="AA4" s="476" t="n"/>
      <c r="AB4" s="476" t="n"/>
      <c r="AC4" s="476" t="n"/>
      <c r="AD4" s="476" t="n"/>
      <c r="AE4" s="476" t="n"/>
      <c r="AF4" s="476" t="n"/>
      <c r="AG4" s="476" t="n"/>
      <c r="AH4" s="476" t="n"/>
      <c r="AI4" s="476" t="n"/>
      <c r="AJ4" s="476" t="n"/>
      <c r="AK4" s="476" t="n"/>
      <c r="AL4" s="476" t="n"/>
      <c r="AM4" s="476" t="n"/>
      <c r="AN4" s="476" t="n"/>
      <c r="AO4" s="476" t="n"/>
      <c r="AP4" s="476" t="n"/>
      <c r="AQ4" s="476" t="n"/>
      <c r="AR4" s="476" t="n"/>
      <c r="AS4" s="476" t="n"/>
      <c r="AT4" s="476" t="n"/>
      <c r="AU4" s="476" t="n"/>
      <c r="AV4" s="476" t="n"/>
      <c r="AW4" s="476" t="n"/>
      <c r="AX4" s="476" t="n"/>
      <c r="AY4" s="476" t="n"/>
      <c r="AZ4" s="476" t="n"/>
      <c r="BA4" s="476" t="n"/>
      <c r="BB4" s="476" t="n"/>
      <c r="BC4" s="476" t="n"/>
      <c r="BD4" s="476" t="n"/>
      <c r="BE4" s="476" t="n"/>
      <c r="BF4" s="476" t="n"/>
      <c r="BG4" s="476" t="n"/>
      <c r="BH4" s="476" t="n"/>
      <c r="BI4" s="476" t="n"/>
      <c r="BJ4" s="476" t="n"/>
      <c r="BK4" s="476" t="n"/>
      <c r="BL4" s="476" t="n"/>
      <c r="BM4" s="476" t="n"/>
      <c r="BN4" s="476" t="n"/>
      <c r="BO4" s="476" t="n"/>
      <c r="BP4" s="476" t="n"/>
      <c r="BQ4" s="476" t="n"/>
      <c r="BR4" s="476" t="n"/>
      <c r="BS4" s="476" t="n"/>
      <c r="BT4" s="476" t="n"/>
      <c r="BU4" s="476" t="n"/>
      <c r="BV4" s="476" t="n"/>
      <c r="BW4" s="476" t="n"/>
      <c r="BX4" s="476" t="n"/>
      <c r="BY4" s="476" t="n"/>
      <c r="BZ4" s="476" t="n"/>
      <c r="CA4" s="476" t="n"/>
      <c r="CB4" s="476" t="n"/>
      <c r="CC4" s="476" t="n"/>
      <c r="CD4" s="476" t="n"/>
      <c r="CE4" s="476" t="n"/>
      <c r="CF4" s="476" t="n"/>
      <c r="CG4" s="476" t="n"/>
      <c r="CH4" s="476" t="n"/>
      <c r="CI4" s="476" t="n"/>
      <c r="CJ4" s="476" t="n"/>
      <c r="CK4" s="476" t="n"/>
      <c r="CL4" s="476" t="n"/>
      <c r="CM4" s="476" t="n"/>
      <c r="CN4" s="476" t="n"/>
      <c r="CO4" s="476" t="n"/>
      <c r="CP4" s="476" t="n"/>
      <c r="CQ4" s="476" t="n"/>
      <c r="CR4" s="476" t="n"/>
      <c r="CS4" s="476" t="n"/>
      <c r="CT4" s="476" t="n"/>
      <c r="CU4" s="476" t="n"/>
      <c r="CV4" s="476" t="n"/>
    </row>
    <row r="5">
      <c r="A5" s="476" t="n"/>
      <c r="B5" s="724">
        <f>'_calc_Dane'!B6</f>
        <v/>
      </c>
      <c r="C5" s="671">
        <f>'_calc_Dane'!C6</f>
        <v/>
      </c>
      <c r="D5" s="671">
        <f>'_calc_Dane'!D6</f>
        <v/>
      </c>
      <c r="E5" s="777">
        <f>'_calc_Dane'!E6</f>
        <v/>
      </c>
      <c r="F5" s="845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>
        <f>H5-E5</f>
        <v/>
      </c>
      <c r="O5" s="476" t="n"/>
      <c r="P5" s="549" t="n">
        <v>1</v>
      </c>
      <c r="Q5" s="550" t="n">
        <v>240</v>
      </c>
      <c r="R5" s="550" t="n">
        <v>120</v>
      </c>
      <c r="S5" s="551">
        <f>Q5</f>
        <v/>
      </c>
      <c r="T5" s="551">
        <f>R5</f>
        <v/>
      </c>
      <c r="U5" s="551" t="n">
        <v>0</v>
      </c>
      <c r="V5" s="551" t="n">
        <v>0</v>
      </c>
      <c r="W5" s="552" t="n"/>
      <c r="X5" s="476" t="n"/>
      <c r="Y5" s="476" t="n"/>
      <c r="Z5" s="476" t="n"/>
      <c r="AA5" s="476" t="n"/>
      <c r="AB5" s="476" t="n"/>
      <c r="AC5" s="476" t="n"/>
      <c r="AD5" s="476" t="n"/>
      <c r="AE5" s="476" t="n"/>
      <c r="AF5" s="476" t="n"/>
      <c r="AG5" s="476" t="n"/>
      <c r="AH5" s="476" t="n"/>
      <c r="AI5" s="476" t="n"/>
      <c r="AJ5" s="476" t="n"/>
      <c r="AK5" s="476" t="n"/>
      <c r="AL5" s="476" t="n"/>
      <c r="AM5" s="476" t="n"/>
      <c r="AN5" s="476" t="n"/>
      <c r="AO5" s="476" t="n"/>
      <c r="AP5" s="476" t="n"/>
      <c r="AQ5" s="476" t="n"/>
      <c r="AR5" s="476" t="n"/>
      <c r="AS5" s="476" t="n"/>
      <c r="AT5" s="476" t="n"/>
      <c r="AU5" s="476" t="n"/>
      <c r="AV5" s="476" t="n"/>
      <c r="AW5" s="476" t="n"/>
      <c r="AX5" s="476" t="n"/>
      <c r="AY5" s="476" t="n"/>
      <c r="AZ5" s="476" t="n"/>
      <c r="BA5" s="476" t="n"/>
      <c r="BB5" s="476" t="n"/>
      <c r="BC5" s="476" t="n"/>
      <c r="BD5" s="476" t="n"/>
      <c r="BE5" s="476" t="n"/>
      <c r="BF5" s="476" t="n"/>
      <c r="BG5" s="476" t="n"/>
      <c r="BH5" s="476" t="n"/>
      <c r="BI5" s="476" t="n"/>
      <c r="BJ5" s="476" t="n"/>
      <c r="BK5" s="476" t="n"/>
      <c r="BL5" s="476" t="n"/>
      <c r="BM5" s="476" t="n"/>
      <c r="BN5" s="476" t="n"/>
      <c r="BO5" s="476" t="n"/>
      <c r="BP5" s="476" t="n"/>
      <c r="BQ5" s="476" t="n"/>
      <c r="BR5" s="476" t="n"/>
      <c r="BS5" s="476" t="n"/>
      <c r="BT5" s="476" t="n"/>
      <c r="BU5" s="476" t="n"/>
      <c r="BV5" s="476" t="n"/>
      <c r="BW5" s="476" t="n"/>
      <c r="BX5" s="476" t="n"/>
      <c r="BY5" s="476" t="n"/>
      <c r="BZ5" s="476" t="n"/>
      <c r="CA5" s="476" t="n"/>
      <c r="CB5" s="476" t="n"/>
      <c r="CC5" s="476" t="n"/>
      <c r="CD5" s="476" t="n"/>
      <c r="CE5" s="476" t="n"/>
      <c r="CF5" s="476" t="n"/>
      <c r="CG5" s="476" t="n"/>
      <c r="CH5" s="476" t="n"/>
      <c r="CI5" s="476" t="n"/>
      <c r="CJ5" s="476" t="n"/>
      <c r="CK5" s="476" t="n"/>
      <c r="CL5" s="476" t="n"/>
      <c r="CM5" s="476" t="n"/>
      <c r="CN5" s="476" t="n"/>
      <c r="CO5" s="476" t="n"/>
      <c r="CP5" s="476" t="n"/>
      <c r="CQ5" s="476" t="n"/>
      <c r="CR5" s="476" t="n"/>
      <c r="CS5" s="476" t="n"/>
      <c r="CT5" s="476" t="n"/>
      <c r="CU5" s="476" t="n"/>
      <c r="CV5" s="476" t="n"/>
    </row>
    <row r="6">
      <c r="A6" s="476" t="n"/>
      <c r="B6" s="724">
        <f>'_calc_Dane'!B7</f>
        <v/>
      </c>
      <c r="C6" s="671">
        <f>'_calc_Dane'!C7</f>
        <v/>
      </c>
      <c r="D6" s="671">
        <f>'_calc_Dane'!D7</f>
        <v/>
      </c>
      <c r="E6" s="777">
        <f>'_calc_Dane'!E7</f>
        <v/>
      </c>
      <c r="F6" s="845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>
        <f>H6-E6</f>
        <v/>
      </c>
      <c r="O6" s="476" t="n"/>
      <c r="P6" s="549" t="n">
        <v>2</v>
      </c>
      <c r="Q6" s="550" t="n">
        <v>385</v>
      </c>
      <c r="R6" s="550" t="n">
        <v>145</v>
      </c>
      <c r="S6" s="551">
        <f>Q6+U142</f>
        <v/>
      </c>
      <c r="T6" s="551">
        <f>R6+U143</f>
        <v/>
      </c>
      <c r="U6" s="551">
        <f>V142</f>
        <v/>
      </c>
      <c r="V6" s="551">
        <f>V143</f>
        <v/>
      </c>
      <c r="W6" s="552" t="n"/>
      <c r="X6" s="476" t="n"/>
      <c r="Y6" s="476" t="n"/>
      <c r="Z6" s="476" t="n"/>
      <c r="AA6" s="476" t="n"/>
      <c r="AB6" s="476" t="n"/>
      <c r="AC6" s="476" t="n"/>
      <c r="AD6" s="476" t="n"/>
      <c r="AE6" s="476" t="n"/>
      <c r="AF6" s="476" t="n"/>
      <c r="AG6" s="476" t="n"/>
      <c r="AH6" s="476" t="n"/>
      <c r="AI6" s="476" t="n"/>
      <c r="AJ6" s="476" t="n"/>
      <c r="AK6" s="476" t="n"/>
      <c r="AL6" s="476" t="n"/>
      <c r="AM6" s="476" t="n"/>
      <c r="AN6" s="476" t="n"/>
      <c r="AO6" s="476" t="n"/>
      <c r="AP6" s="476" t="n"/>
      <c r="AQ6" s="476" t="n"/>
      <c r="AR6" s="476" t="n"/>
      <c r="AS6" s="476" t="n"/>
      <c r="AT6" s="476" t="n"/>
      <c r="AU6" s="476" t="n"/>
      <c r="AV6" s="476" t="n"/>
      <c r="AW6" s="476" t="n"/>
      <c r="AX6" s="476" t="n"/>
      <c r="AY6" s="476" t="n"/>
      <c r="AZ6" s="476" t="n"/>
      <c r="BA6" s="476" t="n"/>
      <c r="BB6" s="476" t="n"/>
      <c r="BC6" s="476" t="n"/>
      <c r="BD6" s="476" t="n"/>
      <c r="BE6" s="476" t="n"/>
      <c r="BF6" s="476" t="n"/>
      <c r="BG6" s="476" t="n"/>
      <c r="BH6" s="476" t="n"/>
      <c r="BI6" s="476" t="n"/>
      <c r="BJ6" s="476" t="n"/>
      <c r="BK6" s="476" t="n"/>
      <c r="BL6" s="476" t="n"/>
      <c r="BM6" s="476" t="n"/>
      <c r="BN6" s="476" t="n"/>
      <c r="BO6" s="476" t="n"/>
      <c r="BP6" s="476" t="n"/>
      <c r="BQ6" s="476" t="n"/>
      <c r="BR6" s="476" t="n"/>
      <c r="BS6" s="476" t="n"/>
      <c r="BT6" s="476" t="n"/>
      <c r="BU6" s="476" t="n"/>
      <c r="BV6" s="476" t="n"/>
      <c r="BW6" s="476" t="n"/>
      <c r="BX6" s="476" t="n"/>
      <c r="BY6" s="476" t="n"/>
      <c r="BZ6" s="476" t="n"/>
      <c r="CA6" s="476" t="n"/>
      <c r="CB6" s="476" t="n"/>
      <c r="CC6" s="476" t="n"/>
      <c r="CD6" s="476" t="n"/>
      <c r="CE6" s="476" t="n"/>
      <c r="CF6" s="476" t="n"/>
      <c r="CG6" s="476" t="n"/>
      <c r="CH6" s="476" t="n"/>
      <c r="CI6" s="476" t="n"/>
      <c r="CJ6" s="476" t="n"/>
      <c r="CK6" s="476" t="n"/>
      <c r="CL6" s="476" t="n"/>
      <c r="CM6" s="476" t="n"/>
      <c r="CN6" s="476" t="n"/>
      <c r="CO6" s="476" t="n"/>
      <c r="CP6" s="476" t="n"/>
      <c r="CQ6" s="476" t="n"/>
      <c r="CR6" s="476" t="n"/>
      <c r="CS6" s="476" t="n"/>
      <c r="CT6" s="476" t="n"/>
      <c r="CU6" s="476" t="n"/>
      <c r="CV6" s="476" t="n"/>
    </row>
    <row r="7">
      <c r="A7" s="476" t="n"/>
      <c r="B7" s="724">
        <f>'_calc_Dane'!B8</f>
        <v/>
      </c>
      <c r="C7" s="671">
        <f>'_calc_Dane'!C8</f>
        <v/>
      </c>
      <c r="D7" s="671">
        <f>'_calc_Dane'!D8</f>
        <v/>
      </c>
      <c r="E7" s="777">
        <f>'_calc_Dane'!E8</f>
        <v/>
      </c>
      <c r="F7" s="845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>
        <f>H7-E7</f>
        <v/>
      </c>
      <c r="O7" s="476" t="n"/>
      <c r="P7" s="549" t="n">
        <v>3</v>
      </c>
      <c r="Q7" s="550" t="n">
        <v>475</v>
      </c>
      <c r="R7" s="550" t="n">
        <v>245</v>
      </c>
      <c r="S7" s="551">
        <f>Q7+U144</f>
        <v/>
      </c>
      <c r="T7" s="551">
        <f>R7+U145</f>
        <v/>
      </c>
      <c r="U7" s="551">
        <f>V144</f>
        <v/>
      </c>
      <c r="V7" s="551">
        <f>V145</f>
        <v/>
      </c>
      <c r="W7" s="552" t="n"/>
      <c r="X7" s="476" t="n"/>
      <c r="Y7" s="476" t="n"/>
      <c r="Z7" s="476" t="n"/>
      <c r="AA7" s="476" t="n"/>
      <c r="AB7" s="476" t="n"/>
      <c r="AC7" s="476" t="n"/>
      <c r="AD7" s="476" t="n"/>
      <c r="AE7" s="476" t="n"/>
      <c r="AF7" s="476" t="n"/>
      <c r="AG7" s="476" t="n"/>
      <c r="AH7" s="476" t="n"/>
      <c r="AI7" s="476" t="n"/>
      <c r="AJ7" s="476" t="n"/>
      <c r="AK7" s="476" t="n"/>
      <c r="AL7" s="476" t="n"/>
      <c r="AM7" s="476" t="n"/>
      <c r="AN7" s="476" t="n"/>
      <c r="AO7" s="476" t="n"/>
      <c r="AP7" s="476" t="n"/>
      <c r="AQ7" s="476" t="n"/>
      <c r="AR7" s="476" t="n"/>
      <c r="AS7" s="476" t="n"/>
      <c r="AT7" s="476" t="n"/>
      <c r="AU7" s="476" t="n"/>
      <c r="AV7" s="476" t="n"/>
      <c r="AW7" s="476" t="n"/>
      <c r="AX7" s="476" t="n"/>
      <c r="AY7" s="476" t="n"/>
      <c r="AZ7" s="476" t="n"/>
      <c r="BA7" s="476" t="n"/>
      <c r="BB7" s="476" t="n"/>
      <c r="BC7" s="476" t="n"/>
      <c r="BD7" s="476" t="n"/>
      <c r="BE7" s="476" t="n"/>
      <c r="BF7" s="476" t="n"/>
      <c r="BG7" s="476" t="n"/>
      <c r="BH7" s="476" t="n"/>
      <c r="BI7" s="476" t="n"/>
      <c r="BJ7" s="476" t="n"/>
      <c r="BK7" s="476" t="n"/>
      <c r="BL7" s="476" t="n"/>
      <c r="BM7" s="476" t="n"/>
      <c r="BN7" s="476" t="n"/>
      <c r="BO7" s="476" t="n"/>
      <c r="BP7" s="476" t="n"/>
      <c r="BQ7" s="476" t="n"/>
      <c r="BR7" s="476" t="n"/>
      <c r="BS7" s="476" t="n"/>
      <c r="BT7" s="476" t="n"/>
      <c r="BU7" s="476" t="n"/>
      <c r="BV7" s="476" t="n"/>
      <c r="BW7" s="476" t="n"/>
      <c r="BX7" s="476" t="n"/>
      <c r="BY7" s="476" t="n"/>
      <c r="BZ7" s="476" t="n"/>
      <c r="CA7" s="476" t="n"/>
      <c r="CB7" s="476" t="n"/>
      <c r="CC7" s="476" t="n"/>
      <c r="CD7" s="476" t="n"/>
      <c r="CE7" s="476" t="n"/>
      <c r="CF7" s="476" t="n"/>
      <c r="CG7" s="476" t="n"/>
      <c r="CH7" s="476" t="n"/>
      <c r="CI7" s="476" t="n"/>
      <c r="CJ7" s="476" t="n"/>
      <c r="CK7" s="476" t="n"/>
      <c r="CL7" s="476" t="n"/>
      <c r="CM7" s="476" t="n"/>
      <c r="CN7" s="476" t="n"/>
      <c r="CO7" s="476" t="n"/>
      <c r="CP7" s="476" t="n"/>
      <c r="CQ7" s="476" t="n"/>
      <c r="CR7" s="476" t="n"/>
      <c r="CS7" s="476" t="n"/>
      <c r="CT7" s="476" t="n"/>
      <c r="CU7" s="476" t="n"/>
      <c r="CV7" s="476" t="n"/>
    </row>
    <row r="8">
      <c r="A8" s="476" t="n"/>
      <c r="B8" s="724">
        <f>'_calc_Dane'!B9</f>
        <v/>
      </c>
      <c r="C8" s="671">
        <f>'_calc_Dane'!C9</f>
        <v/>
      </c>
      <c r="D8" s="671">
        <f>'_calc_Dane'!D9</f>
        <v/>
      </c>
      <c r="E8" s="777">
        <f>'_calc_Dane'!E9</f>
        <v/>
      </c>
      <c r="F8" s="845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>
        <f>H8-E8</f>
        <v/>
      </c>
      <c r="O8" s="476" t="n"/>
      <c r="P8" s="549" t="n">
        <v>4</v>
      </c>
      <c r="Q8" s="550" t="n">
        <v>435</v>
      </c>
      <c r="R8" s="550" t="n">
        <v>435</v>
      </c>
      <c r="S8" s="551">
        <f>Q8+U146</f>
        <v/>
      </c>
      <c r="T8" s="551">
        <f>R8+U147</f>
        <v/>
      </c>
      <c r="U8" s="551">
        <f>V146</f>
        <v/>
      </c>
      <c r="V8" s="551">
        <f>V147</f>
        <v/>
      </c>
      <c r="W8" s="552" t="n"/>
      <c r="X8" s="476" t="n"/>
      <c r="Y8" s="476" t="n"/>
      <c r="Z8" s="476" t="n"/>
      <c r="AA8" s="476" t="n"/>
      <c r="AB8" s="476" t="n"/>
      <c r="AC8" s="476" t="n"/>
      <c r="AD8" s="476" t="n"/>
      <c r="AE8" s="476" t="n"/>
      <c r="AF8" s="476" t="n"/>
      <c r="AG8" s="476" t="n"/>
      <c r="AH8" s="476" t="n"/>
      <c r="AI8" s="476" t="n"/>
      <c r="AJ8" s="476" t="n"/>
      <c r="AK8" s="476" t="n"/>
      <c r="AL8" s="476" t="n"/>
      <c r="AM8" s="476" t="n"/>
      <c r="AN8" s="476" t="n"/>
      <c r="AO8" s="476" t="n"/>
      <c r="AP8" s="476" t="n"/>
      <c r="AQ8" s="476" t="n"/>
      <c r="AR8" s="476" t="n"/>
      <c r="AS8" s="476" t="n"/>
      <c r="AT8" s="476" t="n"/>
      <c r="AU8" s="476" t="n"/>
      <c r="AV8" s="476" t="n"/>
      <c r="AW8" s="476" t="n"/>
      <c r="AX8" s="476" t="n"/>
      <c r="AY8" s="476" t="n"/>
      <c r="AZ8" s="476" t="n"/>
      <c r="BA8" s="476" t="n"/>
      <c r="BB8" s="476" t="n"/>
      <c r="BC8" s="476" t="n"/>
      <c r="BD8" s="476" t="n"/>
      <c r="BE8" s="476" t="n"/>
      <c r="BF8" s="476" t="n"/>
      <c r="BG8" s="476" t="n"/>
      <c r="BH8" s="476" t="n"/>
      <c r="BI8" s="476" t="n"/>
      <c r="BJ8" s="476" t="n"/>
      <c r="BK8" s="476" t="n"/>
      <c r="BL8" s="476" t="n"/>
      <c r="BM8" s="476" t="n"/>
      <c r="BN8" s="476" t="n"/>
      <c r="BO8" s="476" t="n"/>
      <c r="BP8" s="476" t="n"/>
      <c r="BQ8" s="476" t="n"/>
      <c r="BR8" s="476" t="n"/>
      <c r="BS8" s="476" t="n"/>
      <c r="BT8" s="476" t="n"/>
      <c r="BU8" s="476" t="n"/>
      <c r="BV8" s="476" t="n"/>
      <c r="BW8" s="476" t="n"/>
      <c r="BX8" s="476" t="n"/>
      <c r="BY8" s="476" t="n"/>
      <c r="BZ8" s="476" t="n"/>
      <c r="CA8" s="476" t="n"/>
      <c r="CB8" s="476" t="n"/>
      <c r="CC8" s="476" t="n"/>
      <c r="CD8" s="476" t="n"/>
      <c r="CE8" s="476" t="n"/>
      <c r="CF8" s="476" t="n"/>
      <c r="CG8" s="476" t="n"/>
      <c r="CH8" s="476" t="n"/>
      <c r="CI8" s="476" t="n"/>
      <c r="CJ8" s="476" t="n"/>
      <c r="CK8" s="476" t="n"/>
      <c r="CL8" s="476" t="n"/>
      <c r="CM8" s="476" t="n"/>
      <c r="CN8" s="476" t="n"/>
      <c r="CO8" s="476" t="n"/>
      <c r="CP8" s="476" t="n"/>
      <c r="CQ8" s="476" t="n"/>
      <c r="CR8" s="476" t="n"/>
      <c r="CS8" s="476" t="n"/>
      <c r="CT8" s="476" t="n"/>
      <c r="CU8" s="476" t="n"/>
      <c r="CV8" s="476" t="n"/>
    </row>
    <row r="9">
      <c r="A9" s="476" t="n"/>
      <c r="B9" s="724">
        <f>'_calc_Dane'!B10</f>
        <v/>
      </c>
      <c r="C9" s="671">
        <f>'_calc_Dane'!C10</f>
        <v/>
      </c>
      <c r="D9" s="671">
        <f>'_calc_Dane'!D10</f>
        <v/>
      </c>
      <c r="E9" s="777">
        <f>'_calc_Dane'!E10</f>
        <v/>
      </c>
      <c r="F9" s="845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>
        <f>H9-E9</f>
        <v/>
      </c>
      <c r="O9" s="476" t="n"/>
      <c r="P9" s="549" t="n">
        <v>5</v>
      </c>
      <c r="Q9" s="550" t="n">
        <v>295</v>
      </c>
      <c r="R9" s="550" t="n">
        <v>490</v>
      </c>
      <c r="S9" s="551">
        <f>Q9+U148</f>
        <v/>
      </c>
      <c r="T9" s="551">
        <f>R9+U149</f>
        <v/>
      </c>
      <c r="U9" s="551">
        <f>V148</f>
        <v/>
      </c>
      <c r="V9" s="551">
        <f>V149</f>
        <v/>
      </c>
      <c r="W9" s="552" t="n"/>
      <c r="X9" s="476" t="n"/>
      <c r="Y9" s="476" t="n"/>
      <c r="Z9" s="476" t="n"/>
      <c r="AA9" s="476" t="n"/>
      <c r="AB9" s="476" t="n"/>
      <c r="AC9" s="476" t="n"/>
      <c r="AD9" s="476" t="n"/>
      <c r="AE9" s="476" t="n"/>
      <c r="AF9" s="476" t="n"/>
      <c r="AG9" s="476" t="n"/>
      <c r="AH9" s="476" t="n"/>
      <c r="AI9" s="476" t="n"/>
      <c r="AJ9" s="476" t="n"/>
      <c r="AK9" s="476" t="n"/>
      <c r="AL9" s="476" t="n"/>
      <c r="AM9" s="476" t="n"/>
      <c r="AN9" s="476" t="n"/>
      <c r="AO9" s="476" t="n"/>
      <c r="AP9" s="476" t="n"/>
      <c r="AQ9" s="476" t="n"/>
      <c r="AR9" s="476" t="n"/>
      <c r="AS9" s="476" t="n"/>
      <c r="AT9" s="476" t="n"/>
      <c r="AU9" s="476" t="n"/>
      <c r="AV9" s="476" t="n"/>
      <c r="AW9" s="476" t="n"/>
      <c r="AX9" s="476" t="n"/>
      <c r="AY9" s="476" t="n"/>
      <c r="AZ9" s="476" t="n"/>
      <c r="BA9" s="476" t="n"/>
      <c r="BB9" s="476" t="n"/>
      <c r="BC9" s="476" t="n"/>
      <c r="BD9" s="476" t="n"/>
      <c r="BE9" s="476" t="n"/>
      <c r="BF9" s="476" t="n"/>
      <c r="BG9" s="476" t="n"/>
      <c r="BH9" s="476" t="n"/>
      <c r="BI9" s="476" t="n"/>
      <c r="BJ9" s="476" t="n"/>
      <c r="BK9" s="476" t="n"/>
      <c r="BL9" s="476" t="n"/>
      <c r="BM9" s="476" t="n"/>
      <c r="BN9" s="476" t="n"/>
      <c r="BO9" s="476" t="n"/>
      <c r="BP9" s="476" t="n"/>
      <c r="BQ9" s="476" t="n"/>
      <c r="BR9" s="476" t="n"/>
      <c r="BS9" s="476" t="n"/>
      <c r="BT9" s="476" t="n"/>
      <c r="BU9" s="476" t="n"/>
      <c r="BV9" s="476" t="n"/>
      <c r="BW9" s="476" t="n"/>
      <c r="BX9" s="476" t="n"/>
      <c r="BY9" s="476" t="n"/>
      <c r="BZ9" s="476" t="n"/>
      <c r="CA9" s="476" t="n"/>
      <c r="CB9" s="476" t="n"/>
      <c r="CC9" s="476" t="n"/>
      <c r="CD9" s="476" t="n"/>
      <c r="CE9" s="476" t="n"/>
      <c r="CF9" s="476" t="n"/>
      <c r="CG9" s="476" t="n"/>
      <c r="CH9" s="476" t="n"/>
      <c r="CI9" s="476" t="n"/>
      <c r="CJ9" s="476" t="n"/>
      <c r="CK9" s="476" t="n"/>
      <c r="CL9" s="476" t="n"/>
      <c r="CM9" s="476" t="n"/>
      <c r="CN9" s="476" t="n"/>
      <c r="CO9" s="476" t="n"/>
      <c r="CP9" s="476" t="n"/>
      <c r="CQ9" s="476" t="n"/>
      <c r="CR9" s="476" t="n"/>
      <c r="CS9" s="476" t="n"/>
      <c r="CT9" s="476" t="n"/>
      <c r="CU9" s="476" t="n"/>
      <c r="CV9" s="476" t="n"/>
    </row>
    <row r="10">
      <c r="A10" s="476" t="n"/>
      <c r="B10" s="724">
        <f>'_calc_Dane'!B11</f>
        <v/>
      </c>
      <c r="C10" s="671">
        <f>'_calc_Dane'!C11</f>
        <v/>
      </c>
      <c r="D10" s="671">
        <f>'_calc_Dane'!D11</f>
        <v/>
      </c>
      <c r="E10" s="777">
        <f>'_calc_Dane'!E11</f>
        <v/>
      </c>
      <c r="F10" s="845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>
        <f>H10-E10</f>
        <v/>
      </c>
      <c r="O10" s="476" t="n"/>
      <c r="P10" s="549" t="n">
        <v>6</v>
      </c>
      <c r="Q10" s="550" t="n">
        <v>145</v>
      </c>
      <c r="R10" s="550" t="n">
        <v>560</v>
      </c>
      <c r="S10" s="551">
        <f>Q10+U150</f>
        <v/>
      </c>
      <c r="T10" s="551">
        <f>R10+U151</f>
        <v/>
      </c>
      <c r="U10" s="551">
        <f>V150</f>
        <v/>
      </c>
      <c r="V10" s="551">
        <f>V151</f>
        <v/>
      </c>
      <c r="W10" s="552" t="n"/>
      <c r="X10" s="476" t="n"/>
      <c r="Y10" s="476" t="n"/>
      <c r="Z10" s="476" t="n"/>
      <c r="AA10" s="476" t="n"/>
      <c r="AB10" s="476" t="n"/>
      <c r="AC10" s="476" t="n"/>
      <c r="AD10" s="476" t="n"/>
      <c r="AE10" s="476" t="n"/>
      <c r="AF10" s="476" t="n"/>
      <c r="AG10" s="476" t="n"/>
      <c r="AH10" s="476" t="n"/>
      <c r="AI10" s="476" t="n"/>
      <c r="AJ10" s="476" t="n"/>
      <c r="AK10" s="476" t="n"/>
      <c r="AL10" s="476" t="n"/>
      <c r="AM10" s="476" t="n"/>
      <c r="AN10" s="476" t="n"/>
      <c r="AO10" s="476" t="n"/>
      <c r="AP10" s="476" t="n"/>
      <c r="AQ10" s="476" t="n"/>
      <c r="AR10" s="476" t="n"/>
      <c r="AS10" s="476" t="n"/>
      <c r="AT10" s="476" t="n"/>
      <c r="AU10" s="476" t="n"/>
      <c r="AV10" s="476" t="n"/>
      <c r="AW10" s="476" t="n"/>
      <c r="AX10" s="476" t="n"/>
      <c r="AY10" s="476" t="n"/>
      <c r="AZ10" s="476" t="n"/>
      <c r="BA10" s="476" t="n"/>
      <c r="BB10" s="476" t="n"/>
      <c r="BC10" s="476" t="n"/>
      <c r="BD10" s="476" t="n"/>
      <c r="BE10" s="476" t="n"/>
      <c r="BF10" s="476" t="n"/>
      <c r="BG10" s="476" t="n"/>
      <c r="BH10" s="476" t="n"/>
      <c r="BI10" s="476" t="n"/>
      <c r="BJ10" s="476" t="n"/>
      <c r="BK10" s="476" t="n"/>
      <c r="BL10" s="476" t="n"/>
      <c r="BM10" s="476" t="n"/>
      <c r="BN10" s="476" t="n"/>
      <c r="BO10" s="476" t="n"/>
      <c r="BP10" s="476" t="n"/>
      <c r="BQ10" s="476" t="n"/>
      <c r="BR10" s="476" t="n"/>
      <c r="BS10" s="476" t="n"/>
      <c r="BT10" s="476" t="n"/>
      <c r="BU10" s="476" t="n"/>
      <c r="BV10" s="476" t="n"/>
      <c r="BW10" s="476" t="n"/>
      <c r="BX10" s="476" t="n"/>
      <c r="BY10" s="476" t="n"/>
      <c r="BZ10" s="476" t="n"/>
      <c r="CA10" s="476" t="n"/>
      <c r="CB10" s="476" t="n"/>
      <c r="CC10" s="476" t="n"/>
      <c r="CD10" s="476" t="n"/>
      <c r="CE10" s="476" t="n"/>
      <c r="CF10" s="476" t="n"/>
      <c r="CG10" s="476" t="n"/>
      <c r="CH10" s="476" t="n"/>
      <c r="CI10" s="476" t="n"/>
      <c r="CJ10" s="476" t="n"/>
      <c r="CK10" s="476" t="n"/>
      <c r="CL10" s="476" t="n"/>
      <c r="CM10" s="476" t="n"/>
      <c r="CN10" s="476" t="n"/>
      <c r="CO10" s="476" t="n"/>
      <c r="CP10" s="476" t="n"/>
      <c r="CQ10" s="476" t="n"/>
      <c r="CR10" s="476" t="n"/>
      <c r="CS10" s="476" t="n"/>
      <c r="CT10" s="476" t="n"/>
      <c r="CU10" s="476" t="n"/>
      <c r="CV10" s="476" t="n"/>
    </row>
    <row r="11">
      <c r="A11" s="476" t="n"/>
      <c r="B11" s="724">
        <f>'_calc_Dane'!B12</f>
        <v/>
      </c>
      <c r="C11" s="671">
        <f>'_calc_Dane'!C12</f>
        <v/>
      </c>
      <c r="D11" s="671">
        <f>'_calc_Dane'!D12</f>
        <v/>
      </c>
      <c r="E11" s="777">
        <f>'_calc_Dane'!E12</f>
        <v/>
      </c>
      <c r="F11" s="845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>
        <f>H11-E11</f>
        <v/>
      </c>
      <c r="O11" s="476" t="n"/>
      <c r="P11" s="549" t="n">
        <v>7</v>
      </c>
      <c r="Q11" s="550" t="n">
        <v>180</v>
      </c>
      <c r="R11" s="550" t="n">
        <v>385</v>
      </c>
      <c r="S11" s="551">
        <f>Q11+U152</f>
        <v/>
      </c>
      <c r="T11" s="551">
        <f>R11+U153</f>
        <v/>
      </c>
      <c r="U11" s="551">
        <f>V152</f>
        <v/>
      </c>
      <c r="V11" s="551">
        <f>V153</f>
        <v/>
      </c>
      <c r="W11" s="552" t="n"/>
      <c r="X11" s="476" t="n"/>
      <c r="Y11" s="476" t="n"/>
      <c r="Z11" s="476" t="n"/>
      <c r="AA11" s="476" t="n"/>
      <c r="AB11" s="476" t="n"/>
      <c r="AC11" s="476" t="n"/>
      <c r="AD11" s="476" t="n"/>
      <c r="AE11" s="476" t="n"/>
      <c r="AF11" s="476" t="n"/>
      <c r="AG11" s="476" t="n"/>
      <c r="AH11" s="476" t="n"/>
      <c r="AI11" s="476" t="n"/>
      <c r="AJ11" s="476" t="n"/>
      <c r="AK11" s="476" t="n"/>
      <c r="AL11" s="476" t="n"/>
      <c r="AM11" s="476" t="n"/>
      <c r="AN11" s="476" t="n"/>
      <c r="AO11" s="476" t="n"/>
      <c r="AP11" s="476" t="n"/>
      <c r="AQ11" s="476" t="n"/>
      <c r="AR11" s="476" t="n"/>
      <c r="AS11" s="476" t="n"/>
      <c r="AT11" s="476" t="n"/>
      <c r="AU11" s="476" t="n"/>
      <c r="AV11" s="476" t="n"/>
      <c r="AW11" s="476" t="n"/>
      <c r="AX11" s="476" t="n"/>
      <c r="AY11" s="476" t="n"/>
      <c r="AZ11" s="476" t="n"/>
      <c r="BA11" s="476" t="n"/>
      <c r="BB11" s="476" t="n"/>
      <c r="BC11" s="476" t="n"/>
      <c r="BD11" s="476" t="n"/>
      <c r="BE11" s="476" t="n"/>
      <c r="BF11" s="476" t="n"/>
      <c r="BG11" s="476" t="n"/>
      <c r="BH11" s="476" t="n"/>
      <c r="BI11" s="476" t="n"/>
      <c r="BJ11" s="476" t="n"/>
      <c r="BK11" s="476" t="n"/>
      <c r="BL11" s="476" t="n"/>
      <c r="BM11" s="476" t="n"/>
      <c r="BN11" s="476" t="n"/>
      <c r="BO11" s="476" t="n"/>
      <c r="BP11" s="476" t="n"/>
      <c r="BQ11" s="476" t="n"/>
      <c r="BR11" s="476" t="n"/>
      <c r="BS11" s="476" t="n"/>
      <c r="BT11" s="476" t="n"/>
      <c r="BU11" s="476" t="n"/>
      <c r="BV11" s="476" t="n"/>
      <c r="BW11" s="476" t="n"/>
      <c r="BX11" s="476" t="n"/>
      <c r="BY11" s="476" t="n"/>
      <c r="BZ11" s="476" t="n"/>
      <c r="CA11" s="476" t="n"/>
      <c r="CB11" s="476" t="n"/>
      <c r="CC11" s="476" t="n"/>
      <c r="CD11" s="476" t="n"/>
      <c r="CE11" s="476" t="n"/>
      <c r="CF11" s="476" t="n"/>
      <c r="CG11" s="476" t="n"/>
      <c r="CH11" s="476" t="n"/>
      <c r="CI11" s="476" t="n"/>
      <c r="CJ11" s="476" t="n"/>
      <c r="CK11" s="476" t="n"/>
      <c r="CL11" s="476" t="n"/>
      <c r="CM11" s="476" t="n"/>
      <c r="CN11" s="476" t="n"/>
      <c r="CO11" s="476" t="n"/>
      <c r="CP11" s="476" t="n"/>
      <c r="CQ11" s="476" t="n"/>
      <c r="CR11" s="476" t="n"/>
      <c r="CS11" s="476" t="n"/>
      <c r="CT11" s="476" t="n"/>
      <c r="CU11" s="476" t="n"/>
      <c r="CV11" s="476" t="n"/>
    </row>
    <row r="12">
      <c r="A12" s="476" t="n"/>
      <c r="B12" s="724">
        <f>'_calc_Dane'!B13</f>
        <v/>
      </c>
      <c r="C12" s="671">
        <f>'_calc_Dane'!C13</f>
        <v/>
      </c>
      <c r="D12" s="671">
        <f>'_calc_Dane'!D13</f>
        <v/>
      </c>
      <c r="E12" s="777">
        <f>'_calc_Dane'!E13</f>
        <v/>
      </c>
      <c r="F12" s="845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>
        <f>H12-E12</f>
        <v/>
      </c>
      <c r="O12" s="476" t="n"/>
      <c r="P12" s="549" t="n">
        <v>8</v>
      </c>
      <c r="Q12" s="550" t="n">
        <v>150</v>
      </c>
      <c r="R12" s="550" t="n">
        <v>240</v>
      </c>
      <c r="S12" s="551">
        <f>Q12+U154</f>
        <v/>
      </c>
      <c r="T12" s="551">
        <f>R12+U155</f>
        <v/>
      </c>
      <c r="U12" s="551">
        <f>V154</f>
        <v/>
      </c>
      <c r="V12" s="551">
        <f>V155</f>
        <v/>
      </c>
      <c r="W12" s="552" t="n"/>
      <c r="X12" s="476" t="n"/>
      <c r="Y12" s="476" t="n"/>
      <c r="Z12" s="476" t="n"/>
      <c r="AA12" s="476" t="n"/>
      <c r="AB12" s="476" t="n"/>
      <c r="AC12" s="476" t="n"/>
      <c r="AD12" s="476" t="n"/>
      <c r="AE12" s="476" t="n"/>
      <c r="AF12" s="476" t="n"/>
      <c r="AG12" s="476" t="n"/>
      <c r="AH12" s="476" t="n"/>
      <c r="AI12" s="476" t="n"/>
      <c r="AJ12" s="476" t="n"/>
      <c r="AK12" s="476" t="n"/>
      <c r="AL12" s="476" t="n"/>
      <c r="AM12" s="476" t="n"/>
      <c r="AN12" s="476" t="n"/>
      <c r="AO12" s="476" t="n"/>
      <c r="AP12" s="476" t="n"/>
      <c r="AQ12" s="476" t="n"/>
      <c r="AR12" s="476" t="n"/>
      <c r="AS12" s="476" t="n"/>
      <c r="AT12" s="476" t="n"/>
      <c r="AU12" s="476" t="n"/>
      <c r="AV12" s="476" t="n"/>
      <c r="AW12" s="476" t="n"/>
      <c r="AX12" s="476" t="n"/>
      <c r="AY12" s="476" t="n"/>
      <c r="AZ12" s="476" t="n"/>
      <c r="BA12" s="476" t="n"/>
      <c r="BB12" s="476" t="n"/>
      <c r="BC12" s="476" t="n"/>
      <c r="BD12" s="476" t="n"/>
      <c r="BE12" s="476" t="n"/>
      <c r="BF12" s="476" t="n"/>
      <c r="BG12" s="476" t="n"/>
      <c r="BH12" s="476" t="n"/>
      <c r="BI12" s="476" t="n"/>
      <c r="BJ12" s="476" t="n"/>
      <c r="BK12" s="476" t="n"/>
      <c r="BL12" s="476" t="n"/>
      <c r="BM12" s="476" t="n"/>
      <c r="BN12" s="476" t="n"/>
      <c r="BO12" s="476" t="n"/>
      <c r="BP12" s="476" t="n"/>
      <c r="BQ12" s="476" t="n"/>
      <c r="BR12" s="476" t="n"/>
      <c r="BS12" s="476" t="n"/>
      <c r="BT12" s="476" t="n"/>
      <c r="BU12" s="476" t="n"/>
      <c r="BV12" s="476" t="n"/>
      <c r="BW12" s="476" t="n"/>
      <c r="BX12" s="476" t="n"/>
      <c r="BY12" s="476" t="n"/>
      <c r="BZ12" s="476" t="n"/>
      <c r="CA12" s="476" t="n"/>
      <c r="CB12" s="476" t="n"/>
      <c r="CC12" s="476" t="n"/>
      <c r="CD12" s="476" t="n"/>
      <c r="CE12" s="476" t="n"/>
      <c r="CF12" s="476" t="n"/>
      <c r="CG12" s="476" t="n"/>
      <c r="CH12" s="476" t="n"/>
      <c r="CI12" s="476" t="n"/>
      <c r="CJ12" s="476" t="n"/>
      <c r="CK12" s="476" t="n"/>
      <c r="CL12" s="476" t="n"/>
      <c r="CM12" s="476" t="n"/>
      <c r="CN12" s="476" t="n"/>
      <c r="CO12" s="476" t="n"/>
      <c r="CP12" s="476" t="n"/>
      <c r="CQ12" s="476" t="n"/>
      <c r="CR12" s="476" t="n"/>
      <c r="CS12" s="476" t="n"/>
      <c r="CT12" s="476" t="n"/>
      <c r="CU12" s="476" t="n"/>
      <c r="CV12" s="476" t="n"/>
    </row>
    <row r="13">
      <c r="A13" s="476" t="n"/>
      <c r="B13" s="724">
        <f>'_calc_Dane'!B14</f>
        <v/>
      </c>
      <c r="C13" s="671">
        <f>'_calc_Dane'!C14</f>
        <v/>
      </c>
      <c r="D13" s="671">
        <f>'_calc_Dane'!D14</f>
        <v/>
      </c>
      <c r="E13" s="777">
        <f>'_calc_Dane'!E14</f>
        <v/>
      </c>
      <c r="F13" s="845">
        <f>'_calc_Dane'!M7-'_calc_Dane'!M5</f>
        <v/>
      </c>
      <c r="G13" s="544">
        <f>'_calc_Dane'!N7-'_calc_Dane'!N5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>
        <f>H13-E13</f>
        <v/>
      </c>
      <c r="O13" s="476" t="n"/>
      <c r="P13" s="845" t="n">
        <v>9</v>
      </c>
      <c r="Q13" s="845" t="n">
        <v>314</v>
      </c>
      <c r="R13" s="845" t="n">
        <v>271</v>
      </c>
      <c r="S13" s="476" t="n"/>
      <c r="T13" s="476" t="n"/>
      <c r="U13" s="476" t="n"/>
      <c r="V13" s="476" t="n"/>
      <c r="W13" s="476" t="n"/>
      <c r="X13" s="476" t="n"/>
      <c r="Y13" s="476" t="n"/>
      <c r="Z13" s="476" t="n"/>
      <c r="AA13" s="476" t="n"/>
      <c r="AB13" s="476" t="n"/>
      <c r="AC13" s="476" t="n"/>
      <c r="AD13" s="476" t="n"/>
      <c r="AE13" s="476" t="n"/>
      <c r="AF13" s="476" t="n"/>
      <c r="AG13" s="476" t="n"/>
      <c r="AH13" s="476" t="n"/>
      <c r="AI13" s="476" t="n"/>
      <c r="AJ13" s="476" t="n"/>
      <c r="AK13" s="476" t="n"/>
      <c r="AL13" s="476" t="n"/>
      <c r="AM13" s="476" t="n"/>
      <c r="AN13" s="476" t="n"/>
      <c r="AO13" s="476" t="n"/>
      <c r="AP13" s="476" t="n"/>
      <c r="AQ13" s="476" t="n"/>
      <c r="AR13" s="476" t="n"/>
      <c r="AS13" s="476" t="n"/>
      <c r="AT13" s="476" t="n"/>
      <c r="AU13" s="476" t="n"/>
      <c r="AV13" s="476" t="n"/>
      <c r="AW13" s="476" t="n"/>
      <c r="AX13" s="476" t="n"/>
      <c r="AY13" s="476" t="n"/>
      <c r="AZ13" s="476" t="n"/>
      <c r="BA13" s="476" t="n"/>
      <c r="BB13" s="476" t="n"/>
      <c r="BC13" s="476" t="n"/>
      <c r="BD13" s="476" t="n"/>
      <c r="BE13" s="476" t="n"/>
      <c r="BF13" s="476" t="n"/>
      <c r="BG13" s="476" t="n"/>
      <c r="BH13" s="476" t="n"/>
      <c r="BI13" s="476" t="n"/>
      <c r="BJ13" s="476" t="n"/>
      <c r="BK13" s="476" t="n"/>
      <c r="BL13" s="476" t="n"/>
      <c r="BM13" s="476" t="n"/>
      <c r="BN13" s="476" t="n"/>
      <c r="BO13" s="476" t="n"/>
      <c r="BP13" s="476" t="n"/>
      <c r="BQ13" s="476" t="n"/>
      <c r="BR13" s="476" t="n"/>
      <c r="BS13" s="476" t="n"/>
      <c r="BT13" s="476" t="n"/>
      <c r="BU13" s="476" t="n"/>
      <c r="BV13" s="476" t="n"/>
      <c r="BW13" s="476" t="n"/>
      <c r="BX13" s="476" t="n"/>
      <c r="BY13" s="476" t="n"/>
      <c r="BZ13" s="476" t="n"/>
      <c r="CA13" s="476" t="n"/>
      <c r="CB13" s="476" t="n"/>
      <c r="CC13" s="476" t="n"/>
      <c r="CD13" s="476" t="n"/>
      <c r="CE13" s="476" t="n"/>
      <c r="CF13" s="476" t="n"/>
      <c r="CG13" s="476" t="n"/>
      <c r="CH13" s="476" t="n"/>
      <c r="CI13" s="476" t="n"/>
      <c r="CJ13" s="476" t="n"/>
      <c r="CK13" s="476" t="n"/>
      <c r="CL13" s="476" t="n"/>
      <c r="CM13" s="476" t="n"/>
      <c r="CN13" s="476" t="n"/>
      <c r="CO13" s="476" t="n"/>
      <c r="CP13" s="476" t="n"/>
      <c r="CQ13" s="476" t="n"/>
      <c r="CR13" s="476" t="n"/>
      <c r="CS13" s="476" t="n"/>
      <c r="CT13" s="476" t="n"/>
      <c r="CU13" s="476" t="n"/>
      <c r="CV13" s="476" t="n"/>
    </row>
    <row r="14" ht="17.1" customHeight="1">
      <c r="A14" s="476" t="n"/>
      <c r="B14" s="724">
        <f>'_calc_Dane'!B15</f>
        <v/>
      </c>
      <c r="C14" s="671">
        <f>'_calc_Dane'!C15</f>
        <v/>
      </c>
      <c r="D14" s="671">
        <f>'_calc_Dane'!D15</f>
        <v/>
      </c>
      <c r="E14" s="777">
        <f>'_calc_Dane'!E15</f>
        <v/>
      </c>
      <c r="F14" s="845">
        <f>'_calc_Dane'!M13-'_calc_Dane'!M5</f>
        <v/>
      </c>
      <c r="G14" s="544">
        <f>'_calc_Dane'!N13-'_calc_Dane'!N5</f>
        <v/>
      </c>
      <c r="H14" s="545">
        <f>SQRT(F14^2+G14^2)</f>
        <v/>
      </c>
      <c r="I14" s="546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>
        <f>H14-E14</f>
        <v/>
      </c>
      <c r="O14" s="476" t="n"/>
      <c r="P14" s="554" t="inlineStr">
        <is>
          <t>Numer ID</t>
        </is>
      </c>
      <c r="Q14" s="555">
        <f>Dane!K4</f>
        <v/>
      </c>
      <c r="R14" s="476" t="n"/>
      <c r="S14" s="476" t="n"/>
      <c r="T14" s="556" t="inlineStr">
        <is>
          <t>n (obserwacje)</t>
        </is>
      </c>
      <c r="U14" s="503">
        <f>Dane!K10</f>
        <v/>
      </c>
      <c r="V14" s="778" t="inlineStr">
        <is>
          <t>m0</t>
        </is>
      </c>
      <c r="W14" s="558">
        <f>SQRT(W15/(U14-U15+U16))</f>
        <v/>
      </c>
      <c r="X14" s="476" t="n"/>
      <c r="Y14" s="476" t="n"/>
      <c r="Z14" s="476" t="n"/>
      <c r="AA14" s="476" t="n"/>
      <c r="AB14" s="476" t="n"/>
      <c r="AC14" s="476" t="n"/>
      <c r="AD14" s="476" t="n"/>
      <c r="AE14" s="476" t="n"/>
      <c r="AF14" s="476" t="n"/>
      <c r="AG14" s="476" t="n"/>
      <c r="AH14" s="476" t="n"/>
      <c r="AI14" s="476" t="n"/>
      <c r="AJ14" s="476" t="n"/>
      <c r="AK14" s="476" t="n"/>
      <c r="AL14" s="476" t="n"/>
      <c r="AM14" s="476" t="n"/>
      <c r="AN14" s="476" t="n"/>
      <c r="AO14" s="476" t="n"/>
      <c r="AP14" s="476" t="n"/>
      <c r="AQ14" s="476" t="n"/>
      <c r="AR14" s="476" t="n"/>
      <c r="AS14" s="476" t="n"/>
      <c r="AT14" s="476" t="n"/>
      <c r="AU14" s="476" t="n"/>
      <c r="AV14" s="476" t="n"/>
      <c r="AW14" s="476" t="n"/>
      <c r="AX14" s="476" t="n"/>
      <c r="AY14" s="476" t="n"/>
      <c r="AZ14" s="476" t="n"/>
      <c r="BA14" s="476" t="n"/>
      <c r="BB14" s="476" t="n"/>
      <c r="BC14" s="476" t="n"/>
      <c r="BD14" s="476" t="n"/>
      <c r="BE14" s="476" t="n"/>
      <c r="BF14" s="476" t="n"/>
      <c r="BG14" s="476" t="n"/>
      <c r="BH14" s="476" t="n"/>
      <c r="BI14" s="476" t="n"/>
      <c r="BJ14" s="476" t="n"/>
      <c r="BK14" s="476" t="n"/>
      <c r="BL14" s="476" t="n"/>
      <c r="BM14" s="476" t="n"/>
      <c r="BN14" s="476" t="n"/>
      <c r="BO14" s="476" t="n"/>
      <c r="BP14" s="476" t="n"/>
      <c r="BQ14" s="476" t="n"/>
      <c r="BR14" s="476" t="n"/>
      <c r="BS14" s="476" t="n"/>
      <c r="BT14" s="476" t="n"/>
      <c r="BU14" s="476" t="n"/>
      <c r="BV14" s="476" t="n"/>
      <c r="BW14" s="476" t="n"/>
      <c r="BX14" s="476" t="n"/>
      <c r="BY14" s="476" t="n"/>
      <c r="BZ14" s="476" t="n"/>
      <c r="CA14" s="476" t="n"/>
      <c r="CB14" s="476" t="n"/>
      <c r="CC14" s="476" t="n"/>
      <c r="CD14" s="476" t="n"/>
      <c r="CE14" s="476" t="n"/>
      <c r="CF14" s="476" t="n"/>
      <c r="CG14" s="476" t="n"/>
      <c r="CH14" s="476" t="n"/>
      <c r="CI14" s="476" t="n"/>
      <c r="CJ14" s="476" t="n"/>
      <c r="CK14" s="476" t="n"/>
      <c r="CL14" s="476" t="n"/>
      <c r="CM14" s="476" t="n"/>
      <c r="CN14" s="476" t="n"/>
      <c r="CO14" s="476" t="n"/>
      <c r="CP14" s="476" t="n"/>
      <c r="CQ14" s="476" t="n"/>
      <c r="CR14" s="476" t="n"/>
      <c r="CS14" s="476" t="n"/>
      <c r="CT14" s="476" t="n"/>
      <c r="CU14" s="476" t="n"/>
      <c r="CV14" s="476" t="n"/>
    </row>
    <row r="15" ht="17.1" customHeight="1">
      <c r="A15" s="476" t="n"/>
      <c r="B15" s="724">
        <f>'_calc_Dane'!B16</f>
        <v/>
      </c>
      <c r="C15" s="671">
        <f>'_calc_Dane'!C16</f>
        <v/>
      </c>
      <c r="D15" s="671">
        <f>'_calc_Dane'!D16</f>
        <v/>
      </c>
      <c r="E15" s="777">
        <f>'_calc_Dane'!E16</f>
        <v/>
      </c>
      <c r="F15" s="845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>
        <f>H15-E15</f>
        <v/>
      </c>
      <c r="O15" s="476" t="n"/>
      <c r="P15" s="559" t="inlineStr">
        <is>
          <t>σβ</t>
        </is>
      </c>
      <c r="Q15" s="560">
        <f>Dane!K5</f>
        <v/>
      </c>
      <c r="R15" s="561">
        <f>Dane!L5</f>
        <v/>
      </c>
      <c r="S15" s="476" t="n"/>
      <c r="T15" s="556" t="inlineStr">
        <is>
          <t>u (niewiadome)</t>
        </is>
      </c>
      <c r="U15" s="503">
        <f>Dane!K11</f>
        <v/>
      </c>
      <c r="V15" s="559" t="inlineStr">
        <is>
          <t>VTV</t>
        </is>
      </c>
      <c r="W15" s="550">
        <f t="array" ref="W15">(MMULT(TRANSPOSE(T80:T111),T80:T111))</f>
        <v/>
      </c>
      <c r="X15" s="476" t="n"/>
      <c r="Y15" s="476" t="n"/>
      <c r="Z15" s="476" t="n"/>
      <c r="AA15" s="476" t="n"/>
      <c r="AB15" s="476" t="n"/>
      <c r="AC15" s="476" t="n"/>
      <c r="AD15" s="476" t="n"/>
      <c r="AE15" s="476" t="n"/>
      <c r="AF15" s="476" t="n"/>
      <c r="AG15" s="476" t="n"/>
      <c r="AH15" s="476" t="n"/>
      <c r="AI15" s="476" t="n"/>
      <c r="AJ15" s="476" t="n"/>
      <c r="AK15" s="476" t="n"/>
      <c r="AL15" s="476" t="n"/>
      <c r="AM15" s="476" t="n"/>
      <c r="AN15" s="476" t="n"/>
      <c r="AO15" s="476" t="n"/>
      <c r="AP15" s="476" t="n"/>
      <c r="AQ15" s="476" t="n"/>
      <c r="AR15" s="476" t="n"/>
      <c r="AS15" s="476" t="n"/>
      <c r="AT15" s="476" t="n"/>
      <c r="AU15" s="476" t="n"/>
      <c r="AV15" s="476" t="n"/>
      <c r="AW15" s="476" t="n"/>
      <c r="AX15" s="476" t="n"/>
      <c r="AY15" s="476" t="n"/>
      <c r="AZ15" s="476" t="n"/>
      <c r="BA15" s="476" t="n"/>
      <c r="BB15" s="476" t="n"/>
      <c r="BC15" s="476" t="n"/>
      <c r="BD15" s="476" t="n"/>
      <c r="BE15" s="476" t="n"/>
      <c r="BF15" s="476" t="n"/>
      <c r="BG15" s="476" t="n"/>
      <c r="BH15" s="476" t="n"/>
      <c r="BI15" s="476" t="n"/>
      <c r="BJ15" s="476" t="n"/>
      <c r="BK15" s="476" t="n"/>
      <c r="BL15" s="476" t="n"/>
      <c r="BM15" s="476" t="n"/>
      <c r="BN15" s="476" t="n"/>
      <c r="BO15" s="476" t="n"/>
      <c r="BP15" s="476" t="n"/>
      <c r="BQ15" s="476" t="n"/>
      <c r="BR15" s="476" t="n"/>
      <c r="BS15" s="476" t="n"/>
      <c r="BT15" s="476" t="n"/>
      <c r="BU15" s="476" t="n"/>
      <c r="BV15" s="476" t="n"/>
      <c r="BW15" s="476" t="n"/>
      <c r="BX15" s="476" t="n"/>
      <c r="BY15" s="476" t="n"/>
      <c r="BZ15" s="476" t="n"/>
      <c r="CA15" s="476" t="n"/>
      <c r="CB15" s="476" t="n"/>
      <c r="CC15" s="476" t="n"/>
      <c r="CD15" s="476" t="n"/>
      <c r="CE15" s="476" t="n"/>
      <c r="CF15" s="476" t="n"/>
      <c r="CG15" s="476" t="n"/>
      <c r="CH15" s="476" t="n"/>
      <c r="CI15" s="476" t="n"/>
      <c r="CJ15" s="476" t="n"/>
      <c r="CK15" s="476" t="n"/>
      <c r="CL15" s="476" t="n"/>
      <c r="CM15" s="476" t="n"/>
      <c r="CN15" s="476" t="n"/>
      <c r="CO15" s="476" t="n"/>
      <c r="CP15" s="476" t="n"/>
      <c r="CQ15" s="476" t="n"/>
      <c r="CR15" s="476" t="n"/>
      <c r="CS15" s="476" t="n"/>
      <c r="CT15" s="476" t="n"/>
      <c r="CU15" s="476" t="n"/>
      <c r="CV15" s="476" t="n"/>
    </row>
    <row r="16" ht="17.1" customHeight="1">
      <c r="A16" s="476" t="n"/>
      <c r="B16" s="724">
        <f>'_calc_Dane'!B17</f>
        <v/>
      </c>
      <c r="C16" s="671">
        <f>'_calc_Dane'!C17</f>
        <v/>
      </c>
      <c r="D16" s="671">
        <f>'_calc_Dane'!D17</f>
        <v/>
      </c>
      <c r="E16" s="777">
        <f>'_calc_Dane'!E17</f>
        <v/>
      </c>
      <c r="F16" s="845">
        <f>'_calc_Dane'!M9-'_calc_Dane'!M7</f>
        <v/>
      </c>
      <c r="G16" s="544">
        <f>'_calc_Dane'!N9-'_calc_Dane'!N7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>
        <f>H16-E16</f>
        <v/>
      </c>
      <c r="O16" s="476" t="n"/>
      <c r="P16" s="559" t="inlineStr">
        <is>
          <t>σd</t>
        </is>
      </c>
      <c r="Q16" s="563">
        <f>Dane!K6</f>
        <v/>
      </c>
      <c r="R16" s="564">
        <f>Dane!L6</f>
        <v/>
      </c>
      <c r="S16" s="476" t="n"/>
      <c r="T16" s="556" t="inlineStr">
        <is>
          <t>d (defekt)</t>
        </is>
      </c>
      <c r="U16" s="492">
        <f>Dane!K12</f>
        <v/>
      </c>
      <c r="V16" s="501" t="n"/>
      <c r="W16" s="476" t="n"/>
      <c r="X16" s="476" t="n"/>
      <c r="Y16" s="476" t="n"/>
      <c r="Z16" s="476" t="n"/>
      <c r="AA16" s="476" t="n"/>
      <c r="AB16" s="476" t="n"/>
      <c r="AC16" s="476" t="n"/>
      <c r="AD16" s="476" t="n"/>
      <c r="AE16" s="476" t="n"/>
      <c r="AF16" s="476" t="n"/>
      <c r="AG16" s="476" t="n"/>
      <c r="AH16" s="476" t="n"/>
      <c r="AI16" s="476" t="n"/>
      <c r="AJ16" s="476" t="n"/>
      <c r="AK16" s="476" t="n"/>
      <c r="AL16" s="476" t="n"/>
      <c r="AM16" s="476" t="n"/>
      <c r="AN16" s="476" t="n"/>
      <c r="AO16" s="476" t="n"/>
      <c r="AP16" s="476" t="n"/>
      <c r="AQ16" s="476" t="n"/>
      <c r="AR16" s="476" t="n"/>
      <c r="AS16" s="476" t="n"/>
      <c r="AT16" s="476" t="n"/>
      <c r="AU16" s="476" t="n"/>
      <c r="AV16" s="476" t="n"/>
      <c r="AW16" s="476" t="n"/>
      <c r="AX16" s="476" t="n"/>
      <c r="AY16" s="476" t="n"/>
      <c r="AZ16" s="476" t="n"/>
      <c r="BA16" s="476" t="n"/>
      <c r="BB16" s="476" t="n"/>
      <c r="BC16" s="476" t="n"/>
      <c r="BD16" s="476" t="n"/>
      <c r="BE16" s="476" t="n"/>
      <c r="BF16" s="476" t="n"/>
      <c r="BG16" s="476" t="n"/>
      <c r="BH16" s="476" t="n"/>
      <c r="BI16" s="476" t="n"/>
      <c r="BJ16" s="476" t="n"/>
      <c r="BK16" s="476" t="n"/>
      <c r="BL16" s="476" t="n"/>
      <c r="BM16" s="476" t="n"/>
      <c r="BN16" s="476" t="n"/>
      <c r="BO16" s="476" t="n"/>
      <c r="BP16" s="476" t="n"/>
      <c r="BQ16" s="476" t="n"/>
      <c r="BR16" s="476" t="n"/>
      <c r="BS16" s="476" t="n"/>
      <c r="BT16" s="476" t="n"/>
      <c r="BU16" s="476" t="n"/>
      <c r="BV16" s="476" t="n"/>
      <c r="BW16" s="476" t="n"/>
      <c r="BX16" s="476" t="n"/>
      <c r="BY16" s="476" t="n"/>
      <c r="BZ16" s="476" t="n"/>
      <c r="CA16" s="476" t="n"/>
      <c r="CB16" s="476" t="n"/>
      <c r="CC16" s="476" t="n"/>
      <c r="CD16" s="476" t="n"/>
      <c r="CE16" s="476" t="n"/>
      <c r="CF16" s="476" t="n"/>
      <c r="CG16" s="476" t="n"/>
      <c r="CH16" s="476" t="n"/>
      <c r="CI16" s="476" t="n"/>
      <c r="CJ16" s="476" t="n"/>
      <c r="CK16" s="476" t="n"/>
      <c r="CL16" s="476" t="n"/>
      <c r="CM16" s="476" t="n"/>
      <c r="CN16" s="476" t="n"/>
      <c r="CO16" s="476" t="n"/>
      <c r="CP16" s="476" t="n"/>
      <c r="CQ16" s="476" t="n"/>
      <c r="CR16" s="476" t="n"/>
      <c r="CS16" s="476" t="n"/>
      <c r="CT16" s="476" t="n"/>
      <c r="CU16" s="476" t="n"/>
      <c r="CV16" s="476" t="n"/>
    </row>
    <row r="17">
      <c r="A17" s="476" t="n"/>
      <c r="B17" s="724">
        <f>'_calc_Dane'!B18</f>
        <v/>
      </c>
      <c r="C17" s="671">
        <f>'_calc_Dane'!C18</f>
        <v/>
      </c>
      <c r="D17" s="671">
        <f>'_calc_Dane'!D18</f>
        <v/>
      </c>
      <c r="E17" s="777">
        <f>'_calc_Dane'!E18</f>
        <v/>
      </c>
      <c r="F17" s="845">
        <f>'_calc_Dane'!M13-'_calc_Dane'!M7</f>
        <v/>
      </c>
      <c r="G17" s="544">
        <f>'_calc_Dane'!N13-'_calc_Dane'!N7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>
        <f>H17-E17</f>
        <v/>
      </c>
      <c r="O17" s="476" t="n"/>
      <c r="P17" s="501" t="n"/>
      <c r="Q17" s="501" t="n"/>
      <c r="R17" s="501" t="n"/>
      <c r="S17" s="476" t="n"/>
      <c r="T17" s="476" t="n"/>
      <c r="U17" s="476" t="n"/>
      <c r="V17" s="476" t="n"/>
      <c r="W17" s="476" t="n"/>
      <c r="X17" s="476" t="n"/>
      <c r="Y17" s="476" t="n"/>
      <c r="Z17" s="476" t="n"/>
      <c r="AA17" s="476" t="n"/>
      <c r="AB17" s="476" t="n"/>
      <c r="AC17" s="476" t="n"/>
      <c r="AD17" s="476" t="n"/>
      <c r="AE17" s="476" t="n"/>
      <c r="AF17" s="476" t="n"/>
      <c r="AG17" s="476" t="n"/>
      <c r="AH17" s="476" t="n"/>
      <c r="AI17" s="476" t="n"/>
      <c r="AJ17" s="476" t="n"/>
      <c r="AK17" s="476" t="n"/>
      <c r="AL17" s="476" t="n"/>
      <c r="AM17" s="476" t="n"/>
      <c r="AN17" s="476" t="n"/>
      <c r="AO17" s="476" t="n"/>
      <c r="AP17" s="476" t="n"/>
      <c r="AQ17" s="476" t="n"/>
      <c r="AR17" s="476" t="n"/>
      <c r="AS17" s="476" t="n"/>
      <c r="AT17" s="476" t="n"/>
      <c r="AU17" s="476" t="n"/>
      <c r="AV17" s="476" t="n"/>
      <c r="AW17" s="476" t="n"/>
      <c r="AX17" s="476" t="n"/>
      <c r="AY17" s="476" t="n"/>
      <c r="AZ17" s="476" t="n"/>
      <c r="BA17" s="476" t="n"/>
      <c r="BB17" s="476" t="n"/>
      <c r="BC17" s="476" t="n"/>
      <c r="BD17" s="476" t="n"/>
      <c r="BE17" s="476" t="n"/>
      <c r="BF17" s="476" t="n"/>
      <c r="BG17" s="476" t="n"/>
      <c r="BH17" s="476" t="n"/>
      <c r="BI17" s="476" t="n"/>
      <c r="BJ17" s="476" t="n"/>
      <c r="BK17" s="476" t="n"/>
      <c r="BL17" s="476" t="n"/>
      <c r="BM17" s="476" t="n"/>
      <c r="BN17" s="476" t="n"/>
      <c r="BO17" s="476" t="n"/>
      <c r="BP17" s="476" t="n"/>
      <c r="BQ17" s="476" t="n"/>
      <c r="BR17" s="476" t="n"/>
      <c r="BS17" s="476" t="n"/>
      <c r="BT17" s="476" t="n"/>
      <c r="BU17" s="476" t="n"/>
      <c r="BV17" s="476" t="n"/>
      <c r="BW17" s="476" t="n"/>
      <c r="BX17" s="476" t="n"/>
      <c r="BY17" s="476" t="n"/>
      <c r="BZ17" s="476" t="n"/>
      <c r="CA17" s="476" t="n"/>
      <c r="CB17" s="476" t="n"/>
      <c r="CC17" s="476" t="n"/>
      <c r="CD17" s="476" t="n"/>
      <c r="CE17" s="476" t="n"/>
      <c r="CF17" s="476" t="n"/>
      <c r="CG17" s="476" t="n"/>
      <c r="CH17" s="476" t="n"/>
      <c r="CI17" s="476" t="n"/>
      <c r="CJ17" s="476" t="n"/>
      <c r="CK17" s="476" t="n"/>
      <c r="CL17" s="476" t="n"/>
      <c r="CM17" s="476" t="n"/>
      <c r="CN17" s="476" t="n"/>
      <c r="CO17" s="476" t="n"/>
      <c r="CP17" s="476" t="n"/>
      <c r="CQ17" s="476" t="n"/>
      <c r="CR17" s="476" t="n"/>
      <c r="CS17" s="476" t="n"/>
      <c r="CT17" s="476" t="n"/>
      <c r="CU17" s="476" t="n"/>
      <c r="CV17" s="476" t="n"/>
    </row>
    <row r="18">
      <c r="A18" s="476" t="n"/>
      <c r="B18" s="724">
        <f>'_calc_Dane'!B19</f>
        <v/>
      </c>
      <c r="C18" s="671">
        <f>'_calc_Dane'!C19</f>
        <v/>
      </c>
      <c r="D18" s="671">
        <f>'_calc_Dane'!D19</f>
        <v/>
      </c>
      <c r="E18" s="777">
        <f>'_calc_Dane'!E19</f>
        <v/>
      </c>
      <c r="F18" s="845">
        <f>'_calc_Dane'!M8-'_calc_Dane'!M7</f>
        <v/>
      </c>
      <c r="G18" s="544">
        <f>'_calc_Dane'!N8-'_calc_Dane'!N7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>
        <f>H18-E18</f>
        <v/>
      </c>
      <c r="O18" s="476" t="n"/>
      <c r="P18" s="565" t="inlineStr">
        <is>
          <t>ρcc</t>
        </is>
      </c>
      <c r="Q18" s="502">
        <f>200/PI()*10000</f>
        <v/>
      </c>
      <c r="R18" s="501" t="n"/>
      <c r="S18" s="476" t="n"/>
      <c r="T18" s="476" t="n"/>
      <c r="U18" s="476" t="n"/>
      <c r="V18" s="476" t="n"/>
      <c r="W18" s="476" t="n"/>
      <c r="X18" s="476" t="n"/>
      <c r="Y18" s="476" t="n"/>
      <c r="Z18" s="476" t="n"/>
      <c r="AA18" s="476" t="n"/>
      <c r="AB18" s="476" t="n"/>
      <c r="AC18" s="476" t="n"/>
      <c r="AD18" s="476" t="n"/>
      <c r="AE18" s="476" t="n"/>
      <c r="AF18" s="476" t="n"/>
      <c r="AG18" s="476" t="n"/>
      <c r="AH18" s="476" t="n"/>
      <c r="AI18" s="476" t="n"/>
      <c r="AJ18" s="476" t="n"/>
      <c r="AK18" s="476" t="n"/>
      <c r="AL18" s="476" t="n"/>
      <c r="AM18" s="476" t="n"/>
      <c r="AN18" s="476" t="n"/>
      <c r="AO18" s="476" t="n"/>
      <c r="AP18" s="476" t="n"/>
      <c r="AQ18" s="476" t="n"/>
      <c r="AR18" s="476" t="n"/>
      <c r="AS18" s="476" t="n"/>
      <c r="AT18" s="476" t="n"/>
      <c r="AU18" s="476" t="n"/>
      <c r="AV18" s="476" t="n"/>
      <c r="AW18" s="476" t="n"/>
      <c r="AX18" s="476" t="n"/>
      <c r="AY18" s="476" t="n"/>
      <c r="AZ18" s="476" t="n"/>
      <c r="BA18" s="476" t="n"/>
      <c r="BB18" s="476" t="n"/>
      <c r="BC18" s="476" t="n"/>
      <c r="BD18" s="476" t="n"/>
      <c r="BE18" s="476" t="n"/>
      <c r="BF18" s="476" t="n"/>
      <c r="BG18" s="476" t="n"/>
      <c r="BH18" s="476" t="n"/>
      <c r="BI18" s="476" t="n"/>
      <c r="BJ18" s="476" t="n"/>
      <c r="BK18" s="476" t="n"/>
      <c r="BL18" s="476" t="n"/>
      <c r="BM18" s="476" t="n"/>
      <c r="BN18" s="476" t="n"/>
      <c r="BO18" s="476" t="n"/>
      <c r="BP18" s="476" t="n"/>
      <c r="BQ18" s="476" t="n"/>
      <c r="BR18" s="476" t="n"/>
      <c r="BS18" s="476" t="n"/>
      <c r="BT18" s="476" t="n"/>
      <c r="BU18" s="476" t="n"/>
      <c r="BV18" s="476" t="n"/>
      <c r="BW18" s="476" t="n"/>
      <c r="BX18" s="476" t="n"/>
      <c r="BY18" s="476" t="n"/>
      <c r="BZ18" s="476" t="n"/>
      <c r="CA18" s="476" t="n"/>
      <c r="CB18" s="476" t="n"/>
      <c r="CC18" s="476" t="n"/>
      <c r="CD18" s="476" t="n"/>
      <c r="CE18" s="476" t="n"/>
      <c r="CF18" s="476" t="n"/>
      <c r="CG18" s="476" t="n"/>
      <c r="CH18" s="476" t="n"/>
      <c r="CI18" s="476" t="n"/>
      <c r="CJ18" s="476" t="n"/>
      <c r="CK18" s="476" t="n"/>
      <c r="CL18" s="476" t="n"/>
      <c r="CM18" s="476" t="n"/>
      <c r="CN18" s="476" t="n"/>
      <c r="CO18" s="476" t="n"/>
      <c r="CP18" s="476" t="n"/>
      <c r="CQ18" s="476" t="n"/>
      <c r="CR18" s="476" t="n"/>
      <c r="CS18" s="476" t="n"/>
      <c r="CT18" s="476" t="n"/>
      <c r="CU18" s="476" t="n"/>
      <c r="CV18" s="476" t="n"/>
    </row>
    <row r="19">
      <c r="A19" s="476" t="n"/>
      <c r="B19" s="724">
        <f>'_calc_Dane'!B20</f>
        <v/>
      </c>
      <c r="C19" s="671">
        <f>'_calc_Dane'!C20</f>
        <v/>
      </c>
      <c r="D19" s="671">
        <f>'_calc_Dane'!D20</f>
        <v/>
      </c>
      <c r="E19" s="777">
        <f>'_calc_Dane'!E20</f>
        <v/>
      </c>
      <c r="F19" s="845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>
        <f>H19-E19</f>
        <v/>
      </c>
      <c r="O19" s="476" t="n"/>
      <c r="P19" s="501" t="n"/>
      <c r="Q19" s="501" t="n"/>
      <c r="R19" s="501" t="n"/>
      <c r="S19" s="476" t="n"/>
      <c r="T19" s="476" t="n"/>
      <c r="U19" s="476" t="n"/>
      <c r="V19" s="476" t="n"/>
      <c r="W19" s="476" t="n"/>
      <c r="X19" s="476" t="n"/>
      <c r="Y19" s="476" t="n"/>
      <c r="Z19" s="476" t="n"/>
      <c r="AA19" s="476" t="n"/>
      <c r="AB19" s="476" t="n"/>
      <c r="AC19" s="476" t="n"/>
      <c r="AD19" s="476" t="n"/>
      <c r="AE19" s="476" t="n"/>
      <c r="AF19" s="476" t="n"/>
      <c r="AG19" s="476" t="n"/>
      <c r="AH19" s="476" t="n"/>
      <c r="AI19" s="476" t="n"/>
      <c r="AJ19" s="476" t="n"/>
      <c r="AK19" s="476" t="n"/>
      <c r="AL19" s="476" t="n"/>
      <c r="AM19" s="476" t="n"/>
      <c r="AN19" s="476" t="n"/>
      <c r="AO19" s="476" t="n"/>
      <c r="AP19" s="476" t="n"/>
      <c r="AQ19" s="476" t="n"/>
      <c r="AR19" s="476" t="n"/>
      <c r="AS19" s="476" t="n"/>
      <c r="AT19" s="476" t="n"/>
      <c r="AU19" s="476" t="n"/>
      <c r="AV19" s="476" t="n"/>
      <c r="AW19" s="476" t="n"/>
      <c r="AX19" s="476" t="n"/>
      <c r="AY19" s="476" t="n"/>
      <c r="AZ19" s="476" t="n"/>
      <c r="BA19" s="476" t="n"/>
      <c r="BB19" s="476" t="n"/>
      <c r="BC19" s="476" t="n"/>
      <c r="BD19" s="476" t="n"/>
      <c r="BE19" s="476" t="n"/>
      <c r="BF19" s="476" t="n"/>
      <c r="BG19" s="476" t="n"/>
      <c r="BH19" s="476" t="n"/>
      <c r="BI19" s="476" t="n"/>
      <c r="BJ19" s="476" t="n"/>
      <c r="BK19" s="476" t="n"/>
      <c r="BL19" s="476" t="n"/>
      <c r="BM19" s="476" t="n"/>
      <c r="BN19" s="476" t="n"/>
      <c r="BO19" s="476" t="n"/>
      <c r="BP19" s="476" t="n"/>
      <c r="BQ19" s="476" t="n"/>
      <c r="BR19" s="476" t="n"/>
      <c r="BS19" s="476" t="n"/>
      <c r="BT19" s="476" t="n"/>
      <c r="BU19" s="476" t="n"/>
      <c r="BV19" s="476" t="n"/>
      <c r="BW19" s="476" t="n"/>
      <c r="BX19" s="476" t="n"/>
      <c r="BY19" s="476" t="n"/>
      <c r="BZ19" s="476" t="n"/>
      <c r="CA19" s="476" t="n"/>
      <c r="CB19" s="476" t="n"/>
      <c r="CC19" s="476" t="n"/>
      <c r="CD19" s="476" t="n"/>
      <c r="CE19" s="476" t="n"/>
      <c r="CF19" s="476" t="n"/>
      <c r="CG19" s="476" t="n"/>
      <c r="CH19" s="476" t="n"/>
      <c r="CI19" s="476" t="n"/>
      <c r="CJ19" s="476" t="n"/>
      <c r="CK19" s="476" t="n"/>
      <c r="CL19" s="476" t="n"/>
      <c r="CM19" s="476" t="n"/>
      <c r="CN19" s="476" t="n"/>
      <c r="CO19" s="476" t="n"/>
      <c r="CP19" s="476" t="n"/>
      <c r="CQ19" s="476" t="n"/>
      <c r="CR19" s="476" t="n"/>
      <c r="CS19" s="476" t="n"/>
      <c r="CT19" s="476" t="n"/>
      <c r="CU19" s="476" t="n"/>
      <c r="CV19" s="476" t="n"/>
    </row>
    <row r="20">
      <c r="A20" s="476" t="n"/>
      <c r="B20" s="724">
        <f>'_calc_Dane'!B21</f>
        <v/>
      </c>
      <c r="C20" s="671">
        <f>'_calc_Dane'!C21</f>
        <v/>
      </c>
      <c r="D20" s="671">
        <f>'_calc_Dane'!D21</f>
        <v/>
      </c>
      <c r="E20" s="777">
        <f>'_calc_Dane'!E21</f>
        <v/>
      </c>
      <c r="F20" s="845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>
        <f>H20-E20</f>
        <v/>
      </c>
      <c r="O20" s="476" t="n"/>
      <c r="P20" s="476" t="n"/>
      <c r="Q20" s="476" t="n"/>
      <c r="R20" s="476" t="n"/>
      <c r="S20" s="476" t="n"/>
      <c r="T20" s="476" t="n"/>
      <c r="U20" s="476" t="n"/>
      <c r="V20" s="476" t="n"/>
      <c r="W20" s="476" t="n"/>
      <c r="X20" s="476" t="n"/>
      <c r="Y20" s="476" t="n"/>
      <c r="Z20" s="476" t="n"/>
      <c r="AA20" s="476" t="n"/>
      <c r="AB20" s="476" t="n"/>
      <c r="AC20" s="476" t="n"/>
      <c r="AD20" s="476" t="n"/>
      <c r="AE20" s="476" t="n"/>
      <c r="AF20" s="476" t="n"/>
      <c r="AG20" s="476" t="n"/>
      <c r="AH20" s="476" t="n"/>
      <c r="AI20" s="476" t="n"/>
      <c r="AJ20" s="476" t="n"/>
      <c r="AK20" s="476" t="n"/>
      <c r="AL20" s="476" t="n"/>
      <c r="AM20" s="476" t="n"/>
      <c r="AN20" s="476" t="n"/>
      <c r="AO20" s="476" t="n"/>
      <c r="AP20" s="476" t="n"/>
      <c r="AQ20" s="476" t="n"/>
      <c r="AR20" s="476" t="n"/>
      <c r="AS20" s="476" t="n"/>
      <c r="AT20" s="476" t="n"/>
      <c r="AU20" s="476" t="n"/>
      <c r="AV20" s="476" t="n"/>
      <c r="AW20" s="476" t="n"/>
      <c r="AX20" s="476" t="n"/>
      <c r="AY20" s="476" t="n"/>
      <c r="AZ20" s="476" t="n"/>
      <c r="BA20" s="476" t="n"/>
      <c r="BB20" s="476" t="n"/>
      <c r="BC20" s="476" t="n"/>
      <c r="BD20" s="476" t="n"/>
      <c r="BE20" s="476" t="n"/>
      <c r="BF20" s="476" t="n"/>
      <c r="BG20" s="476" t="n"/>
      <c r="BH20" s="476" t="n"/>
      <c r="BI20" s="476" t="n"/>
      <c r="BJ20" s="476" t="n"/>
      <c r="BK20" s="476" t="n"/>
      <c r="BL20" s="476" t="n"/>
      <c r="BM20" s="476" t="n"/>
      <c r="BN20" s="476" t="n"/>
      <c r="BO20" s="476" t="n"/>
      <c r="BP20" s="476" t="n"/>
      <c r="BQ20" s="476" t="n"/>
      <c r="BR20" s="476" t="n"/>
      <c r="BS20" s="476" t="n"/>
      <c r="BT20" s="476" t="n"/>
      <c r="BU20" s="476" t="n"/>
      <c r="BV20" s="476" t="n"/>
      <c r="BW20" s="476" t="n"/>
      <c r="BX20" s="476" t="n"/>
      <c r="BY20" s="476" t="n"/>
      <c r="BZ20" s="476" t="n"/>
      <c r="CA20" s="476" t="n"/>
      <c r="CB20" s="476" t="n"/>
      <c r="CC20" s="476" t="n"/>
      <c r="CD20" s="476" t="n"/>
      <c r="CE20" s="476" t="n"/>
      <c r="CF20" s="476" t="n"/>
      <c r="CG20" s="476" t="n"/>
      <c r="CH20" s="476" t="n"/>
      <c r="CI20" s="476" t="n"/>
      <c r="CJ20" s="476" t="n"/>
      <c r="CK20" s="476" t="n"/>
      <c r="CL20" s="476" t="n"/>
      <c r="CM20" s="476" t="n"/>
      <c r="CN20" s="476" t="n"/>
      <c r="CO20" s="476" t="n"/>
      <c r="CP20" s="476" t="n"/>
      <c r="CQ20" s="476" t="n"/>
      <c r="CR20" s="476" t="n"/>
      <c r="CS20" s="476" t="n"/>
      <c r="CT20" s="476" t="n"/>
      <c r="CU20" s="476" t="n"/>
      <c r="CV20" s="476" t="n"/>
    </row>
    <row r="21">
      <c r="A21" s="476" t="n"/>
      <c r="B21" s="724">
        <f>'_calc_Dane'!B22</f>
        <v/>
      </c>
      <c r="C21" s="671">
        <f>'_calc_Dane'!C22</f>
        <v/>
      </c>
      <c r="D21" s="671">
        <f>'_calc_Dane'!D22</f>
        <v/>
      </c>
      <c r="E21" s="777">
        <f>'_calc_Dane'!E22</f>
        <v/>
      </c>
      <c r="F21" s="845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>
        <f>H21-E21</f>
        <v/>
      </c>
      <c r="O21" s="476" t="n"/>
      <c r="P21" s="476" t="n"/>
      <c r="Q21" s="476" t="n"/>
      <c r="R21" s="476" t="n"/>
      <c r="S21" s="476" t="n"/>
      <c r="T21" s="476" t="n"/>
      <c r="U21" s="476" t="n"/>
      <c r="V21" s="476" t="n"/>
      <c r="W21" s="476" t="n"/>
      <c r="X21" s="476" t="n"/>
      <c r="Y21" s="476" t="n"/>
      <c r="Z21" s="476" t="n"/>
      <c r="AA21" s="476" t="n"/>
      <c r="AB21" s="476" t="n"/>
      <c r="AC21" s="476" t="n"/>
      <c r="AD21" s="476" t="n"/>
      <c r="AE21" s="476" t="n"/>
      <c r="AF21" s="476" t="n"/>
      <c r="AG21" s="476" t="n"/>
      <c r="AH21" s="476" t="n"/>
      <c r="AI21" s="476" t="n"/>
      <c r="AJ21" s="476" t="n"/>
      <c r="AK21" s="476" t="n"/>
      <c r="AL21" s="476" t="n"/>
      <c r="AM21" s="476" t="n"/>
      <c r="AN21" s="476" t="n"/>
      <c r="AO21" s="476" t="n"/>
      <c r="AP21" s="476" t="n"/>
      <c r="AQ21" s="476" t="n"/>
      <c r="AR21" s="476" t="n"/>
      <c r="AS21" s="476" t="n"/>
      <c r="AT21" s="476" t="n"/>
      <c r="AU21" s="476" t="n"/>
      <c r="AV21" s="476" t="n"/>
      <c r="AW21" s="476" t="n"/>
      <c r="AX21" s="476" t="n"/>
      <c r="AY21" s="476" t="n"/>
      <c r="AZ21" s="476" t="n"/>
      <c r="BA21" s="476" t="n"/>
      <c r="BB21" s="476" t="n"/>
      <c r="BC21" s="476" t="n"/>
      <c r="BD21" s="476" t="n"/>
      <c r="BE21" s="476" t="n"/>
      <c r="BF21" s="476" t="n"/>
      <c r="BG21" s="476" t="n"/>
      <c r="BH21" s="476" t="n"/>
      <c r="BI21" s="476" t="n"/>
      <c r="BJ21" s="476" t="n"/>
      <c r="BK21" s="476" t="n"/>
      <c r="BL21" s="476" t="n"/>
      <c r="BM21" s="476" t="n"/>
      <c r="BN21" s="476" t="n"/>
      <c r="BO21" s="476" t="n"/>
      <c r="BP21" s="476" t="n"/>
      <c r="BQ21" s="476" t="n"/>
      <c r="BR21" s="476" t="n"/>
      <c r="BS21" s="476" t="n"/>
      <c r="BT21" s="476" t="n"/>
      <c r="BU21" s="476" t="n"/>
      <c r="BV21" s="476" t="n"/>
      <c r="BW21" s="476" t="n"/>
      <c r="BX21" s="476" t="n"/>
      <c r="BY21" s="476" t="n"/>
      <c r="BZ21" s="476" t="n"/>
      <c r="CA21" s="476" t="n"/>
      <c r="CB21" s="476" t="n"/>
      <c r="CC21" s="476" t="n"/>
      <c r="CD21" s="476" t="n"/>
      <c r="CE21" s="476" t="n"/>
      <c r="CF21" s="476" t="n"/>
      <c r="CG21" s="476" t="n"/>
      <c r="CH21" s="476" t="n"/>
      <c r="CI21" s="476" t="n"/>
      <c r="CJ21" s="476" t="n"/>
      <c r="CK21" s="476" t="n"/>
      <c r="CL21" s="476" t="n"/>
      <c r="CM21" s="476" t="n"/>
      <c r="CN21" s="476" t="n"/>
      <c r="CO21" s="476" t="n"/>
      <c r="CP21" s="476" t="n"/>
      <c r="CQ21" s="476" t="n"/>
      <c r="CR21" s="476" t="n"/>
      <c r="CS21" s="476" t="n"/>
      <c r="CT21" s="476" t="n"/>
      <c r="CU21" s="476" t="n"/>
      <c r="CV21" s="476" t="n"/>
    </row>
    <row r="22">
      <c r="A22" s="476" t="n"/>
      <c r="B22" s="724">
        <f>'_calc_Dane'!B23</f>
        <v/>
      </c>
      <c r="C22" s="671">
        <f>'_calc_Dane'!C23</f>
        <v/>
      </c>
      <c r="D22" s="671">
        <f>'_calc_Dane'!D23</f>
        <v/>
      </c>
      <c r="E22" s="777">
        <f>'_calc_Dane'!E23</f>
        <v/>
      </c>
      <c r="F22" s="845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>
        <f>H22-E22</f>
        <v/>
      </c>
      <c r="O22" s="476" t="n"/>
      <c r="P22" s="476" t="n"/>
      <c r="Q22" s="476" t="n"/>
      <c r="R22" s="476" t="n"/>
      <c r="S22" s="476" t="n"/>
      <c r="T22" s="476" t="n"/>
      <c r="U22" s="476" t="n"/>
      <c r="V22" s="476" t="n"/>
      <c r="W22" s="476" t="n"/>
      <c r="X22" s="476" t="n"/>
      <c r="Y22" s="476" t="n"/>
      <c r="Z22" s="476" t="n"/>
      <c r="AA22" s="476" t="n"/>
      <c r="AB22" s="476" t="n"/>
      <c r="AC22" s="476" t="n"/>
      <c r="AD22" s="476" t="n"/>
      <c r="AE22" s="476" t="n"/>
      <c r="AF22" s="476" t="n"/>
      <c r="AG22" s="476" t="n"/>
      <c r="AH22" s="476" t="n"/>
      <c r="AI22" s="476" t="n"/>
      <c r="AJ22" s="476" t="n"/>
      <c r="AK22" s="476" t="n"/>
      <c r="AL22" s="476" t="n"/>
      <c r="AM22" s="476" t="n"/>
      <c r="AN22" s="476" t="n"/>
      <c r="AO22" s="476" t="n"/>
      <c r="AP22" s="476" t="n"/>
      <c r="AQ22" s="476" t="n"/>
      <c r="AR22" s="476" t="n"/>
      <c r="AS22" s="476" t="n"/>
      <c r="AT22" s="476" t="n"/>
      <c r="AU22" s="476" t="n"/>
      <c r="AV22" s="476" t="n"/>
      <c r="AW22" s="476" t="n"/>
      <c r="AX22" s="476" t="n"/>
      <c r="AY22" s="476" t="n"/>
      <c r="AZ22" s="476" t="n"/>
      <c r="BA22" s="476" t="n"/>
      <c r="BB22" s="476" t="n"/>
      <c r="BC22" s="476" t="n"/>
      <c r="BD22" s="476" t="n"/>
      <c r="BE22" s="476" t="n"/>
      <c r="BF22" s="476" t="n"/>
      <c r="BG22" s="476" t="n"/>
      <c r="BH22" s="476" t="n"/>
      <c r="BI22" s="476" t="n"/>
      <c r="BJ22" s="476" t="n"/>
      <c r="BK22" s="476" t="n"/>
      <c r="BL22" s="476" t="n"/>
      <c r="BM22" s="476" t="n"/>
      <c r="BN22" s="476" t="n"/>
      <c r="BO22" s="476" t="n"/>
      <c r="BP22" s="476" t="n"/>
      <c r="BQ22" s="476" t="n"/>
      <c r="BR22" s="476" t="n"/>
      <c r="BS22" s="476" t="n"/>
      <c r="BT22" s="476" t="n"/>
      <c r="BU22" s="476" t="n"/>
      <c r="BV22" s="476" t="n"/>
      <c r="BW22" s="476" t="n"/>
      <c r="BX22" s="476" t="n"/>
      <c r="BY22" s="476" t="n"/>
      <c r="BZ22" s="476" t="n"/>
      <c r="CA22" s="476" t="n"/>
      <c r="CB22" s="476" t="n"/>
      <c r="CC22" s="476" t="n"/>
      <c r="CD22" s="476" t="n"/>
      <c r="CE22" s="476" t="n"/>
      <c r="CF22" s="476" t="n"/>
      <c r="CG22" s="476" t="n"/>
      <c r="CH22" s="476" t="n"/>
      <c r="CI22" s="476" t="n"/>
      <c r="CJ22" s="476" t="n"/>
      <c r="CK22" s="476" t="n"/>
      <c r="CL22" s="476" t="n"/>
      <c r="CM22" s="476" t="n"/>
      <c r="CN22" s="476" t="n"/>
      <c r="CO22" s="476" t="n"/>
      <c r="CP22" s="476" t="n"/>
      <c r="CQ22" s="476" t="n"/>
      <c r="CR22" s="476" t="n"/>
      <c r="CS22" s="476" t="n"/>
      <c r="CT22" s="476" t="n"/>
      <c r="CU22" s="476" t="n"/>
      <c r="CV22" s="476" t="n"/>
    </row>
    <row r="23">
      <c r="A23" s="476" t="n"/>
      <c r="B23" s="728">
        <f>'_calc_Dane'!B24</f>
        <v/>
      </c>
      <c r="C23" s="779">
        <f>'_calc_Dane'!C24</f>
        <v/>
      </c>
      <c r="D23" s="779">
        <f>'_calc_Dane'!D24</f>
        <v/>
      </c>
      <c r="E23" s="780">
        <f>'_calc_Dane'!E24</f>
        <v/>
      </c>
      <c r="F23" s="590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>
        <f>H23-E23</f>
        <v/>
      </c>
      <c r="O23" s="476" t="n"/>
      <c r="P23" s="476" t="n"/>
      <c r="Q23" s="476" t="n"/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  <c r="AE23" s="476" t="n"/>
      <c r="AF23" s="476" t="n"/>
      <c r="AG23" s="476" t="n"/>
      <c r="AH23" s="476" t="n"/>
      <c r="AI23" s="476" t="n"/>
      <c r="AJ23" s="476" t="n"/>
      <c r="AK23" s="476" t="n"/>
      <c r="AL23" s="476" t="n"/>
      <c r="AM23" s="476" t="n"/>
      <c r="AN23" s="476" t="n"/>
      <c r="AO23" s="476" t="n"/>
      <c r="AP23" s="476" t="n"/>
      <c r="AQ23" s="476" t="n"/>
      <c r="AR23" s="476" t="n"/>
      <c r="AS23" s="476" t="n"/>
      <c r="AT23" s="476" t="n"/>
      <c r="AU23" s="476" t="n"/>
      <c r="AV23" s="476" t="n"/>
      <c r="AW23" s="476" t="n"/>
      <c r="AX23" s="476" t="n"/>
      <c r="AY23" s="476" t="n"/>
      <c r="AZ23" s="476" t="n"/>
      <c r="BA23" s="476" t="n"/>
      <c r="BB23" s="476" t="n"/>
      <c r="BC23" s="476" t="n"/>
      <c r="BD23" s="476" t="n"/>
      <c r="BE23" s="476" t="n"/>
      <c r="BF23" s="476" t="n"/>
      <c r="BG23" s="476" t="n"/>
      <c r="BH23" s="476" t="n"/>
      <c r="BI23" s="476" t="n"/>
      <c r="BJ23" s="476" t="n"/>
      <c r="BK23" s="476" t="n"/>
      <c r="BL23" s="476" t="n"/>
      <c r="BM23" s="476" t="n"/>
      <c r="BN23" s="476" t="n"/>
      <c r="BO23" s="476" t="n"/>
      <c r="BP23" s="476" t="n"/>
      <c r="BQ23" s="476" t="n"/>
      <c r="BR23" s="476" t="n"/>
      <c r="BS23" s="476" t="n"/>
      <c r="BT23" s="476" t="n"/>
      <c r="BU23" s="476" t="n"/>
      <c r="BV23" s="476" t="n"/>
      <c r="BW23" s="476" t="n"/>
      <c r="BX23" s="476" t="n"/>
      <c r="BY23" s="476" t="n"/>
      <c r="BZ23" s="476" t="n"/>
      <c r="CA23" s="476" t="n"/>
      <c r="CB23" s="476" t="n"/>
      <c r="CC23" s="476" t="n"/>
      <c r="CD23" s="476" t="n"/>
      <c r="CE23" s="476" t="n"/>
      <c r="CF23" s="476" t="n"/>
      <c r="CG23" s="476" t="n"/>
      <c r="CH23" s="476" t="n"/>
      <c r="CI23" s="476" t="n"/>
      <c r="CJ23" s="476" t="n"/>
      <c r="CK23" s="476" t="n"/>
      <c r="CL23" s="476" t="n"/>
      <c r="CM23" s="476" t="n"/>
      <c r="CN23" s="476" t="n"/>
      <c r="CO23" s="476" t="n"/>
      <c r="CP23" s="476" t="n"/>
      <c r="CQ23" s="476" t="n"/>
      <c r="CR23" s="476" t="n"/>
      <c r="CS23" s="476" t="n"/>
      <c r="CT23" s="476" t="n"/>
      <c r="CU23" s="476" t="n"/>
      <c r="CV23" s="476" t="n"/>
    </row>
    <row r="24" ht="15.95" customHeight="1">
      <c r="A24" s="476" t="n"/>
      <c r="B24" s="781" t="inlineStr">
        <is>
          <t>c</t>
        </is>
      </c>
      <c r="C24" s="609" t="inlineStr">
        <is>
          <t>l</t>
        </is>
      </c>
      <c r="D24" s="609" t="inlineStr">
        <is>
          <t>p</t>
        </is>
      </c>
      <c r="E24" s="782" t="inlineStr">
        <is>
          <t>βobs [g]</t>
        </is>
      </c>
      <c r="F24" s="534" t="inlineStr">
        <is>
          <t>Dxcl</t>
        </is>
      </c>
      <c r="G24" s="536" t="inlineStr">
        <is>
          <t>Dycl</t>
        </is>
      </c>
      <c r="H24" s="574" t="inlineStr">
        <is>
          <t>Dxcp</t>
        </is>
      </c>
      <c r="I24" s="575" t="inlineStr">
        <is>
          <t>Dycp</t>
        </is>
      </c>
      <c r="J24" s="530" t="inlineStr">
        <is>
          <t>d2cl</t>
        </is>
      </c>
      <c r="K24" s="530" t="inlineStr">
        <is>
          <t>d2cp</t>
        </is>
      </c>
      <c r="L24" s="576" t="inlineStr">
        <is>
          <t>Acl [rad]</t>
        </is>
      </c>
      <c r="M24" s="577" t="inlineStr">
        <is>
          <t>Acp [rad]</t>
        </is>
      </c>
      <c r="N24" s="578" t="inlineStr">
        <is>
          <t>βprzyb [g]</t>
        </is>
      </c>
      <c r="O24" s="538" t="inlineStr">
        <is>
          <t>błąd [cc]</t>
        </is>
      </c>
      <c r="P24" s="539" t="inlineStr">
        <is>
          <t>li [cc]</t>
        </is>
      </c>
      <c r="Q24" s="539" t="inlineStr">
        <is>
          <t>Acl</t>
        </is>
      </c>
      <c r="R24" s="537" t="inlineStr">
        <is>
          <t>Bcl</t>
        </is>
      </c>
      <c r="S24" s="539" t="inlineStr">
        <is>
          <t>Acp</t>
        </is>
      </c>
      <c r="T24" s="579" t="inlineStr">
        <is>
          <t>Bcp</t>
        </is>
      </c>
      <c r="U24" s="534" t="inlineStr">
        <is>
          <t>Dxcl</t>
        </is>
      </c>
      <c r="V24" s="536" t="inlineStr">
        <is>
          <t>Dycl</t>
        </is>
      </c>
      <c r="W24" s="534" t="inlineStr">
        <is>
          <t>Dxcp</t>
        </is>
      </c>
      <c r="X24" s="536" t="inlineStr">
        <is>
          <t>Dycp</t>
        </is>
      </c>
      <c r="Y24" s="538" t="inlineStr">
        <is>
          <t>Acl [rad]</t>
        </is>
      </c>
      <c r="Z24" s="537" t="inlineStr">
        <is>
          <t>Acp [rad]</t>
        </is>
      </c>
      <c r="AA24" s="538" t="inlineStr">
        <is>
          <t>βprzyb [g]</t>
        </is>
      </c>
      <c r="AB24" s="476" t="n"/>
      <c r="AC24" s="476" t="n"/>
      <c r="AD24" s="476" t="n"/>
      <c r="AE24" s="476" t="n"/>
      <c r="AF24" s="476" t="n"/>
      <c r="AG24" s="476" t="n"/>
      <c r="AH24" s="476" t="n"/>
      <c r="AI24" s="476" t="n"/>
      <c r="AJ24" s="476" t="n"/>
      <c r="AK24" s="476" t="n"/>
      <c r="AL24" s="476" t="n"/>
      <c r="AM24" s="476" t="n"/>
      <c r="AN24" s="476" t="n"/>
      <c r="AO24" s="476" t="n"/>
      <c r="AP24" s="476" t="n"/>
      <c r="AQ24" s="476" t="n"/>
      <c r="AR24" s="476" t="n"/>
      <c r="AS24" s="476" t="n"/>
      <c r="AT24" s="476" t="n"/>
      <c r="AU24" s="476" t="n"/>
      <c r="AV24" s="476" t="n"/>
      <c r="AW24" s="476" t="n"/>
      <c r="AX24" s="476" t="n"/>
      <c r="AY24" s="476" t="n"/>
      <c r="AZ24" s="476" t="n"/>
      <c r="BA24" s="476" t="n"/>
      <c r="BB24" s="476" t="n"/>
      <c r="BC24" s="476" t="n"/>
      <c r="BD24" s="476" t="n"/>
      <c r="BE24" s="476" t="n"/>
      <c r="BF24" s="476" t="n"/>
      <c r="BG24" s="476" t="n"/>
      <c r="BH24" s="476" t="n"/>
      <c r="BI24" s="476" t="n"/>
      <c r="BJ24" s="476" t="n"/>
      <c r="BK24" s="476" t="n"/>
      <c r="BL24" s="476" t="n"/>
      <c r="BM24" s="476" t="n"/>
      <c r="BN24" s="476" t="n"/>
      <c r="BO24" s="476" t="n"/>
      <c r="BP24" s="476" t="n"/>
      <c r="BQ24" s="476" t="n"/>
      <c r="BR24" s="476" t="n"/>
      <c r="BS24" s="476" t="n"/>
      <c r="BT24" s="476" t="n"/>
      <c r="BU24" s="476" t="n"/>
      <c r="BV24" s="476" t="n"/>
      <c r="BW24" s="476" t="n"/>
      <c r="BX24" s="476" t="n"/>
      <c r="BY24" s="476" t="n"/>
      <c r="BZ24" s="476" t="n"/>
      <c r="CA24" s="476" t="n"/>
      <c r="CB24" s="476" t="n"/>
      <c r="CC24" s="476" t="n"/>
      <c r="CD24" s="476" t="n"/>
      <c r="CE24" s="476" t="n"/>
      <c r="CF24" s="476" t="n"/>
      <c r="CG24" s="476" t="n"/>
      <c r="CH24" s="476" t="n"/>
      <c r="CI24" s="476" t="n"/>
      <c r="CJ24" s="476" t="n"/>
      <c r="CK24" s="476" t="n"/>
      <c r="CL24" s="476" t="n"/>
      <c r="CM24" s="476" t="n"/>
      <c r="CN24" s="476" t="n"/>
      <c r="CO24" s="476" t="n"/>
      <c r="CP24" s="476" t="n"/>
      <c r="CQ24" s="476" t="n"/>
      <c r="CR24" s="476" t="n"/>
      <c r="CS24" s="476" t="n"/>
      <c r="CT24" s="476" t="n"/>
      <c r="CU24" s="476" t="n"/>
      <c r="CV24" s="476" t="n"/>
    </row>
    <row r="25" ht="18" customHeight="1">
      <c r="A25" s="476" t="n"/>
      <c r="B25" s="727" t="inlineStr">
        <is>
          <t>c</t>
        </is>
      </c>
      <c r="C25" s="775" t="inlineStr">
        <is>
          <t>l</t>
        </is>
      </c>
      <c r="D25" s="775" t="inlineStr">
        <is>
          <t>p</t>
        </is>
      </c>
      <c r="E25" s="776" t="inlineStr">
        <is>
          <t>b obs [g]</t>
        </is>
      </c>
      <c r="F25" s="581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Al.</t>
        </is>
      </c>
      <c r="R25" s="555" t="inlineStr">
        <is>
          <t>Bl</t>
        </is>
      </c>
      <c r="S25" s="580" t="inlineStr">
        <is>
          <t>Ap</t>
        </is>
      </c>
      <c r="T25" s="581" t="inlineStr">
        <is>
          <t>Bp</t>
        </is>
      </c>
      <c r="U25" s="543">
        <f>VLOOKUP(C25,$P$4:$V$12,4,FALSE)-VLOOKUP(B25,$P$4:$V$12,4,FALSE)</f>
        <v/>
      </c>
      <c r="V25" s="544">
        <f>VLOOKUP(C25,$P$4:$V$12,5,FALSE)-VLOOKUP(B25,$P$4:$V$12,5,FALSE)</f>
        <v/>
      </c>
      <c r="W25" s="543">
        <f>VLOOKUP(D25,$P$4:$V$12,4,FALSE)-VLOOKUP(B25,$P$4:$V$12,4,FALSE)</f>
        <v/>
      </c>
      <c r="X25" s="544">
        <f>VLOOKUP(D25,$P$4:$V$12,5,FALSE)-VLOOKUP(B25,$P$4:$V$12,5,FALSE)</f>
        <v/>
      </c>
      <c r="Y25" s="546">
        <f>IF(U25&gt;0,IF(V25&gt;0,ATAN(V25/U25),ATAN(V25/U25)+2*PI()),ATAN(V25/U25)+PI())</f>
        <v/>
      </c>
      <c r="Z25" s="586">
        <f>IF(W25&gt;0,IF(X25&gt;0,ATAN(X25/W25),ATAN(X25/W25)+2*PI()),ATAN(X25/W25)+PI())</f>
        <v/>
      </c>
      <c r="AA25" s="548">
        <f>IF((Z25-Y25)*200/PI()&gt;0,(Z25-Y25)*200/PI(),(Z25-Y25)*200/PI()+400)</f>
        <v/>
      </c>
      <c r="AB25" s="476" t="n"/>
      <c r="AC25" s="476" t="n"/>
      <c r="AD25" s="476" t="n"/>
      <c r="AE25" s="476" t="n"/>
      <c r="AF25" s="476" t="n"/>
      <c r="AG25" s="476" t="n"/>
      <c r="AH25" s="476" t="n"/>
      <c r="AI25" s="476" t="n"/>
      <c r="AJ25" s="476" t="n"/>
      <c r="AK25" s="476" t="n"/>
      <c r="AL25" s="476" t="n"/>
      <c r="AM25" s="476" t="n"/>
      <c r="AN25" s="476" t="n"/>
      <c r="AO25" s="476" t="n"/>
      <c r="AP25" s="476" t="n"/>
      <c r="AQ25" s="476" t="n"/>
      <c r="AR25" s="476" t="n"/>
      <c r="AS25" s="476" t="n"/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  <c r="BD25" s="476" t="n"/>
      <c r="BE25" s="476" t="n"/>
      <c r="BF25" s="476" t="n"/>
      <c r="BG25" s="476" t="n"/>
      <c r="BH25" s="476" t="n"/>
      <c r="BI25" s="476" t="n"/>
      <c r="BJ25" s="476" t="n"/>
      <c r="BK25" s="476" t="n"/>
      <c r="BL25" s="476" t="n"/>
      <c r="BM25" s="476" t="n"/>
      <c r="BN25" s="476" t="n"/>
      <c r="BO25" s="476" t="n"/>
      <c r="BP25" s="476" t="n"/>
      <c r="BQ25" s="476" t="n"/>
      <c r="BR25" s="476" t="n"/>
      <c r="BS25" s="476" t="n"/>
      <c r="BT25" s="476" t="n"/>
      <c r="BU25" s="476" t="n"/>
      <c r="BV25" s="476" t="n"/>
      <c r="BW25" s="476" t="n"/>
      <c r="BX25" s="476" t="n"/>
      <c r="BY25" s="476" t="n"/>
      <c r="BZ25" s="476" t="n"/>
      <c r="CA25" s="476" t="n"/>
      <c r="CB25" s="476" t="n"/>
      <c r="CC25" s="476" t="n"/>
      <c r="CD25" s="476" t="n"/>
      <c r="CE25" s="476" t="n"/>
      <c r="CF25" s="476" t="n"/>
      <c r="CG25" s="476" t="n"/>
      <c r="CH25" s="476" t="n"/>
      <c r="CI25" s="476" t="n"/>
      <c r="CJ25" s="476" t="n"/>
      <c r="CK25" s="476" t="n"/>
      <c r="CL25" s="476" t="n"/>
      <c r="CM25" s="476" t="n"/>
      <c r="CN25" s="476" t="n"/>
      <c r="CO25" s="476" t="n"/>
      <c r="CP25" s="476" t="n"/>
      <c r="CQ25" s="476" t="n"/>
      <c r="CR25" s="476" t="n"/>
      <c r="CS25" s="476" t="n"/>
      <c r="CT25" s="476" t="n"/>
      <c r="CU25" s="476" t="n"/>
      <c r="CV25" s="476" t="n"/>
    </row>
    <row r="26">
      <c r="A26" s="476" t="n"/>
      <c r="B26" s="724">
        <f>'_calc_Dane'!B25</f>
        <v/>
      </c>
      <c r="C26" s="671">
        <f>'_calc_Dane'!C25</f>
        <v/>
      </c>
      <c r="D26" s="671">
        <f>'_calc_Dane'!D25</f>
        <v/>
      </c>
      <c r="E26" s="777">
        <f>'_calc_Dane'!E25</f>
        <v/>
      </c>
      <c r="F26" s="845">
        <f>'_calc_Dane'!M5-'_calc_Dane'!M13</f>
        <v/>
      </c>
      <c r="G26" s="845">
        <f>'_calc_Dane'!N5-'_calc_Dane'!N13</f>
        <v/>
      </c>
      <c r="H26" s="543">
        <f>'_calc_Dane'!M7-'_calc_Dane'!M13</f>
        <v/>
      </c>
      <c r="I26" s="544">
        <f>'_calc_Dane'!N7-'_calc_Dane'!N13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F26/J26*2000000/PI()</f>
        <v/>
      </c>
      <c r="R26" s="544">
        <f>G26/J26*2000000/PI()</f>
        <v/>
      </c>
      <c r="S26" s="543">
        <f>H26/K26*2000000/PI()</f>
        <v/>
      </c>
      <c r="T26" s="845">
        <f>I26/K26*2000000/PI()</f>
        <v/>
      </c>
      <c r="U26" s="543">
        <f>VLOOKUP(C26,$P$4:$V$12,4,FALSE)-VLOOKUP(B26,$P$4:$V$12,4,FALSE)</f>
        <v/>
      </c>
      <c r="V26" s="544">
        <f>VLOOKUP(C26,$P$4:$V$12,5,FALSE)-VLOOKUP(B26,$P$4:$V$12,5,FALSE)</f>
        <v/>
      </c>
      <c r="W26" s="543">
        <f>VLOOKUP(D26,$P$4:$V$12,4,FALSE)-VLOOKUP(B26,$P$4:$V$12,4,FALSE)</f>
        <v/>
      </c>
      <c r="X26" s="544">
        <f>VLOOKUP(D26,$P$4:$V$12,5,FALSE)-VLOOKUP(B26,$P$4:$V$12,5,FALSE)</f>
        <v/>
      </c>
      <c r="Y26" s="546">
        <f>IF(U26&gt;0,IF(V26&gt;0,ATAN(V26/U26),ATAN(V26/U26)+2*PI()),ATAN(V26/U26)+PI())</f>
        <v/>
      </c>
      <c r="Z26" s="586">
        <f>IF(W26&gt;0,IF(X26&gt;0,ATAN(X26/W26),ATAN(X26/W26)+2*PI()),ATAN(X26/W26)+PI())</f>
        <v/>
      </c>
      <c r="AA26" s="548">
        <f>IF((Z26-Y26)*200/PI()&gt;0,(Z26-Y26)*200/PI(),(Z26-Y26)*200/PI()+400)</f>
        <v/>
      </c>
      <c r="AB26" s="476" t="n"/>
      <c r="AC26" s="476" t="n"/>
      <c r="AD26" s="476" t="n"/>
      <c r="AE26" s="476" t="n"/>
      <c r="AF26" s="476" t="n"/>
      <c r="AG26" s="476" t="n"/>
      <c r="AH26" s="476" t="n"/>
      <c r="AI26" s="476" t="n"/>
      <c r="AJ26" s="476" t="n"/>
      <c r="AK26" s="476" t="n"/>
      <c r="AL26" s="476" t="n"/>
      <c r="AM26" s="476" t="n"/>
      <c r="AN26" s="476" t="n"/>
      <c r="AO26" s="476" t="n"/>
      <c r="AP26" s="476" t="n"/>
      <c r="AQ26" s="476" t="n"/>
      <c r="AR26" s="476" t="n"/>
      <c r="AS26" s="476" t="n"/>
      <c r="AT26" s="476" t="n"/>
      <c r="AU26" s="476" t="n"/>
      <c r="AV26" s="476" t="n"/>
      <c r="AW26" s="476" t="n"/>
      <c r="AX26" s="476" t="n"/>
      <c r="AY26" s="476" t="n"/>
      <c r="AZ26" s="476" t="n"/>
      <c r="BA26" s="476" t="n"/>
      <c r="BB26" s="476" t="n"/>
      <c r="BC26" s="476" t="n"/>
      <c r="BD26" s="476" t="n"/>
      <c r="BE26" s="476" t="n"/>
      <c r="BF26" s="476" t="n"/>
      <c r="BG26" s="476" t="n"/>
      <c r="BH26" s="476" t="n"/>
      <c r="BI26" s="476" t="n"/>
      <c r="BJ26" s="476" t="n"/>
      <c r="BK26" s="476" t="n"/>
      <c r="BL26" s="476" t="n"/>
      <c r="BM26" s="476" t="n"/>
      <c r="BN26" s="476" t="n"/>
      <c r="BO26" s="476" t="n"/>
      <c r="BP26" s="476" t="n"/>
      <c r="BQ26" s="476" t="n"/>
      <c r="BR26" s="476" t="n"/>
      <c r="BS26" s="476" t="n"/>
      <c r="BT26" s="476" t="n"/>
      <c r="BU26" s="476" t="n"/>
      <c r="BV26" s="476" t="n"/>
      <c r="BW26" s="476" t="n"/>
      <c r="BX26" s="476" t="n"/>
      <c r="BY26" s="476" t="n"/>
      <c r="BZ26" s="476" t="n"/>
      <c r="CA26" s="476" t="n"/>
      <c r="CB26" s="476" t="n"/>
      <c r="CC26" s="476" t="n"/>
      <c r="CD26" s="476" t="n"/>
      <c r="CE26" s="476" t="n"/>
      <c r="CF26" s="476" t="n"/>
      <c r="CG26" s="476" t="n"/>
      <c r="CH26" s="476" t="n"/>
      <c r="CI26" s="476" t="n"/>
      <c r="CJ26" s="476" t="n"/>
      <c r="CK26" s="476" t="n"/>
      <c r="CL26" s="476" t="n"/>
      <c r="CM26" s="476" t="n"/>
      <c r="CN26" s="476" t="n"/>
      <c r="CO26" s="476" t="n"/>
      <c r="CP26" s="476" t="n"/>
      <c r="CQ26" s="476" t="n"/>
      <c r="CR26" s="476" t="n"/>
      <c r="CS26" s="476" t="n"/>
      <c r="CT26" s="476" t="n"/>
      <c r="CU26" s="476" t="n"/>
      <c r="CV26" s="476" t="n"/>
    </row>
    <row r="27">
      <c r="A27" s="476" t="n"/>
      <c r="B27" s="724">
        <f>'_calc_Dane'!B26</f>
        <v/>
      </c>
      <c r="C27" s="671">
        <f>'_calc_Dane'!C26</f>
        <v/>
      </c>
      <c r="D27" s="671">
        <f>'_calc_Dane'!D26</f>
        <v/>
      </c>
      <c r="E27" s="777">
        <f>'_calc_Dane'!E26</f>
        <v/>
      </c>
      <c r="F27" s="845">
        <f>'_calc_Dane'!M7-'_calc_Dane'!M13</f>
        <v/>
      </c>
      <c r="G27" s="845">
        <f>'_calc_Dane'!N7-'_calc_Dane'!N13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F27/J27*2000000/PI()</f>
        <v/>
      </c>
      <c r="R27" s="544">
        <f>G27/J27*2000000/PI()</f>
        <v/>
      </c>
      <c r="S27" s="543">
        <f>H27/K27*2000000/PI()</f>
        <v/>
      </c>
      <c r="T27" s="845">
        <f>I27/K27*2000000/PI()</f>
        <v/>
      </c>
      <c r="U27" s="543">
        <f>VLOOKUP(C27,$P$4:$V$12,4,FALSE)-VLOOKUP(B27,$P$4:$V$12,4,FALSE)</f>
        <v/>
      </c>
      <c r="V27" s="544">
        <f>VLOOKUP(C27,$P$4:$V$12,5,FALSE)-VLOOKUP(B27,$P$4:$V$12,5,FALSE)</f>
        <v/>
      </c>
      <c r="W27" s="543">
        <f>VLOOKUP(D27,$P$4:$V$12,4,FALSE)-VLOOKUP(B27,$P$4:$V$12,4,FALSE)</f>
        <v/>
      </c>
      <c r="X27" s="544">
        <f>VLOOKUP(D27,$P$4:$V$12,5,FALSE)-VLOOKUP(B27,$P$4:$V$12,5,FALSE)</f>
        <v/>
      </c>
      <c r="Y27" s="546">
        <f>IF(U27&gt;0,IF(V27&gt;0,ATAN(V27/U27),ATAN(V27/U27)+2*PI()),ATAN(V27/U27)+PI())</f>
        <v/>
      </c>
      <c r="Z27" s="586">
        <f>IF(W27&gt;0,IF(X27&gt;0,ATAN(X27/W27),ATAN(X27/W27)+2*PI()),ATAN(X27/W27)+PI())</f>
        <v/>
      </c>
      <c r="AA27" s="548">
        <f>IF((Z27-Y27)*200/PI()&gt;0,(Z27-Y27)*200/PI(),(Z27-Y27)*200/PI()+400)</f>
        <v/>
      </c>
      <c r="AB27" s="476" t="n"/>
      <c r="AC27" s="476" t="n"/>
      <c r="AD27" s="476" t="n"/>
      <c r="AE27" s="476" t="n"/>
      <c r="AF27" s="476" t="n"/>
      <c r="AG27" s="476" t="n"/>
      <c r="AH27" s="476" t="n"/>
      <c r="AI27" s="476" t="n"/>
      <c r="AJ27" s="476" t="n"/>
      <c r="AK27" s="476" t="n"/>
      <c r="AL27" s="476" t="n"/>
      <c r="AM27" s="476" t="n"/>
      <c r="AN27" s="476" t="n"/>
      <c r="AO27" s="476" t="n"/>
      <c r="AP27" s="476" t="n"/>
      <c r="AQ27" s="476" t="n"/>
      <c r="AR27" s="476" t="n"/>
      <c r="AS27" s="476" t="n"/>
      <c r="AT27" s="476" t="n"/>
      <c r="AU27" s="476" t="n"/>
      <c r="AV27" s="476" t="n"/>
      <c r="AW27" s="476" t="n"/>
      <c r="AX27" s="476" t="n"/>
      <c r="AY27" s="476" t="n"/>
      <c r="AZ27" s="476" t="n"/>
      <c r="BA27" s="476" t="n"/>
      <c r="BB27" s="476" t="n"/>
      <c r="BC27" s="476" t="n"/>
      <c r="BD27" s="476" t="n"/>
      <c r="BE27" s="476" t="n"/>
      <c r="BF27" s="476" t="n"/>
      <c r="BG27" s="476" t="n"/>
      <c r="BH27" s="476" t="n"/>
      <c r="BI27" s="476" t="n"/>
      <c r="BJ27" s="476" t="n"/>
      <c r="BK27" s="476" t="n"/>
      <c r="BL27" s="476" t="n"/>
      <c r="BM27" s="476" t="n"/>
      <c r="BN27" s="476" t="n"/>
      <c r="BO27" s="476" t="n"/>
      <c r="BP27" s="476" t="n"/>
      <c r="BQ27" s="476" t="n"/>
      <c r="BR27" s="476" t="n"/>
      <c r="BS27" s="476" t="n"/>
      <c r="BT27" s="476" t="n"/>
      <c r="BU27" s="476" t="n"/>
      <c r="BV27" s="476" t="n"/>
      <c r="BW27" s="476" t="n"/>
      <c r="BX27" s="476" t="n"/>
      <c r="BY27" s="476" t="n"/>
      <c r="BZ27" s="476" t="n"/>
      <c r="CA27" s="476" t="n"/>
      <c r="CB27" s="476" t="n"/>
      <c r="CC27" s="476" t="n"/>
      <c r="CD27" s="476" t="n"/>
      <c r="CE27" s="476" t="n"/>
      <c r="CF27" s="476" t="n"/>
      <c r="CG27" s="476" t="n"/>
      <c r="CH27" s="476" t="n"/>
      <c r="CI27" s="476" t="n"/>
      <c r="CJ27" s="476" t="n"/>
      <c r="CK27" s="476" t="n"/>
      <c r="CL27" s="476" t="n"/>
      <c r="CM27" s="476" t="n"/>
      <c r="CN27" s="476" t="n"/>
      <c r="CO27" s="476" t="n"/>
      <c r="CP27" s="476" t="n"/>
      <c r="CQ27" s="476" t="n"/>
      <c r="CR27" s="476" t="n"/>
      <c r="CS27" s="476" t="n"/>
      <c r="CT27" s="476" t="n"/>
      <c r="CU27" s="476" t="n"/>
      <c r="CV27" s="476" t="n"/>
    </row>
    <row r="28">
      <c r="A28" s="476" t="n"/>
      <c r="B28" s="724">
        <f>'_calc_Dane'!B27</f>
        <v/>
      </c>
      <c r="C28" s="671">
        <f>'_calc_Dane'!C27</f>
        <v/>
      </c>
      <c r="D28" s="671">
        <f>'_calc_Dane'!D27</f>
        <v/>
      </c>
      <c r="E28" s="777">
        <f>'_calc_Dane'!E27</f>
        <v/>
      </c>
      <c r="F28" s="845">
        <f>'_calc_Dane'!M8-'_calc_Dane'!M13</f>
        <v/>
      </c>
      <c r="G28" s="845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F28/J28*2000000/PI()</f>
        <v/>
      </c>
      <c r="R28" s="544">
        <f>G28/J28*2000000/PI()</f>
        <v/>
      </c>
      <c r="S28" s="543">
        <f>H28/K28*2000000/PI()</f>
        <v/>
      </c>
      <c r="T28" s="845">
        <f>I28/K28*2000000/PI()</f>
        <v/>
      </c>
      <c r="U28" s="543">
        <f>VLOOKUP(C28,$P$4:$V$12,4,FALSE)-VLOOKUP(B28,$P$4:$V$12,4,FALSE)</f>
        <v/>
      </c>
      <c r="V28" s="544">
        <f>VLOOKUP(C28,$P$4:$V$12,5,FALSE)-VLOOKUP(B28,$P$4:$V$12,5,FALSE)</f>
        <v/>
      </c>
      <c r="W28" s="543">
        <f>VLOOKUP(D28,$P$4:$V$12,4,FALSE)-VLOOKUP(B28,$P$4:$V$12,4,FALSE)</f>
        <v/>
      </c>
      <c r="X28" s="544">
        <f>VLOOKUP(D28,$P$4:$V$12,5,FALSE)-VLOOKUP(B28,$P$4:$V$12,5,FALSE)</f>
        <v/>
      </c>
      <c r="Y28" s="546">
        <f>IF(U28&gt;0,IF(V28&gt;0,ATAN(V28/U28),ATAN(V28/U28)+2*PI()),ATAN(V28/U28)+PI())</f>
        <v/>
      </c>
      <c r="Z28" s="586">
        <f>IF(W28&gt;0,IF(X28&gt;0,ATAN(X28/W28),ATAN(X28/W28)+2*PI()),ATAN(X28/W28)+PI())</f>
        <v/>
      </c>
      <c r="AA28" s="548">
        <f>IF((Z28-Y28)*200/PI()&gt;0,(Z28-Y28)*200/PI(),(Z28-Y28)*200/PI()+400)</f>
        <v/>
      </c>
      <c r="AB28" s="476" t="n"/>
      <c r="AC28" s="476" t="n"/>
      <c r="AD28" s="476" t="n"/>
      <c r="AE28" s="476" t="n"/>
      <c r="AF28" s="476" t="n"/>
      <c r="AG28" s="476" t="n"/>
      <c r="AH28" s="476" t="n"/>
      <c r="AI28" s="476" t="n"/>
      <c r="AJ28" s="476" t="n"/>
      <c r="AK28" s="476" t="n"/>
      <c r="AL28" s="476" t="n"/>
      <c r="AM28" s="476" t="n"/>
      <c r="AN28" s="476" t="n"/>
      <c r="AO28" s="476" t="n"/>
      <c r="AP28" s="476" t="n"/>
      <c r="AQ28" s="476" t="n"/>
      <c r="AR28" s="476" t="n"/>
      <c r="AS28" s="476" t="n"/>
      <c r="AT28" s="476" t="n"/>
      <c r="AU28" s="476" t="n"/>
      <c r="AV28" s="476" t="n"/>
      <c r="AW28" s="476" t="n"/>
      <c r="AX28" s="476" t="n"/>
      <c r="AY28" s="476" t="n"/>
      <c r="AZ28" s="476" t="n"/>
      <c r="BA28" s="476" t="n"/>
      <c r="BB28" s="476" t="n"/>
      <c r="BC28" s="476" t="n"/>
      <c r="BD28" s="476" t="n"/>
      <c r="BE28" s="476" t="n"/>
      <c r="BF28" s="476" t="n"/>
      <c r="BG28" s="476" t="n"/>
      <c r="BH28" s="476" t="n"/>
      <c r="BI28" s="476" t="n"/>
      <c r="BJ28" s="476" t="n"/>
      <c r="BK28" s="476" t="n"/>
      <c r="BL28" s="476" t="n"/>
      <c r="BM28" s="476" t="n"/>
      <c r="BN28" s="476" t="n"/>
      <c r="BO28" s="476" t="n"/>
      <c r="BP28" s="476" t="n"/>
      <c r="BQ28" s="476" t="n"/>
      <c r="BR28" s="476" t="n"/>
      <c r="BS28" s="476" t="n"/>
      <c r="BT28" s="476" t="n"/>
      <c r="BU28" s="476" t="n"/>
      <c r="BV28" s="476" t="n"/>
      <c r="BW28" s="476" t="n"/>
      <c r="BX28" s="476" t="n"/>
      <c r="BY28" s="476" t="n"/>
      <c r="BZ28" s="476" t="n"/>
      <c r="CA28" s="476" t="n"/>
      <c r="CB28" s="476" t="n"/>
      <c r="CC28" s="476" t="n"/>
      <c r="CD28" s="476" t="n"/>
      <c r="CE28" s="476" t="n"/>
      <c r="CF28" s="476" t="n"/>
      <c r="CG28" s="476" t="n"/>
      <c r="CH28" s="476" t="n"/>
      <c r="CI28" s="476" t="n"/>
      <c r="CJ28" s="476" t="n"/>
      <c r="CK28" s="476" t="n"/>
      <c r="CL28" s="476" t="n"/>
      <c r="CM28" s="476" t="n"/>
      <c r="CN28" s="476" t="n"/>
      <c r="CO28" s="476" t="n"/>
      <c r="CP28" s="476" t="n"/>
      <c r="CQ28" s="476" t="n"/>
      <c r="CR28" s="476" t="n"/>
      <c r="CS28" s="476" t="n"/>
      <c r="CT28" s="476" t="n"/>
      <c r="CU28" s="476" t="n"/>
      <c r="CV28" s="476" t="n"/>
    </row>
    <row r="29">
      <c r="A29" s="476" t="n"/>
      <c r="B29" s="724">
        <f>'_calc_Dane'!B28</f>
        <v/>
      </c>
      <c r="C29" s="671">
        <f>'_calc_Dane'!C28</f>
        <v/>
      </c>
      <c r="D29" s="671">
        <f>'_calc_Dane'!D28</f>
        <v/>
      </c>
      <c r="E29" s="777">
        <f>'_calc_Dane'!E28</f>
        <v/>
      </c>
      <c r="F29" s="845">
        <f>'_calc_Dane'!M9-'_calc_Dane'!M13</f>
        <v/>
      </c>
      <c r="G29" s="845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F29/J29*2000000/PI()</f>
        <v/>
      </c>
      <c r="R29" s="544">
        <f>G29/J29*2000000/PI()</f>
        <v/>
      </c>
      <c r="S29" s="543">
        <f>H29/K29*2000000/PI()</f>
        <v/>
      </c>
      <c r="T29" s="845">
        <f>I29/K29*2000000/PI()</f>
        <v/>
      </c>
      <c r="U29" s="543">
        <f>VLOOKUP(C29,$P$4:$V$12,4,FALSE)-VLOOKUP(B29,$P$4:$V$12,4,FALSE)</f>
        <v/>
      </c>
      <c r="V29" s="544">
        <f>VLOOKUP(C29,$P$4:$V$12,5,FALSE)-VLOOKUP(B29,$P$4:$V$12,5,FALSE)</f>
        <v/>
      </c>
      <c r="W29" s="543">
        <f>VLOOKUP(D29,$P$4:$V$12,4,FALSE)-VLOOKUP(B29,$P$4:$V$12,4,FALSE)</f>
        <v/>
      </c>
      <c r="X29" s="544">
        <f>VLOOKUP(D29,$P$4:$V$12,5,FALSE)-VLOOKUP(B29,$P$4:$V$12,5,FALSE)</f>
        <v/>
      </c>
      <c r="Y29" s="546">
        <f>IF(U29&gt;0,IF(V29&gt;0,ATAN(V29/U29),ATAN(V29/U29)+2*PI()),ATAN(V29/U29)+PI())</f>
        <v/>
      </c>
      <c r="Z29" s="586">
        <f>IF(W29&gt;0,IF(X29&gt;0,ATAN(X29/W29),ATAN(X29/W29)+2*PI()),ATAN(X29/W29)+PI())</f>
        <v/>
      </c>
      <c r="AA29" s="548">
        <f>IF((Z29-Y29)*200/PI()&gt;0,(Z29-Y29)*200/PI(),(Z29-Y29)*200/PI()+400)</f>
        <v/>
      </c>
      <c r="AB29" s="476" t="n"/>
      <c r="AC29" s="476" t="n"/>
      <c r="AD29" s="476" t="n"/>
      <c r="AE29" s="476" t="n"/>
      <c r="AF29" s="476" t="n"/>
      <c r="AG29" s="476" t="n"/>
      <c r="AH29" s="476" t="n"/>
      <c r="AI29" s="476" t="n"/>
      <c r="AJ29" s="476" t="n"/>
      <c r="AK29" s="476" t="n"/>
      <c r="AL29" s="476" t="n"/>
      <c r="AM29" s="476" t="n"/>
      <c r="AN29" s="476" t="n"/>
      <c r="AO29" s="476" t="n"/>
      <c r="AP29" s="476" t="n"/>
      <c r="AQ29" s="476" t="n"/>
      <c r="AR29" s="476" t="n"/>
      <c r="AS29" s="476" t="n"/>
      <c r="AT29" s="476" t="n"/>
      <c r="AU29" s="476" t="n"/>
      <c r="AV29" s="476" t="n"/>
      <c r="AW29" s="476" t="n"/>
      <c r="AX29" s="476" t="n"/>
      <c r="AY29" s="476" t="n"/>
      <c r="AZ29" s="476" t="n"/>
      <c r="BA29" s="476" t="n"/>
      <c r="BB29" s="476" t="n"/>
      <c r="BC29" s="476" t="n"/>
      <c r="BD29" s="476" t="n"/>
      <c r="BE29" s="476" t="n"/>
      <c r="BF29" s="476" t="n"/>
      <c r="BG29" s="476" t="n"/>
      <c r="BH29" s="476" t="n"/>
      <c r="BI29" s="476" t="n"/>
      <c r="BJ29" s="476" t="n"/>
      <c r="BK29" s="476" t="n"/>
      <c r="BL29" s="476" t="n"/>
      <c r="BM29" s="476" t="n"/>
      <c r="BN29" s="476" t="n"/>
      <c r="BO29" s="476" t="n"/>
      <c r="BP29" s="476" t="n"/>
      <c r="BQ29" s="476" t="n"/>
      <c r="BR29" s="476" t="n"/>
      <c r="BS29" s="476" t="n"/>
      <c r="BT29" s="476" t="n"/>
      <c r="BU29" s="476" t="n"/>
      <c r="BV29" s="476" t="n"/>
      <c r="BW29" s="476" t="n"/>
      <c r="BX29" s="476" t="n"/>
      <c r="BY29" s="476" t="n"/>
      <c r="BZ29" s="476" t="n"/>
      <c r="CA29" s="476" t="n"/>
      <c r="CB29" s="476" t="n"/>
      <c r="CC29" s="476" t="n"/>
      <c r="CD29" s="476" t="n"/>
      <c r="CE29" s="476" t="n"/>
      <c r="CF29" s="476" t="n"/>
      <c r="CG29" s="476" t="n"/>
      <c r="CH29" s="476" t="n"/>
      <c r="CI29" s="476" t="n"/>
      <c r="CJ29" s="476" t="n"/>
      <c r="CK29" s="476" t="n"/>
      <c r="CL29" s="476" t="n"/>
      <c r="CM29" s="476" t="n"/>
      <c r="CN29" s="476" t="n"/>
      <c r="CO29" s="476" t="n"/>
      <c r="CP29" s="476" t="n"/>
      <c r="CQ29" s="476" t="n"/>
      <c r="CR29" s="476" t="n"/>
      <c r="CS29" s="476" t="n"/>
      <c r="CT29" s="476" t="n"/>
      <c r="CU29" s="476" t="n"/>
      <c r="CV29" s="476" t="n"/>
    </row>
    <row r="30">
      <c r="A30" s="476" t="n"/>
      <c r="B30" s="724">
        <f>'_calc_Dane'!B29</f>
        <v/>
      </c>
      <c r="C30" s="671">
        <f>'_calc_Dane'!C29</f>
        <v/>
      </c>
      <c r="D30" s="671">
        <f>'_calc_Dane'!D29</f>
        <v/>
      </c>
      <c r="E30" s="777">
        <f>'_calc_Dane'!E29</f>
        <v/>
      </c>
      <c r="F30" s="845">
        <f>'_calc_Dane'!M11-'_calc_Dane'!M13</f>
        <v/>
      </c>
      <c r="G30" s="845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F30/J30*2000000/PI()</f>
        <v/>
      </c>
      <c r="R30" s="544">
        <f>G30/J30*2000000/PI()</f>
        <v/>
      </c>
      <c r="S30" s="543">
        <f>H30/K30*2000000/PI()</f>
        <v/>
      </c>
      <c r="T30" s="845">
        <f>I30/K30*2000000/PI()</f>
        <v/>
      </c>
      <c r="U30" s="543">
        <f>VLOOKUP(C30,$P$4:$V$12,4,FALSE)-VLOOKUP(B30,$P$4:$V$12,4,FALSE)</f>
        <v/>
      </c>
      <c r="V30" s="544">
        <f>VLOOKUP(C30,$P$4:$V$12,5,FALSE)-VLOOKUP(B30,$P$4:$V$12,5,FALSE)</f>
        <v/>
      </c>
      <c r="W30" s="543">
        <f>VLOOKUP(D30,$P$4:$V$12,4,FALSE)-VLOOKUP(B30,$P$4:$V$12,4,FALSE)</f>
        <v/>
      </c>
      <c r="X30" s="544">
        <f>VLOOKUP(D30,$P$4:$V$12,5,FALSE)-VLOOKUP(B30,$P$4:$V$12,5,FALSE)</f>
        <v/>
      </c>
      <c r="Y30" s="546">
        <f>IF(U30&gt;0,IF(V30&gt;0,ATAN(V30/U30),ATAN(V30/U30)+2*PI()),ATAN(V30/U30)+PI())</f>
        <v/>
      </c>
      <c r="Z30" s="586">
        <f>IF(W30&gt;0,IF(X30&gt;0,ATAN(X30/W30),ATAN(X30/W30)+2*PI()),ATAN(X30/W30)+PI())</f>
        <v/>
      </c>
      <c r="AA30" s="548">
        <f>IF((Z30-Y30)*200/PI()&gt;0,(Z30-Y30)*200/PI(),(Z30-Y30)*200/PI()+400)</f>
        <v/>
      </c>
      <c r="AB30" s="476" t="n"/>
      <c r="AC30" s="476" t="n"/>
      <c r="AD30" s="476" t="n"/>
      <c r="AE30" s="476" t="n"/>
      <c r="AF30" s="476" t="n"/>
      <c r="AG30" s="476" t="n"/>
      <c r="AH30" s="476" t="n"/>
      <c r="AI30" s="476" t="n"/>
      <c r="AJ30" s="476" t="n"/>
      <c r="AK30" s="476" t="n"/>
      <c r="AL30" s="476" t="n"/>
      <c r="AM30" s="476" t="n"/>
      <c r="AN30" s="476" t="n"/>
      <c r="AO30" s="476" t="n"/>
      <c r="AP30" s="476" t="n"/>
      <c r="AQ30" s="476" t="n"/>
      <c r="AR30" s="476" t="n"/>
      <c r="AS30" s="476" t="n"/>
      <c r="AT30" s="476" t="n"/>
      <c r="AU30" s="476" t="n"/>
      <c r="AV30" s="476" t="n"/>
      <c r="AW30" s="476" t="n"/>
      <c r="AX30" s="476" t="n"/>
      <c r="AY30" s="476" t="n"/>
      <c r="AZ30" s="476" t="n"/>
      <c r="BA30" s="476" t="n"/>
      <c r="BB30" s="476" t="n"/>
      <c r="BC30" s="476" t="n"/>
      <c r="BD30" s="476" t="n"/>
      <c r="BE30" s="476" t="n"/>
      <c r="BF30" s="476" t="n"/>
      <c r="BG30" s="476" t="n"/>
      <c r="BH30" s="476" t="n"/>
      <c r="BI30" s="476" t="n"/>
      <c r="BJ30" s="476" t="n"/>
      <c r="BK30" s="476" t="n"/>
      <c r="BL30" s="476" t="n"/>
      <c r="BM30" s="476" t="n"/>
      <c r="BN30" s="476" t="n"/>
      <c r="BO30" s="476" t="n"/>
      <c r="BP30" s="476" t="n"/>
      <c r="BQ30" s="476" t="n"/>
      <c r="BR30" s="476" t="n"/>
      <c r="BS30" s="476" t="n"/>
      <c r="BT30" s="476" t="n"/>
      <c r="BU30" s="476" t="n"/>
      <c r="BV30" s="476" t="n"/>
      <c r="BW30" s="476" t="n"/>
      <c r="BX30" s="476" t="n"/>
      <c r="BY30" s="476" t="n"/>
      <c r="BZ30" s="476" t="n"/>
      <c r="CA30" s="476" t="n"/>
      <c r="CB30" s="476" t="n"/>
      <c r="CC30" s="476" t="n"/>
      <c r="CD30" s="476" t="n"/>
      <c r="CE30" s="476" t="n"/>
      <c r="CF30" s="476" t="n"/>
      <c r="CG30" s="476" t="n"/>
      <c r="CH30" s="476" t="n"/>
      <c r="CI30" s="476" t="n"/>
      <c r="CJ30" s="476" t="n"/>
      <c r="CK30" s="476" t="n"/>
      <c r="CL30" s="476" t="n"/>
      <c r="CM30" s="476" t="n"/>
      <c r="CN30" s="476" t="n"/>
      <c r="CO30" s="476" t="n"/>
      <c r="CP30" s="476" t="n"/>
      <c r="CQ30" s="476" t="n"/>
      <c r="CR30" s="476" t="n"/>
      <c r="CS30" s="476" t="n"/>
      <c r="CT30" s="476" t="n"/>
      <c r="CU30" s="476" t="n"/>
      <c r="CV30" s="476" t="n"/>
    </row>
    <row r="31">
      <c r="A31" s="476" t="n"/>
      <c r="B31" s="724">
        <f>'_calc_Dane'!B30</f>
        <v/>
      </c>
      <c r="C31" s="671">
        <f>'_calc_Dane'!C30</f>
        <v/>
      </c>
      <c r="D31" s="671">
        <f>'_calc_Dane'!D30</f>
        <v/>
      </c>
      <c r="E31" s="777">
        <f>'_calc_Dane'!E30</f>
        <v/>
      </c>
      <c r="F31" s="845">
        <f>'_calc_Dane'!M12-'_calc_Dane'!M13</f>
        <v/>
      </c>
      <c r="G31" s="845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F31/J31*2000000/PI()</f>
        <v/>
      </c>
      <c r="R31" s="544">
        <f>G31/J31*2000000/PI()</f>
        <v/>
      </c>
      <c r="S31" s="543">
        <f>H31/K31*2000000/PI()</f>
        <v/>
      </c>
      <c r="T31" s="845">
        <f>I31/K31*2000000/PI()</f>
        <v/>
      </c>
      <c r="U31" s="543">
        <f>VLOOKUP(C31,$P$4:$V$12,4,FALSE)-VLOOKUP(B31,$P$4:$V$12,4,FALSE)</f>
        <v/>
      </c>
      <c r="V31" s="544">
        <f>VLOOKUP(C31,$P$4:$V$12,5,FALSE)-VLOOKUP(B31,$P$4:$V$12,5,FALSE)</f>
        <v/>
      </c>
      <c r="W31" s="543">
        <f>VLOOKUP(D31,$P$4:$V$12,4,FALSE)-VLOOKUP(B31,$P$4:$V$12,4,FALSE)</f>
        <v/>
      </c>
      <c r="X31" s="544">
        <f>VLOOKUP(D31,$P$4:$V$12,5,FALSE)-VLOOKUP(B31,$P$4:$V$12,5,FALSE)</f>
        <v/>
      </c>
      <c r="Y31" s="546">
        <f>IF(U31&gt;0,IF(V31&gt;0,ATAN(V31/U31),ATAN(V31/U31)+2*PI()),ATAN(V31/U31)+PI())</f>
        <v/>
      </c>
      <c r="Z31" s="586">
        <f>IF(W31&gt;0,IF(X31&gt;0,ATAN(X31/W31),ATAN(X31/W31)+2*PI()),ATAN(X31/W31)+PI())</f>
        <v/>
      </c>
      <c r="AA31" s="548">
        <f>IF((Z31-Y31)*200/PI()&gt;0,(Z31-Y31)*200/PI(),(Z31-Y31)*200/PI()+400)</f>
        <v/>
      </c>
      <c r="AB31" s="476" t="n"/>
      <c r="AC31" s="476" t="n"/>
      <c r="AD31" s="476" t="n"/>
      <c r="AE31" s="476" t="n"/>
      <c r="AF31" s="476" t="n"/>
      <c r="AG31" s="476" t="n"/>
      <c r="AH31" s="476" t="n"/>
      <c r="AI31" s="476" t="n"/>
      <c r="AJ31" s="476" t="n"/>
      <c r="AK31" s="476" t="n"/>
      <c r="AL31" s="476" t="n"/>
      <c r="AM31" s="476" t="n"/>
      <c r="AN31" s="476" t="n"/>
      <c r="AO31" s="476" t="n"/>
      <c r="AP31" s="476" t="n"/>
      <c r="AQ31" s="476" t="n"/>
      <c r="AR31" s="476" t="n"/>
      <c r="AS31" s="476" t="n"/>
      <c r="AT31" s="476" t="n"/>
      <c r="AU31" s="476" t="n"/>
      <c r="AV31" s="476" t="n"/>
      <c r="AW31" s="476" t="n"/>
      <c r="AX31" s="476" t="n"/>
      <c r="AY31" s="476" t="n"/>
      <c r="AZ31" s="476" t="n"/>
      <c r="BA31" s="476" t="n"/>
      <c r="BB31" s="476" t="n"/>
      <c r="BC31" s="476" t="n"/>
      <c r="BD31" s="476" t="n"/>
      <c r="BE31" s="476" t="n"/>
      <c r="BF31" s="476" t="n"/>
      <c r="BG31" s="476" t="n"/>
      <c r="BH31" s="476" t="n"/>
      <c r="BI31" s="476" t="n"/>
      <c r="BJ31" s="476" t="n"/>
      <c r="BK31" s="476" t="n"/>
      <c r="BL31" s="476" t="n"/>
      <c r="BM31" s="476" t="n"/>
      <c r="BN31" s="476" t="n"/>
      <c r="BO31" s="476" t="n"/>
      <c r="BP31" s="476" t="n"/>
      <c r="BQ31" s="476" t="n"/>
      <c r="BR31" s="476" t="n"/>
      <c r="BS31" s="476" t="n"/>
      <c r="BT31" s="476" t="n"/>
      <c r="BU31" s="476" t="n"/>
      <c r="BV31" s="476" t="n"/>
      <c r="BW31" s="476" t="n"/>
      <c r="BX31" s="476" t="n"/>
      <c r="BY31" s="476" t="n"/>
      <c r="BZ31" s="476" t="n"/>
      <c r="CA31" s="476" t="n"/>
      <c r="CB31" s="476" t="n"/>
      <c r="CC31" s="476" t="n"/>
      <c r="CD31" s="476" t="n"/>
      <c r="CE31" s="476" t="n"/>
      <c r="CF31" s="476" t="n"/>
      <c r="CG31" s="476" t="n"/>
      <c r="CH31" s="476" t="n"/>
      <c r="CI31" s="476" t="n"/>
      <c r="CJ31" s="476" t="n"/>
      <c r="CK31" s="476" t="n"/>
      <c r="CL31" s="476" t="n"/>
      <c r="CM31" s="476" t="n"/>
      <c r="CN31" s="476" t="n"/>
      <c r="CO31" s="476" t="n"/>
      <c r="CP31" s="476" t="n"/>
      <c r="CQ31" s="476" t="n"/>
      <c r="CR31" s="476" t="n"/>
      <c r="CS31" s="476" t="n"/>
      <c r="CT31" s="476" t="n"/>
      <c r="CU31" s="476" t="n"/>
      <c r="CV31" s="476" t="n"/>
    </row>
    <row r="32">
      <c r="A32" s="476" t="n"/>
      <c r="B32" s="724">
        <f>'_calc_Dane'!B31</f>
        <v/>
      </c>
      <c r="C32" s="671">
        <f>'_calc_Dane'!C31</f>
        <v/>
      </c>
      <c r="D32" s="671">
        <f>'_calc_Dane'!D31</f>
        <v/>
      </c>
      <c r="E32" s="783">
        <f>'_calc_Dane'!E31</f>
        <v/>
      </c>
      <c r="F32" s="845">
        <f>'_calc_Dane'!M12-'_calc_Dane'!M10</f>
        <v/>
      </c>
      <c r="G32" s="845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784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F32/J32*2000000/PI()</f>
        <v/>
      </c>
      <c r="R32" s="544">
        <f>G32/J32*2000000/PI()</f>
        <v/>
      </c>
      <c r="S32" s="543">
        <f>H32/K32*2000000/PI()</f>
        <v/>
      </c>
      <c r="T32" s="845">
        <f>I32/K32*2000000/PI()</f>
        <v/>
      </c>
      <c r="U32" s="543">
        <f>VLOOKUP(C32,$P$4:$V$12,4,FALSE)-VLOOKUP(B32,$P$4:$V$12,4,FALSE)</f>
        <v/>
      </c>
      <c r="V32" s="544">
        <f>VLOOKUP(C32,$P$4:$V$12,5,FALSE)-VLOOKUP(B32,$P$4:$V$12,5,FALSE)</f>
        <v/>
      </c>
      <c r="W32" s="543">
        <f>VLOOKUP(D32,$P$4:$V$12,4,FALSE)-VLOOKUP(B32,$P$4:$V$12,4,FALSE)</f>
        <v/>
      </c>
      <c r="X32" s="544">
        <f>VLOOKUP(D32,$P$4:$V$12,5,FALSE)-VLOOKUP(B32,$P$4:$V$12,5,FALSE)</f>
        <v/>
      </c>
      <c r="Y32" s="546">
        <f>IF(U32&gt;0,IF(V32&gt;0,ATAN(V32/U32),ATAN(V32/U32)+2*PI()),ATAN(V32/U32)+PI())</f>
        <v/>
      </c>
      <c r="Z32" s="586">
        <f>IF(W32&gt;0,IF(X32&gt;0,ATAN(X32/W32),ATAN(X32/W32)+2*PI()),ATAN(X32/W32)+PI())</f>
        <v/>
      </c>
      <c r="AA32" s="548">
        <f>IF((Z32-Y32)*200/PI()&gt;0,(Z32-Y32)*200/PI(),(Z32-Y32)*200/PI()+400)</f>
        <v/>
      </c>
      <c r="AB32" s="476" t="n"/>
      <c r="AC32" s="476" t="n"/>
      <c r="AD32" s="476" t="n"/>
      <c r="AE32" s="476" t="n"/>
      <c r="AF32" s="476" t="n"/>
      <c r="AG32" s="476" t="n"/>
      <c r="AH32" s="476" t="n"/>
      <c r="AI32" s="476" t="n"/>
      <c r="AJ32" s="476" t="n"/>
      <c r="AK32" s="476" t="n"/>
      <c r="AL32" s="476" t="n"/>
      <c r="AM32" s="476" t="n"/>
      <c r="AN32" s="476" t="n"/>
      <c r="AO32" s="476" t="n"/>
      <c r="AP32" s="476" t="n"/>
      <c r="AQ32" s="476" t="n"/>
      <c r="AR32" s="476" t="n"/>
      <c r="AS32" s="476" t="n"/>
      <c r="AT32" s="476" t="n"/>
      <c r="AU32" s="476" t="n"/>
      <c r="AV32" s="476" t="n"/>
      <c r="AW32" s="476" t="n"/>
      <c r="AX32" s="476" t="n"/>
      <c r="AY32" s="476" t="n"/>
      <c r="AZ32" s="476" t="n"/>
      <c r="BA32" s="476" t="n"/>
      <c r="BB32" s="476" t="n"/>
      <c r="BC32" s="476" t="n"/>
      <c r="BD32" s="476" t="n"/>
      <c r="BE32" s="476" t="n"/>
      <c r="BF32" s="476" t="n"/>
      <c r="BG32" s="476" t="n"/>
      <c r="BH32" s="476" t="n"/>
      <c r="BI32" s="476" t="n"/>
      <c r="BJ32" s="476" t="n"/>
      <c r="BK32" s="476" t="n"/>
      <c r="BL32" s="476" t="n"/>
      <c r="BM32" s="476" t="n"/>
      <c r="BN32" s="476" t="n"/>
      <c r="BO32" s="476" t="n"/>
      <c r="BP32" s="476" t="n"/>
      <c r="BQ32" s="476" t="n"/>
      <c r="BR32" s="476" t="n"/>
      <c r="BS32" s="476" t="n"/>
      <c r="BT32" s="476" t="n"/>
      <c r="BU32" s="476" t="n"/>
      <c r="BV32" s="476" t="n"/>
      <c r="BW32" s="476" t="n"/>
      <c r="BX32" s="476" t="n"/>
      <c r="BY32" s="476" t="n"/>
      <c r="BZ32" s="476" t="n"/>
      <c r="CA32" s="476" t="n"/>
      <c r="CB32" s="476" t="n"/>
      <c r="CC32" s="476" t="n"/>
      <c r="CD32" s="476" t="n"/>
      <c r="CE32" s="476" t="n"/>
      <c r="CF32" s="476" t="n"/>
      <c r="CG32" s="476" t="n"/>
      <c r="CH32" s="476" t="n"/>
      <c r="CI32" s="476" t="n"/>
      <c r="CJ32" s="476" t="n"/>
      <c r="CK32" s="476" t="n"/>
      <c r="CL32" s="476" t="n"/>
      <c r="CM32" s="476" t="n"/>
      <c r="CN32" s="476" t="n"/>
      <c r="CO32" s="476" t="n"/>
      <c r="CP32" s="476" t="n"/>
      <c r="CQ32" s="476" t="n"/>
      <c r="CR32" s="476" t="n"/>
      <c r="CS32" s="476" t="n"/>
      <c r="CT32" s="476" t="n"/>
      <c r="CU32" s="476" t="n"/>
      <c r="CV32" s="476" t="n"/>
    </row>
    <row r="33">
      <c r="A33" s="476" t="n"/>
      <c r="B33" s="724">
        <f>'_calc_Dane'!B32</f>
        <v/>
      </c>
      <c r="C33" s="671">
        <f>'_calc_Dane'!C32</f>
        <v/>
      </c>
      <c r="D33" s="671">
        <f>'_calc_Dane'!D32</f>
        <v/>
      </c>
      <c r="E33" s="777">
        <f>'_calc_Dane'!E32</f>
        <v/>
      </c>
      <c r="F33" s="845">
        <f>'_calc_Dane'!M11-'_calc_Dane'!M10</f>
        <v/>
      </c>
      <c r="G33" s="845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F33/J33*2000000/PI()</f>
        <v/>
      </c>
      <c r="R33" s="544">
        <f>G33/J33*2000000/PI()</f>
        <v/>
      </c>
      <c r="S33" s="543">
        <f>H33/K33*2000000/PI()</f>
        <v/>
      </c>
      <c r="T33" s="845">
        <f>I33/K33*2000000/PI()</f>
        <v/>
      </c>
      <c r="U33" s="543">
        <f>VLOOKUP(C33,$P$4:$V$12,4,FALSE)-VLOOKUP(B33,$P$4:$V$12,4,FALSE)</f>
        <v/>
      </c>
      <c r="V33" s="544">
        <f>VLOOKUP(C33,$P$4:$V$12,5,FALSE)-VLOOKUP(B33,$P$4:$V$12,5,FALSE)</f>
        <v/>
      </c>
      <c r="W33" s="543">
        <f>VLOOKUP(D33,$P$4:$V$12,4,FALSE)-VLOOKUP(B33,$P$4:$V$12,4,FALSE)</f>
        <v/>
      </c>
      <c r="X33" s="544">
        <f>VLOOKUP(D33,$P$4:$V$12,5,FALSE)-VLOOKUP(B33,$P$4:$V$12,5,FALSE)</f>
        <v/>
      </c>
      <c r="Y33" s="546">
        <f>IF(U33&gt;0,IF(V33&gt;0,ATAN(V33/U33),ATAN(V33/U33)+2*PI()),ATAN(V33/U33)+PI())</f>
        <v/>
      </c>
      <c r="Z33" s="586">
        <f>IF(W33&gt;0,IF(X33&gt;0,ATAN(X33/W33),ATAN(X33/W33)+2*PI()),ATAN(X33/W33)+PI())</f>
        <v/>
      </c>
      <c r="AA33" s="548">
        <f>IF((Z33-Y33)*200/PI()&gt;0,(Z33-Y33)*200/PI(),(Z33-Y33)*200/PI()+400)</f>
        <v/>
      </c>
      <c r="AB33" s="476" t="n"/>
      <c r="AC33" s="476" t="n"/>
      <c r="AD33" s="476" t="n"/>
      <c r="AE33" s="476" t="n"/>
      <c r="AF33" s="476" t="n"/>
      <c r="AG33" s="476" t="n"/>
      <c r="AH33" s="476" t="n"/>
      <c r="AI33" s="476" t="n"/>
      <c r="AJ33" s="476" t="n"/>
      <c r="AK33" s="476" t="n"/>
      <c r="AL33" s="476" t="n"/>
      <c r="AM33" s="476" t="n"/>
      <c r="AN33" s="476" t="n"/>
      <c r="AO33" s="476" t="n"/>
      <c r="AP33" s="476" t="n"/>
      <c r="AQ33" s="476" t="n"/>
      <c r="AR33" s="476" t="n"/>
      <c r="AS33" s="476" t="n"/>
      <c r="AT33" s="476" t="n"/>
      <c r="AU33" s="476" t="n"/>
      <c r="AV33" s="476" t="n"/>
      <c r="AW33" s="476" t="n"/>
      <c r="AX33" s="476" t="n"/>
      <c r="AY33" s="476" t="n"/>
      <c r="AZ33" s="476" t="n"/>
      <c r="BA33" s="476" t="n"/>
      <c r="BB33" s="476" t="n"/>
      <c r="BC33" s="476" t="n"/>
      <c r="BD33" s="476" t="n"/>
      <c r="BE33" s="476" t="n"/>
      <c r="BF33" s="476" t="n"/>
      <c r="BG33" s="476" t="n"/>
      <c r="BH33" s="476" t="n"/>
      <c r="BI33" s="476" t="n"/>
      <c r="BJ33" s="476" t="n"/>
      <c r="BK33" s="476" t="n"/>
      <c r="BL33" s="476" t="n"/>
      <c r="BM33" s="476" t="n"/>
      <c r="BN33" s="476" t="n"/>
      <c r="BO33" s="476" t="n"/>
      <c r="BP33" s="476" t="n"/>
      <c r="BQ33" s="476" t="n"/>
      <c r="BR33" s="476" t="n"/>
      <c r="BS33" s="476" t="n"/>
      <c r="BT33" s="476" t="n"/>
      <c r="BU33" s="476" t="n"/>
      <c r="BV33" s="476" t="n"/>
      <c r="BW33" s="476" t="n"/>
      <c r="BX33" s="476" t="n"/>
      <c r="BY33" s="476" t="n"/>
      <c r="BZ33" s="476" t="n"/>
      <c r="CA33" s="476" t="n"/>
      <c r="CB33" s="476" t="n"/>
      <c r="CC33" s="476" t="n"/>
      <c r="CD33" s="476" t="n"/>
      <c r="CE33" s="476" t="n"/>
      <c r="CF33" s="476" t="n"/>
      <c r="CG33" s="476" t="n"/>
      <c r="CH33" s="476" t="n"/>
      <c r="CI33" s="476" t="n"/>
      <c r="CJ33" s="476" t="n"/>
      <c r="CK33" s="476" t="n"/>
      <c r="CL33" s="476" t="n"/>
      <c r="CM33" s="476" t="n"/>
      <c r="CN33" s="476" t="n"/>
      <c r="CO33" s="476" t="n"/>
      <c r="CP33" s="476" t="n"/>
      <c r="CQ33" s="476" t="n"/>
      <c r="CR33" s="476" t="n"/>
      <c r="CS33" s="476" t="n"/>
      <c r="CT33" s="476" t="n"/>
      <c r="CU33" s="476" t="n"/>
      <c r="CV33" s="476" t="n"/>
    </row>
    <row r="34">
      <c r="A34" s="476" t="n"/>
      <c r="B34" s="724">
        <f>'_calc_Dane'!B33</f>
        <v/>
      </c>
      <c r="C34" s="671">
        <f>'_calc_Dane'!C33</f>
        <v/>
      </c>
      <c r="D34" s="671">
        <f>'_calc_Dane'!D33</f>
        <v/>
      </c>
      <c r="E34" s="777">
        <f>'_calc_Dane'!E33</f>
        <v/>
      </c>
      <c r="F34" s="845">
        <f>'_calc_Dane'!M13-'_calc_Dane'!M10</f>
        <v/>
      </c>
      <c r="G34" s="845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F34/J34*2000000/PI()</f>
        <v/>
      </c>
      <c r="R34" s="544">
        <f>G34/J34*2000000/PI()</f>
        <v/>
      </c>
      <c r="S34" s="543">
        <f>H34/K34*2000000/PI()</f>
        <v/>
      </c>
      <c r="T34" s="845">
        <f>I34/K34*2000000/PI()</f>
        <v/>
      </c>
      <c r="U34" s="543">
        <f>VLOOKUP(C34,$P$4:$V$12,4,FALSE)-VLOOKUP(B34,$P$4:$V$12,4,FALSE)</f>
        <v/>
      </c>
      <c r="V34" s="544">
        <f>VLOOKUP(C34,$P$4:$V$12,5,FALSE)-VLOOKUP(B34,$P$4:$V$12,5,FALSE)</f>
        <v/>
      </c>
      <c r="W34" s="543">
        <f>VLOOKUP(D34,$P$4:$V$12,4,FALSE)-VLOOKUP(B34,$P$4:$V$12,4,FALSE)</f>
        <v/>
      </c>
      <c r="X34" s="544">
        <f>VLOOKUP(D34,$P$4:$V$12,5,FALSE)-VLOOKUP(B34,$P$4:$V$12,5,FALSE)</f>
        <v/>
      </c>
      <c r="Y34" s="546">
        <f>IF(U34&gt;0,IF(V34&gt;0,ATAN(V34/U34),ATAN(V34/U34)+2*PI()),ATAN(V34/U34)+PI())</f>
        <v/>
      </c>
      <c r="Z34" s="586">
        <f>IF(W34&gt;0,IF(X34&gt;0,ATAN(X34/W34),ATAN(X34/W34)+2*PI()),ATAN(X34/W34)+PI())</f>
        <v/>
      </c>
      <c r="AA34" s="548">
        <f>IF((Z34-Y34)*200/PI()&gt;0,(Z34-Y34)*200/PI(),(Z34-Y34)*200/PI()+400)</f>
        <v/>
      </c>
      <c r="AB34" s="476" t="n"/>
      <c r="AC34" s="476" t="n"/>
      <c r="AD34" s="476" t="n"/>
      <c r="AE34" s="476" t="n"/>
      <c r="AF34" s="476" t="n"/>
      <c r="AG34" s="476" t="n"/>
      <c r="AH34" s="476" t="n"/>
      <c r="AI34" s="476" t="n"/>
      <c r="AJ34" s="476" t="n"/>
      <c r="AK34" s="476" t="n"/>
      <c r="AL34" s="476" t="n"/>
      <c r="AM34" s="476" t="n"/>
      <c r="AN34" s="476" t="n"/>
      <c r="AO34" s="476" t="n"/>
      <c r="AP34" s="476" t="n"/>
      <c r="AQ34" s="476" t="n"/>
      <c r="AR34" s="476" t="n"/>
      <c r="AS34" s="476" t="n"/>
      <c r="AT34" s="476" t="n"/>
      <c r="AU34" s="476" t="n"/>
      <c r="AV34" s="476" t="n"/>
      <c r="AW34" s="476" t="n"/>
      <c r="AX34" s="476" t="n"/>
      <c r="AY34" s="476" t="n"/>
      <c r="AZ34" s="476" t="n"/>
      <c r="BA34" s="476" t="n"/>
      <c r="BB34" s="476" t="n"/>
      <c r="BC34" s="476" t="n"/>
      <c r="BD34" s="476" t="n"/>
      <c r="BE34" s="476" t="n"/>
      <c r="BF34" s="476" t="n"/>
      <c r="BG34" s="476" t="n"/>
      <c r="BH34" s="476" t="n"/>
      <c r="BI34" s="476" t="n"/>
      <c r="BJ34" s="476" t="n"/>
      <c r="BK34" s="476" t="n"/>
      <c r="BL34" s="476" t="n"/>
      <c r="BM34" s="476" t="n"/>
      <c r="BN34" s="476" t="n"/>
      <c r="BO34" s="476" t="n"/>
      <c r="BP34" s="476" t="n"/>
      <c r="BQ34" s="476" t="n"/>
      <c r="BR34" s="476" t="n"/>
      <c r="BS34" s="476" t="n"/>
      <c r="BT34" s="476" t="n"/>
      <c r="BU34" s="476" t="n"/>
      <c r="BV34" s="476" t="n"/>
      <c r="BW34" s="476" t="n"/>
      <c r="BX34" s="476" t="n"/>
      <c r="BY34" s="476" t="n"/>
      <c r="BZ34" s="476" t="n"/>
      <c r="CA34" s="476" t="n"/>
      <c r="CB34" s="476" t="n"/>
      <c r="CC34" s="476" t="n"/>
      <c r="CD34" s="476" t="n"/>
      <c r="CE34" s="476" t="n"/>
      <c r="CF34" s="476" t="n"/>
      <c r="CG34" s="476" t="n"/>
      <c r="CH34" s="476" t="n"/>
      <c r="CI34" s="476" t="n"/>
      <c r="CJ34" s="476" t="n"/>
      <c r="CK34" s="476" t="n"/>
      <c r="CL34" s="476" t="n"/>
      <c r="CM34" s="476" t="n"/>
      <c r="CN34" s="476" t="n"/>
      <c r="CO34" s="476" t="n"/>
      <c r="CP34" s="476" t="n"/>
      <c r="CQ34" s="476" t="n"/>
      <c r="CR34" s="476" t="n"/>
      <c r="CS34" s="476" t="n"/>
      <c r="CT34" s="476" t="n"/>
      <c r="CU34" s="476" t="n"/>
      <c r="CV34" s="476" t="n"/>
    </row>
    <row r="35">
      <c r="A35" s="476" t="n"/>
      <c r="B35" s="724">
        <f>'_calc_Dane'!B34</f>
        <v/>
      </c>
      <c r="C35" s="671">
        <f>'_calc_Dane'!C34</f>
        <v/>
      </c>
      <c r="D35" s="671">
        <f>'_calc_Dane'!D34</f>
        <v/>
      </c>
      <c r="E35" s="777">
        <f>'_calc_Dane'!E34</f>
        <v/>
      </c>
      <c r="F35" s="845">
        <f>'_calc_Dane'!M10-'_calc_Dane'!M9</f>
        <v/>
      </c>
      <c r="G35" s="845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F35/J35*2000000/PI()</f>
        <v/>
      </c>
      <c r="R35" s="544">
        <f>G35/J35*2000000/PI()</f>
        <v/>
      </c>
      <c r="S35" s="543">
        <f>H35/K35*2000000/PI()</f>
        <v/>
      </c>
      <c r="T35" s="845">
        <f>I35/K35*2000000/PI()</f>
        <v/>
      </c>
      <c r="U35" s="543">
        <f>VLOOKUP(C35,$P$4:$V$12,4,FALSE)-VLOOKUP(B35,$P$4:$V$12,4,FALSE)</f>
        <v/>
      </c>
      <c r="V35" s="544">
        <f>VLOOKUP(C35,$P$4:$V$12,5,FALSE)-VLOOKUP(B35,$P$4:$V$12,5,FALSE)</f>
        <v/>
      </c>
      <c r="W35" s="543">
        <f>VLOOKUP(D35,$P$4:$V$12,4,FALSE)-VLOOKUP(B35,$P$4:$V$12,4,FALSE)</f>
        <v/>
      </c>
      <c r="X35" s="544">
        <f>VLOOKUP(D35,$P$4:$V$12,5,FALSE)-VLOOKUP(B35,$P$4:$V$12,5,FALSE)</f>
        <v/>
      </c>
      <c r="Y35" s="546">
        <f>IF(U35&gt;0,IF(V35&gt;0,ATAN(V35/U35),ATAN(V35/U35)+2*PI()),ATAN(V35/U35)+PI())</f>
        <v/>
      </c>
      <c r="Z35" s="586">
        <f>IF(W35&gt;0,IF(X35&gt;0,ATAN(X35/W35),ATAN(X35/W35)+2*PI()),ATAN(X35/W35)+PI())</f>
        <v/>
      </c>
      <c r="AA35" s="548">
        <f>IF((Z35-Y35)*200/PI()&gt;0,(Z35-Y35)*200/PI(),(Z35-Y35)*200/PI()+400)</f>
        <v/>
      </c>
      <c r="AB35" s="476" t="n"/>
      <c r="AC35" s="476" t="n"/>
      <c r="AD35" s="476" t="n"/>
      <c r="AE35" s="476" t="n"/>
      <c r="AF35" s="476" t="n"/>
      <c r="AG35" s="476" t="n"/>
      <c r="AH35" s="476" t="n"/>
      <c r="AI35" s="476" t="n"/>
      <c r="AJ35" s="476" t="n"/>
      <c r="AK35" s="476" t="n"/>
      <c r="AL35" s="476" t="n"/>
      <c r="AM35" s="476" t="n"/>
      <c r="AN35" s="476" t="n"/>
      <c r="AO35" s="476" t="n"/>
      <c r="AP35" s="476" t="n"/>
      <c r="AQ35" s="476" t="n"/>
      <c r="AR35" s="476" t="n"/>
      <c r="AS35" s="476" t="n"/>
      <c r="AT35" s="476" t="n"/>
      <c r="AU35" s="476" t="n"/>
      <c r="AV35" s="476" t="n"/>
      <c r="AW35" s="476" t="n"/>
      <c r="AX35" s="476" t="n"/>
      <c r="AY35" s="476" t="n"/>
      <c r="AZ35" s="476" t="n"/>
      <c r="BA35" s="476" t="n"/>
      <c r="BB35" s="476" t="n"/>
      <c r="BC35" s="476" t="n"/>
      <c r="BD35" s="476" t="n"/>
      <c r="BE35" s="476" t="n"/>
      <c r="BF35" s="476" t="n"/>
      <c r="BG35" s="476" t="n"/>
      <c r="BH35" s="476" t="n"/>
      <c r="BI35" s="476" t="n"/>
      <c r="BJ35" s="476" t="n"/>
      <c r="BK35" s="476" t="n"/>
      <c r="BL35" s="476" t="n"/>
      <c r="BM35" s="476" t="n"/>
      <c r="BN35" s="476" t="n"/>
      <c r="BO35" s="476" t="n"/>
      <c r="BP35" s="476" t="n"/>
      <c r="BQ35" s="476" t="n"/>
      <c r="BR35" s="476" t="n"/>
      <c r="BS35" s="476" t="n"/>
      <c r="BT35" s="476" t="n"/>
      <c r="BU35" s="476" t="n"/>
      <c r="BV35" s="476" t="n"/>
      <c r="BW35" s="476" t="n"/>
      <c r="BX35" s="476" t="n"/>
      <c r="BY35" s="476" t="n"/>
      <c r="BZ35" s="476" t="n"/>
      <c r="CA35" s="476" t="n"/>
      <c r="CB35" s="476" t="n"/>
      <c r="CC35" s="476" t="n"/>
      <c r="CD35" s="476" t="n"/>
      <c r="CE35" s="476" t="n"/>
      <c r="CF35" s="476" t="n"/>
      <c r="CG35" s="476" t="n"/>
      <c r="CH35" s="476" t="n"/>
      <c r="CI35" s="476" t="n"/>
      <c r="CJ35" s="476" t="n"/>
      <c r="CK35" s="476" t="n"/>
      <c r="CL35" s="476" t="n"/>
      <c r="CM35" s="476" t="n"/>
      <c r="CN35" s="476" t="n"/>
      <c r="CO35" s="476" t="n"/>
      <c r="CP35" s="476" t="n"/>
      <c r="CQ35" s="476" t="n"/>
      <c r="CR35" s="476" t="n"/>
      <c r="CS35" s="476" t="n"/>
      <c r="CT35" s="476" t="n"/>
      <c r="CU35" s="476" t="n"/>
      <c r="CV35" s="476" t="n"/>
    </row>
    <row r="36">
      <c r="A36" s="476" t="n"/>
      <c r="B36" s="728">
        <f>'_calc_Dane'!B35</f>
        <v/>
      </c>
      <c r="C36" s="779">
        <f>'_calc_Dane'!C35</f>
        <v/>
      </c>
      <c r="D36" s="779">
        <f>'_calc_Dane'!D35</f>
        <v/>
      </c>
      <c r="E36" s="780">
        <f>'_calc_Dane'!E35</f>
        <v/>
      </c>
      <c r="F36" s="590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F36/J36*2000000/PI()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>
        <f>VLOOKUP(C36,$P$4:$V$12,4,FALSE)-VLOOKUP(B36,$P$4:$V$12,4,FALSE)</f>
        <v/>
      </c>
      <c r="V36" s="568">
        <f>VLOOKUP(C36,$P$4:$V$12,5,FALSE)-VLOOKUP(B36,$P$4:$V$12,5,FALSE)</f>
        <v/>
      </c>
      <c r="W36" s="567">
        <f>VLOOKUP(D36,$P$4:$V$12,4,FALSE)-VLOOKUP(B36,$P$4:$V$12,4,FALSE)</f>
        <v/>
      </c>
      <c r="X36" s="568">
        <f>VLOOKUP(D36,$P$4:$V$12,5,FALSE)-VLOOKUP(B36,$P$4:$V$12,5,FALSE)</f>
        <v/>
      </c>
      <c r="Y36" s="570">
        <f>IF(U36&gt;0,IF(V36&gt;0,ATAN(V36/U36),ATAN(V36/U36)+2*PI()),ATAN(V36/U36)+PI())</f>
        <v/>
      </c>
      <c r="Z36" s="593">
        <f>IF(W36&gt;0,IF(X36&gt;0,ATAN(X36/W36),ATAN(X36/W36)+2*PI()),ATAN(X36/W36)+PI())</f>
        <v/>
      </c>
      <c r="AA36" s="572">
        <f>IF((Z36-Y36)*200/PI()&gt;0,(Z36-Y36)*200/PI(),(Z36-Y36)*200/PI()+400)</f>
        <v/>
      </c>
      <c r="AB36" s="476" t="n"/>
      <c r="AC36" s="476" t="n"/>
      <c r="AD36" s="476" t="n"/>
      <c r="AE36" s="476" t="n"/>
      <c r="AF36" s="476" t="n"/>
      <c r="AG36" s="476" t="n"/>
      <c r="AH36" s="476" t="n"/>
      <c r="AI36" s="476" t="n"/>
      <c r="AJ36" s="476" t="n"/>
      <c r="AK36" s="476" t="n"/>
      <c r="AL36" s="476" t="n"/>
      <c r="AM36" s="476" t="n"/>
      <c r="AN36" s="476" t="n"/>
      <c r="AO36" s="476" t="n"/>
      <c r="AP36" s="476" t="n"/>
      <c r="AQ36" s="476" t="n"/>
      <c r="AR36" s="476" t="n"/>
      <c r="AS36" s="476" t="n"/>
      <c r="AT36" s="476" t="n"/>
      <c r="AU36" s="476" t="n"/>
      <c r="AV36" s="476" t="n"/>
      <c r="AW36" s="476" t="n"/>
      <c r="AX36" s="476" t="n"/>
      <c r="AY36" s="476" t="n"/>
      <c r="AZ36" s="476" t="n"/>
      <c r="BA36" s="476" t="n"/>
      <c r="BB36" s="476" t="n"/>
      <c r="BC36" s="476" t="n"/>
      <c r="BD36" s="476" t="n"/>
      <c r="BE36" s="476" t="n"/>
      <c r="BF36" s="476" t="n"/>
      <c r="BG36" s="476" t="n"/>
      <c r="BH36" s="476" t="n"/>
      <c r="BI36" s="476" t="n"/>
      <c r="BJ36" s="476" t="n"/>
      <c r="BK36" s="476" t="n"/>
      <c r="BL36" s="476" t="n"/>
      <c r="BM36" s="476" t="n"/>
      <c r="BN36" s="476" t="n"/>
      <c r="BO36" s="476" t="n"/>
      <c r="BP36" s="476" t="n"/>
      <c r="BQ36" s="476" t="n"/>
      <c r="BR36" s="476" t="n"/>
      <c r="BS36" s="476" t="n"/>
      <c r="BT36" s="476" t="n"/>
      <c r="BU36" s="476" t="n"/>
      <c r="BV36" s="476" t="n"/>
      <c r="BW36" s="476" t="n"/>
      <c r="BX36" s="476" t="n"/>
      <c r="BY36" s="476" t="n"/>
      <c r="BZ36" s="476" t="n"/>
      <c r="CA36" s="476" t="n"/>
      <c r="CB36" s="476" t="n"/>
      <c r="CC36" s="476" t="n"/>
      <c r="CD36" s="476" t="n"/>
      <c r="CE36" s="476" t="n"/>
      <c r="CF36" s="476" t="n"/>
      <c r="CG36" s="476" t="n"/>
      <c r="CH36" s="476" t="n"/>
      <c r="CI36" s="476" t="n"/>
      <c r="CJ36" s="476" t="n"/>
      <c r="CK36" s="476" t="n"/>
      <c r="CL36" s="476" t="n"/>
      <c r="CM36" s="476" t="n"/>
      <c r="CN36" s="476" t="n"/>
      <c r="CO36" s="476" t="n"/>
      <c r="CP36" s="476" t="n"/>
      <c r="CQ36" s="476" t="n"/>
      <c r="CR36" s="476" t="n"/>
      <c r="CS36" s="476" t="n"/>
      <c r="CT36" s="476" t="n"/>
      <c r="CU36" s="476" t="n"/>
      <c r="CV36" s="476" t="n"/>
    </row>
    <row r="37">
      <c r="A37" s="476" t="n"/>
      <c r="B37" s="845">
        <f>'_calc_Dane'!B36</f>
        <v/>
      </c>
      <c r="C37" s="845">
        <f>'_calc_Dane'!C36</f>
        <v/>
      </c>
      <c r="D37" s="845">
        <f>'_calc_Dane'!D36</f>
        <v/>
      </c>
      <c r="E37" s="845">
        <f>'_calc_Dane'!E36</f>
        <v/>
      </c>
      <c r="F37" s="845">
        <f>'_calc_Dane'!M13-'_calc_Dane'!M9</f>
        <v/>
      </c>
      <c r="G37" s="845">
        <f>'_calc_Dane'!N13-'_calc_Dane'!N9</f>
        <v/>
      </c>
      <c r="H37" s="845">
        <f>'_calc_Dane'!M8-'_calc_Dane'!M9</f>
        <v/>
      </c>
      <c r="I37" s="845">
        <f>'_calc_Dane'!N8-'_calc_Dane'!N9</f>
        <v/>
      </c>
      <c r="J37" s="845">
        <f>F37^2+G37^2</f>
        <v/>
      </c>
      <c r="K37" s="845">
        <f>H37^2+I37^2</f>
        <v/>
      </c>
      <c r="L37" s="845">
        <f>IF(ATAN2(F37,G37)*200/PI()&lt;0,ATAN2(F37,G37)*200/PI()+400,ATAN2(F37,G37)*200/PI())</f>
        <v/>
      </c>
      <c r="M37" s="845">
        <f>IF(ATAN2(H37,I37)*200/PI()&lt;0,ATAN2(H37,I37)*200/PI()+400,ATAN2(H37,I37)*200/PI())</f>
        <v/>
      </c>
      <c r="N37" s="845">
        <f>IF(M37-L37&lt;0,M37-L37+400,M37-L37)</f>
        <v/>
      </c>
      <c r="O37" s="845">
        <f>'_calc_Dane'!$M$15</f>
        <v/>
      </c>
      <c r="P37" s="845">
        <f>N37-E37</f>
        <v/>
      </c>
      <c r="Q37" s="845">
        <f>F37/J37*2000000/PI()</f>
        <v/>
      </c>
      <c r="R37" s="845">
        <f>G37/J37*2000000/PI()</f>
        <v/>
      </c>
      <c r="S37" s="845">
        <f>H37/K37*2000000/PI()</f>
        <v/>
      </c>
      <c r="T37" s="845">
        <f>I37/K37*2000000/PI()</f>
        <v/>
      </c>
      <c r="U37" s="476" t="n"/>
      <c r="V37" s="476" t="n"/>
      <c r="W37" s="476" t="n"/>
      <c r="X37" s="476" t="n"/>
      <c r="Y37" s="476" t="n"/>
      <c r="Z37" s="476" t="n"/>
      <c r="AA37" s="476" t="n"/>
      <c r="AB37" s="476" t="n"/>
      <c r="AC37" s="476" t="n"/>
      <c r="AD37" s="476" t="n"/>
      <c r="AE37" s="476" t="n"/>
      <c r="AF37" s="476" t="n"/>
      <c r="AG37" s="476" t="n"/>
      <c r="AH37" s="476" t="n"/>
      <c r="AI37" s="476" t="n"/>
      <c r="AJ37" s="476" t="n"/>
      <c r="AK37" s="476" t="n"/>
      <c r="AL37" s="476" t="n"/>
      <c r="AM37" s="476" t="n"/>
      <c r="AN37" s="476" t="n"/>
      <c r="AO37" s="476" t="n"/>
      <c r="AP37" s="476" t="n"/>
      <c r="AQ37" s="476" t="n"/>
      <c r="AR37" s="476" t="n"/>
      <c r="AS37" s="476" t="n"/>
      <c r="AT37" s="476" t="n"/>
      <c r="AU37" s="476" t="n"/>
      <c r="AV37" s="476" t="n"/>
      <c r="AW37" s="476" t="n"/>
      <c r="AX37" s="476" t="n"/>
      <c r="AY37" s="476" t="n"/>
      <c r="AZ37" s="476" t="n"/>
      <c r="BA37" s="476" t="n"/>
      <c r="BB37" s="476" t="n"/>
      <c r="BC37" s="476" t="n"/>
      <c r="BD37" s="476" t="n"/>
      <c r="BE37" s="476" t="n"/>
      <c r="BF37" s="476" t="n"/>
      <c r="BG37" s="476" t="n"/>
      <c r="BH37" s="476" t="n"/>
      <c r="BI37" s="476" t="n"/>
      <c r="BJ37" s="476" t="n"/>
      <c r="BK37" s="476" t="n"/>
      <c r="BL37" s="476" t="n"/>
      <c r="BM37" s="476" t="n"/>
      <c r="BN37" s="476" t="n"/>
      <c r="BO37" s="476" t="n"/>
      <c r="BP37" s="476" t="n"/>
      <c r="BQ37" s="476" t="n"/>
      <c r="BR37" s="476" t="n"/>
      <c r="BS37" s="476" t="n"/>
      <c r="BT37" s="476" t="n"/>
      <c r="BU37" s="476" t="n"/>
      <c r="BV37" s="476" t="n"/>
      <c r="BW37" s="476" t="n"/>
      <c r="BX37" s="476" t="n"/>
      <c r="BY37" s="476" t="n"/>
      <c r="BZ37" s="476" t="n"/>
      <c r="CA37" s="476" t="n"/>
      <c r="CB37" s="476" t="n"/>
      <c r="CC37" s="476" t="n"/>
      <c r="CD37" s="476" t="n"/>
      <c r="CE37" s="476" t="n"/>
      <c r="CF37" s="476" t="n"/>
      <c r="CG37" s="476" t="n"/>
      <c r="CH37" s="476" t="n"/>
      <c r="CI37" s="476" t="n"/>
      <c r="CJ37" s="476" t="n"/>
      <c r="CK37" s="476" t="n"/>
      <c r="CL37" s="476" t="n"/>
      <c r="CM37" s="476" t="n"/>
      <c r="CN37" s="476" t="n"/>
      <c r="CO37" s="476" t="n"/>
      <c r="CP37" s="476" t="n"/>
      <c r="CQ37" s="476" t="n"/>
      <c r="CR37" s="476" t="n"/>
      <c r="CS37" s="476" t="n"/>
      <c r="CT37" s="476" t="n"/>
      <c r="CU37" s="476" t="n"/>
      <c r="CV37" s="476" t="n"/>
    </row>
    <row r="38">
      <c r="A38" s="476" t="n"/>
      <c r="B38" s="476" t="n"/>
      <c r="C38" s="476" t="n"/>
      <c r="D38" s="476" t="n"/>
      <c r="E38" s="476" t="n"/>
      <c r="F38" s="476" t="n"/>
      <c r="G38" s="476" t="n"/>
      <c r="H38" s="476" t="n"/>
      <c r="I38" s="476" t="n"/>
      <c r="J38" s="476" t="n"/>
      <c r="K38" s="476" t="n"/>
      <c r="L38" s="476" t="n"/>
      <c r="M38" s="476" t="n"/>
      <c r="N38" s="476" t="n"/>
      <c r="O38" s="476" t="n"/>
      <c r="P38" s="476" t="n"/>
      <c r="Q38" s="476" t="n"/>
      <c r="R38" s="476" t="n"/>
      <c r="S38" s="476" t="n"/>
      <c r="T38" s="476" t="n"/>
      <c r="U38" s="476" t="n"/>
      <c r="V38" s="476" t="n"/>
      <c r="W38" s="476" t="n"/>
      <c r="X38" s="476" t="n"/>
      <c r="Y38" s="476" t="n"/>
      <c r="Z38" s="476" t="n"/>
      <c r="AA38" s="476" t="n"/>
      <c r="AB38" s="476" t="n"/>
      <c r="AC38" s="476" t="n"/>
      <c r="AD38" s="476" t="n"/>
      <c r="AE38" s="476" t="n"/>
      <c r="AF38" s="476" t="n"/>
      <c r="AG38" s="476" t="n"/>
      <c r="AH38" s="476" t="n"/>
      <c r="AI38" s="476" t="n"/>
      <c r="AJ38" s="476" t="n"/>
      <c r="AK38" s="476" t="n"/>
      <c r="AL38" s="476" t="n"/>
      <c r="AM38" s="476" t="n"/>
      <c r="AN38" s="476" t="n"/>
      <c r="AO38" s="476" t="n"/>
      <c r="AP38" s="476" t="n"/>
      <c r="AQ38" s="476" t="n"/>
      <c r="AR38" s="476" t="n"/>
      <c r="AS38" s="476" t="n"/>
      <c r="AT38" s="476" t="n"/>
      <c r="AU38" s="476" t="n"/>
      <c r="AV38" s="476" t="n"/>
      <c r="AW38" s="476" t="n"/>
      <c r="AX38" s="476" t="n"/>
      <c r="AY38" s="476" t="n"/>
      <c r="AZ38" s="476" t="n"/>
      <c r="BA38" s="476" t="n"/>
      <c r="BB38" s="476" t="n"/>
      <c r="BC38" s="476" t="n"/>
      <c r="BD38" s="476" t="n"/>
      <c r="BE38" s="476" t="n"/>
      <c r="BF38" s="476" t="n"/>
      <c r="BG38" s="476" t="n"/>
      <c r="BH38" s="476" t="n"/>
      <c r="BI38" s="476" t="n"/>
      <c r="BJ38" s="476" t="n"/>
      <c r="BK38" s="476" t="n"/>
      <c r="BL38" s="476" t="n"/>
      <c r="BM38" s="476" t="n"/>
      <c r="BN38" s="476" t="n"/>
      <c r="BO38" s="476" t="n"/>
      <c r="BP38" s="476" t="n"/>
      <c r="BQ38" s="476" t="n"/>
      <c r="BR38" s="476" t="n"/>
      <c r="BS38" s="476" t="n"/>
      <c r="BT38" s="476" t="n"/>
      <c r="BU38" s="476" t="n"/>
      <c r="BV38" s="476" t="n"/>
      <c r="BW38" s="476" t="n"/>
      <c r="BX38" s="476" t="n"/>
      <c r="BY38" s="476" t="n"/>
      <c r="BZ38" s="476" t="n"/>
      <c r="CA38" s="476" t="n"/>
      <c r="CB38" s="476" t="n"/>
      <c r="CC38" s="476" t="n"/>
      <c r="CD38" s="476" t="n"/>
      <c r="CE38" s="476" t="n"/>
      <c r="CF38" s="476" t="n"/>
      <c r="CG38" s="476" t="n"/>
      <c r="CH38" s="476" t="n"/>
      <c r="CI38" s="476" t="n"/>
      <c r="CJ38" s="476" t="n"/>
      <c r="CK38" s="476" t="n"/>
      <c r="CL38" s="476" t="n"/>
      <c r="CM38" s="476" t="n"/>
      <c r="CN38" s="476" t="n"/>
      <c r="CO38" s="476" t="n"/>
      <c r="CP38" s="476" t="n"/>
      <c r="CQ38" s="476" t="n"/>
      <c r="CR38" s="476" t="n"/>
      <c r="CS38" s="476" t="n"/>
      <c r="CT38" s="476" t="n"/>
      <c r="CU38" s="476" t="n"/>
      <c r="CV38" s="476" t="n"/>
    </row>
    <row r="39" ht="15.95" customHeight="1">
      <c r="A39" s="476" t="n"/>
      <c r="B39" s="845" t="inlineStr">
        <is>
          <t>a</t>
        </is>
      </c>
      <c r="C39" s="476" t="n"/>
      <c r="D39" s="476" t="n"/>
      <c r="E39" s="476" t="n"/>
      <c r="F39" s="476" t="n"/>
      <c r="G39" s="476" t="n"/>
      <c r="H39" s="476" t="n"/>
      <c r="I39" s="476" t="n"/>
      <c r="J39" s="476" t="n"/>
      <c r="K39" s="476" t="n"/>
      <c r="L39" s="476" t="n"/>
      <c r="M39" s="476" t="n"/>
      <c r="N39" s="476" t="n"/>
      <c r="O39" s="476" t="n"/>
      <c r="P39" s="476" t="n"/>
      <c r="Q39" s="476" t="n"/>
      <c r="R39" s="476" t="n"/>
      <c r="S39" s="845" t="inlineStr">
        <is>
          <t>l [m/cc]</t>
        </is>
      </c>
      <c r="T39" s="476" t="n"/>
      <c r="U39" s="476" t="n"/>
      <c r="V39" s="476" t="n"/>
      <c r="W39" s="476" t="n"/>
      <c r="X39" s="476" t="n"/>
      <c r="Y39" s="476" t="n"/>
      <c r="Z39" s="476" t="n"/>
      <c r="AA39" s="476" t="n"/>
      <c r="AB39" s="476" t="n"/>
      <c r="AC39" s="476" t="n"/>
      <c r="AD39" s="476" t="n"/>
      <c r="AE39" s="476" t="n"/>
      <c r="AF39" s="476" t="n"/>
      <c r="AG39" s="476" t="n"/>
      <c r="AH39" s="476" t="n"/>
      <c r="AI39" s="476" t="n"/>
      <c r="AJ39" s="476" t="n"/>
      <c r="AK39" s="476" t="n"/>
      <c r="AL39" s="476" t="n"/>
      <c r="AM39" s="476" t="n"/>
      <c r="AN39" s="476" t="n"/>
      <c r="AO39" s="476" t="n"/>
      <c r="AP39" s="476" t="n"/>
      <c r="AQ39" s="476" t="n"/>
      <c r="AR39" s="476" t="n"/>
      <c r="AS39" s="476" t="n"/>
      <c r="AT39" s="476" t="n"/>
      <c r="AU39" s="476" t="n"/>
      <c r="AV39" s="476" t="n"/>
      <c r="AW39" s="476" t="n"/>
      <c r="AX39" s="476" t="n"/>
      <c r="AY39" s="476" t="n"/>
      <c r="AZ39" s="476" t="n"/>
      <c r="BA39" s="476" t="n"/>
      <c r="BB39" s="476" t="n"/>
      <c r="BC39" s="476" t="n"/>
      <c r="BD39" s="476" t="n"/>
      <c r="BE39" s="476" t="n"/>
      <c r="BF39" s="476" t="n"/>
      <c r="BG39" s="476" t="n"/>
      <c r="BH39" s="476" t="n"/>
      <c r="BI39" s="476" t="n"/>
      <c r="BJ39" s="476" t="n"/>
      <c r="BK39" s="476" t="n"/>
      <c r="BL39" s="476" t="n"/>
      <c r="BM39" s="476" t="n"/>
      <c r="BN39" s="476" t="n"/>
      <c r="BO39" s="476" t="n"/>
      <c r="BP39" s="476" t="n"/>
      <c r="BQ39" s="476" t="n"/>
      <c r="BR39" s="476" t="n"/>
      <c r="BS39" s="476" t="n"/>
      <c r="BT39" s="476" t="n"/>
      <c r="BU39" s="476" t="n"/>
      <c r="BV39" s="476" t="n"/>
      <c r="BW39" s="476" t="n"/>
      <c r="BX39" s="476" t="n"/>
      <c r="BY39" s="476" t="n"/>
      <c r="BZ39" s="476" t="n"/>
      <c r="CA39" s="476" t="n"/>
      <c r="CB39" s="476" t="n"/>
      <c r="CC39" s="476" t="n"/>
      <c r="CD39" s="476" t="n"/>
      <c r="CE39" s="476" t="n"/>
      <c r="CF39" s="476" t="n"/>
      <c r="CG39" s="476" t="n"/>
      <c r="CH39" s="476" t="n"/>
      <c r="CI39" s="476" t="n"/>
      <c r="CJ39" s="476" t="n"/>
      <c r="CK39" s="476" t="n"/>
      <c r="CL39" s="476" t="n"/>
      <c r="CM39" s="476" t="n"/>
      <c r="CN39" s="476" t="n"/>
      <c r="CO39" s="476" t="n"/>
      <c r="CP39" s="476" t="n"/>
      <c r="CQ39" s="476" t="n"/>
      <c r="CR39" s="476" t="n"/>
      <c r="CS39" s="476" t="n"/>
      <c r="CT39" s="476" t="n"/>
      <c r="CU39" s="476" t="n"/>
      <c r="CV39" s="476" t="n"/>
    </row>
    <row r="40" ht="18" customHeight="1">
      <c r="A40" s="476" t="n"/>
      <c r="B40" s="598" t="inlineStr">
        <is>
          <t>dx</t>
        </is>
      </c>
      <c r="C40" s="651" t="n"/>
      <c r="D40" s="651" t="n"/>
      <c r="E40" s="651" t="n"/>
      <c r="F40" s="651" t="n"/>
      <c r="G40" s="651" t="n"/>
      <c r="H40" s="651" t="n"/>
      <c r="I40" s="651" t="n"/>
      <c r="J40" s="651" t="n"/>
      <c r="K40" s="651" t="n"/>
      <c r="L40" s="651" t="n"/>
      <c r="M40" s="651" t="n"/>
      <c r="N40" s="651" t="n"/>
      <c r="O40" s="651" t="n"/>
      <c r="P40" s="651" t="n"/>
      <c r="Q40" s="826" t="n"/>
      <c r="R40" s="476" t="n"/>
      <c r="S40" s="476" t="n"/>
      <c r="T40" s="476" t="n"/>
      <c r="U40" s="476" t="n"/>
      <c r="V40" s="476" t="n"/>
      <c r="W40" s="476" t="n"/>
      <c r="X40" s="476" t="n"/>
      <c r="Y40" s="476" t="n"/>
      <c r="Z40" s="476" t="n"/>
      <c r="AA40" s="476" t="n"/>
      <c r="AB40" s="476" t="n"/>
      <c r="AC40" s="476" t="n"/>
      <c r="AD40" s="476" t="n"/>
      <c r="AE40" s="476" t="n"/>
      <c r="AF40" s="476" t="n"/>
      <c r="AG40" s="476" t="n"/>
      <c r="AH40" s="476" t="n"/>
      <c r="AI40" s="476" t="n"/>
      <c r="AJ40" s="476" t="n"/>
      <c r="AK40" s="476" t="n"/>
      <c r="AL40" s="476" t="n"/>
      <c r="AM40" s="476" t="n"/>
      <c r="AN40" s="476" t="n"/>
      <c r="AO40" s="476" t="n"/>
      <c r="AP40" s="476" t="n"/>
      <c r="AQ40" s="476" t="n"/>
      <c r="AR40" s="476" t="n"/>
      <c r="AS40" s="476" t="n"/>
      <c r="AT40" s="476" t="n"/>
      <c r="AU40" s="476" t="n"/>
      <c r="AV40" s="476" t="n"/>
      <c r="AW40" s="476" t="n"/>
      <c r="AX40" s="476" t="n"/>
      <c r="AY40" s="476" t="n"/>
      <c r="AZ40" s="476" t="n"/>
      <c r="BA40" s="476" t="n"/>
      <c r="BB40" s="476" t="n"/>
      <c r="BC40" s="476" t="n"/>
      <c r="BD40" s="476" t="n"/>
      <c r="BE40" s="476" t="n"/>
      <c r="BF40" s="476" t="n"/>
      <c r="BG40" s="476" t="n"/>
      <c r="BH40" s="476" t="n"/>
      <c r="BI40" s="476" t="n"/>
      <c r="BJ40" s="476" t="n"/>
      <c r="BK40" s="476" t="n"/>
      <c r="BL40" s="476" t="n"/>
      <c r="BM40" s="476" t="n"/>
      <c r="BN40" s="476" t="n"/>
      <c r="BO40" s="476" t="n"/>
      <c r="BP40" s="476" t="n"/>
      <c r="BQ40" s="476" t="n"/>
      <c r="BR40" s="476" t="n"/>
      <c r="BS40" s="476" t="n"/>
      <c r="BT40" s="476" t="n"/>
      <c r="BU40" s="476" t="n"/>
      <c r="BV40" s="476" t="n"/>
      <c r="BW40" s="476" t="n"/>
      <c r="BX40" s="476" t="n"/>
      <c r="BY40" s="476" t="n"/>
      <c r="BZ40" s="476" t="n"/>
      <c r="CA40" s="476" t="n"/>
      <c r="CB40" s="476" t="n"/>
      <c r="CC40" s="476" t="n"/>
      <c r="CD40" s="476" t="n"/>
      <c r="CE40" s="476" t="n"/>
      <c r="CF40" s="476" t="n"/>
      <c r="CG40" s="476" t="n"/>
      <c r="CH40" s="476" t="n"/>
      <c r="CI40" s="476" t="n"/>
      <c r="CJ40" s="476" t="n"/>
      <c r="CK40" s="476" t="n"/>
      <c r="CL40" s="476" t="n"/>
      <c r="CM40" s="476" t="n"/>
      <c r="CN40" s="476" t="n"/>
      <c r="CO40" s="476" t="n"/>
      <c r="CP40" s="476" t="n"/>
      <c r="CQ40" s="476" t="n"/>
      <c r="CR40" s="476" t="n"/>
      <c r="CS40" s="476" t="n"/>
      <c r="CT40" s="476" t="n"/>
      <c r="CU40" s="476" t="n"/>
      <c r="CV40" s="476" t="n"/>
    </row>
    <row r="41" ht="18" customHeight="1">
      <c r="A41" s="476" t="n"/>
      <c r="B41" s="729" t="n">
        <v>1</v>
      </c>
      <c r="C41" s="730" t="n">
        <v>1</v>
      </c>
      <c r="D41" s="730" t="n">
        <v>3</v>
      </c>
      <c r="E41" s="730" t="n">
        <v>3</v>
      </c>
      <c r="F41" s="730" t="n">
        <v>4</v>
      </c>
      <c r="G41" s="730" t="n">
        <v>4</v>
      </c>
      <c r="H41" s="730" t="n">
        <v>5</v>
      </c>
      <c r="I41" s="730" t="n">
        <v>5</v>
      </c>
      <c r="J41" s="730" t="n">
        <v>6</v>
      </c>
      <c r="K41" s="730" t="n">
        <v>6</v>
      </c>
      <c r="L41" s="730" t="n">
        <v>7</v>
      </c>
      <c r="M41" s="730" t="n">
        <v>7</v>
      </c>
      <c r="N41" s="730" t="n">
        <v>8</v>
      </c>
      <c r="O41" s="730" t="n">
        <v>8</v>
      </c>
      <c r="P41" s="730" t="n">
        <v>9</v>
      </c>
      <c r="Q41" s="731" t="n">
        <v>9</v>
      </c>
      <c r="R41" s="605" t="inlineStr">
        <is>
          <t>l</t>
        </is>
      </c>
      <c r="S41" s="476" t="n"/>
      <c r="T41" s="607" t="inlineStr">
        <is>
          <t>v</t>
        </is>
      </c>
      <c r="U41" s="476" t="n"/>
      <c r="V41" s="476" t="n"/>
      <c r="W41" s="476" t="n"/>
      <c r="X41" s="476" t="n"/>
      <c r="Y41" s="476" t="n"/>
      <c r="Z41" s="476" t="n"/>
      <c r="AA41" s="476" t="n"/>
      <c r="AB41" s="476" t="n"/>
      <c r="AC41" s="476" t="n"/>
      <c r="AD41" s="476" t="n"/>
      <c r="AE41" s="476" t="n"/>
      <c r="AF41" s="476" t="n"/>
      <c r="AG41" s="476" t="n"/>
      <c r="AH41" s="476" t="n"/>
      <c r="AI41" s="476" t="n"/>
      <c r="AJ41" s="476" t="n"/>
      <c r="AK41" s="476" t="n"/>
      <c r="AL41" s="476" t="n"/>
      <c r="AM41" s="476" t="n"/>
      <c r="AN41" s="476" t="n"/>
      <c r="AO41" s="476" t="n"/>
      <c r="AP41" s="476" t="n"/>
      <c r="AQ41" s="476" t="n"/>
      <c r="AR41" s="476" t="n"/>
      <c r="AS41" s="476" t="n"/>
      <c r="AT41" s="476" t="n"/>
      <c r="AU41" s="476" t="n"/>
      <c r="AV41" s="476" t="n"/>
      <c r="AW41" s="476" t="n"/>
      <c r="AX41" s="476" t="n"/>
      <c r="AY41" s="476" t="n"/>
      <c r="AZ41" s="476" t="n"/>
      <c r="BA41" s="476" t="n"/>
      <c r="BB41" s="476" t="n"/>
      <c r="BC41" s="476" t="n"/>
      <c r="BD41" s="476" t="n"/>
      <c r="BE41" s="476" t="n"/>
      <c r="BF41" s="476" t="n"/>
      <c r="BG41" s="476" t="n"/>
      <c r="BH41" s="476" t="n"/>
      <c r="BI41" s="476" t="n"/>
      <c r="BJ41" s="476" t="n"/>
      <c r="BK41" s="476" t="n"/>
      <c r="BL41" s="476" t="n"/>
      <c r="BM41" s="476" t="n"/>
      <c r="BN41" s="476" t="n"/>
      <c r="BO41" s="476" t="n"/>
      <c r="BP41" s="476" t="n"/>
      <c r="BQ41" s="476" t="n"/>
      <c r="BR41" s="476" t="n"/>
      <c r="BS41" s="476" t="n"/>
      <c r="BT41" s="476" t="n"/>
      <c r="BU41" s="476" t="n"/>
      <c r="BV41" s="476" t="n"/>
      <c r="BW41" s="476" t="n"/>
      <c r="BX41" s="476" t="n"/>
      <c r="BY41" s="476" t="n"/>
      <c r="BZ41" s="476" t="n"/>
      <c r="CA41" s="476" t="n"/>
      <c r="CB41" s="476" t="n"/>
      <c r="CC41" s="476" t="n"/>
      <c r="CD41" s="476" t="n"/>
      <c r="CE41" s="476" t="n"/>
      <c r="CF41" s="476" t="n"/>
      <c r="CG41" s="476" t="n"/>
      <c r="CH41" s="476" t="n"/>
      <c r="CI41" s="476" t="n"/>
      <c r="CJ41" s="476" t="n"/>
      <c r="CK41" s="476" t="n"/>
      <c r="CL41" s="476" t="n"/>
      <c r="CM41" s="476" t="n"/>
      <c r="CN41" s="476" t="n"/>
      <c r="CO41" s="476" t="n"/>
      <c r="CP41" s="476" t="n"/>
      <c r="CQ41" s="476" t="n"/>
      <c r="CR41" s="476" t="n"/>
      <c r="CS41" s="476" t="n"/>
      <c r="CT41" s="476" t="n"/>
      <c r="CU41" s="476" t="n"/>
      <c r="CV41" s="476" t="n"/>
    </row>
    <row r="42">
      <c r="A42" s="476" t="n"/>
      <c r="B42" s="732">
        <f>IF(B$41=$B4,IF(B$40="dx",-$K4,-$J4),IF(B$41=$C4,IF(B$40="dx",$K4,$J4),0))</f>
        <v/>
      </c>
      <c r="C42" s="733">
        <f>IF(C$41=$B4,IF(C$40="dx",-$K4,-$J4),IF(C$41=$C4,IF(C$40="dx",$K4,$J4),0))</f>
        <v/>
      </c>
      <c r="D42" s="733">
        <f>IF(D$41=$B4,IF(D$40="dx",-$K4,-$J4),IF(D$41=$C4,IF(D$40="dx",$K4,$J4),0))</f>
        <v/>
      </c>
      <c r="E42" s="733">
        <f>IF(E$41=$B4,IF(E$40="dx",-$K4,-$J4),IF(E$41=$C4,IF(E$40="dx",$K4,$J4),0))</f>
        <v/>
      </c>
      <c r="F42" s="733">
        <f>IF(F$41=$B4,IF(F$40="dx",-$K4,-$J4),IF(F$41=$C4,IF(F$40="dx",$K4,$J4),0))</f>
        <v/>
      </c>
      <c r="G42" s="733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733">
        <f>IF(J$41=$B4,IF(J$40="dx",-$K4,-$J4),IF(J$41=$C4,IF(J$40="dx",$K4,$J4),0))</f>
        <v/>
      </c>
      <c r="K42" s="733">
        <f>IF(K$41=$B4,IF(K$40="dx",-$K4,-$J4),IF(K$41=$C4,IF(K$40="dx",$K4,$J4),0))</f>
        <v/>
      </c>
      <c r="L42" s="733">
        <f>IF(L$41=$B4,IF(L$40="dx",-$K4,-$J4),IF(L$41=$C4,IF(L$40="dx",$K4,$J4),0))</f>
        <v/>
      </c>
      <c r="M42" s="733">
        <f>IF(M$41=$B4,IF(M$40="dx",-$K4,-$J4),IF(M$41=$C4,IF(M$40="dx",$K4,$J4),0))</f>
        <v/>
      </c>
      <c r="N42" s="733">
        <f>IF(N$41=$B4,IF(N$40="dx",-$K4,-$J4),IF(N$41=$C4,IF(N$40="dx",$K4,$J4),0))</f>
        <v/>
      </c>
      <c r="O42" s="733">
        <f>IF(O$41=$B4,IF(O$40="dx",-$K4,-$J4),IF(O$41=$C4,IF(O$40="dx",$K4,$J4),0))</f>
        <v/>
      </c>
      <c r="P42" s="733">
        <f>IF(P$41=$B4,IF(P$40="dx",-$K4,-$J4),IF(P$41=$C4,IF(P$40="dx",$K4,$J4),0))</f>
        <v/>
      </c>
      <c r="Q42" s="734">
        <f>IF(Q$41=$B4,IF(Q$40="dx",-$K4,-$J4),IF(Q$41=$C4,IF(Q$40="dx",$K4,$J4),0))</f>
        <v/>
      </c>
      <c r="R42" s="846" t="n"/>
      <c r="S42" s="845">
        <f>M4</f>
        <v/>
      </c>
      <c r="T42" s="847" t="n"/>
      <c r="U42" s="476" t="n"/>
      <c r="V42" s="476" t="n"/>
      <c r="W42" s="476" t="n"/>
      <c r="X42" s="476" t="n"/>
      <c r="Y42" s="476" t="n"/>
      <c r="Z42" s="476" t="n"/>
      <c r="AA42" s="476" t="n"/>
      <c r="AB42" s="476" t="n"/>
      <c r="AC42" s="476" t="n"/>
      <c r="AD42" s="476" t="n"/>
      <c r="AE42" s="476" t="n"/>
      <c r="AF42" s="476" t="n"/>
      <c r="AG42" s="476" t="n"/>
      <c r="AH42" s="476" t="n"/>
      <c r="AI42" s="476" t="n"/>
      <c r="AJ42" s="476" t="n"/>
      <c r="AK42" s="476" t="n"/>
      <c r="AL42" s="476" t="n"/>
      <c r="AM42" s="476" t="n"/>
      <c r="AN42" s="476" t="n"/>
      <c r="AO42" s="476" t="n"/>
      <c r="AP42" s="476" t="n"/>
      <c r="AQ42" s="476" t="n"/>
      <c r="AR42" s="476" t="n"/>
      <c r="AS42" s="476" t="n"/>
      <c r="AT42" s="476" t="n"/>
      <c r="AU42" s="476" t="n"/>
      <c r="AV42" s="476" t="n"/>
      <c r="AW42" s="476" t="n"/>
      <c r="AX42" s="476" t="n"/>
      <c r="AY42" s="476" t="n"/>
      <c r="AZ42" s="476" t="n"/>
      <c r="BA42" s="476" t="n"/>
      <c r="BB42" s="476" t="n"/>
      <c r="BC42" s="476" t="n"/>
      <c r="BD42" s="476" t="n"/>
      <c r="BE42" s="476" t="n"/>
      <c r="BF42" s="476" t="n"/>
      <c r="BG42" s="476" t="n"/>
      <c r="BH42" s="476" t="n"/>
      <c r="BI42" s="476" t="n"/>
      <c r="BJ42" s="476" t="n"/>
      <c r="BK42" s="476" t="n"/>
      <c r="BL42" s="476" t="n"/>
      <c r="BM42" s="476" t="n"/>
      <c r="BN42" s="476" t="n"/>
      <c r="BO42" s="476" t="n"/>
      <c r="BP42" s="476" t="n"/>
      <c r="BQ42" s="476" t="n"/>
      <c r="BR42" s="476" t="n"/>
      <c r="BS42" s="476" t="n"/>
      <c r="BT42" s="476" t="n"/>
      <c r="BU42" s="476" t="n"/>
      <c r="BV42" s="476" t="n"/>
      <c r="BW42" s="476" t="n"/>
      <c r="BX42" s="476" t="n"/>
      <c r="BY42" s="476" t="n"/>
      <c r="BZ42" s="476" t="n"/>
      <c r="CA42" s="476" t="n"/>
      <c r="CB42" s="476" t="n"/>
      <c r="CC42" s="476" t="n"/>
      <c r="CD42" s="476" t="n"/>
      <c r="CE42" s="476" t="n"/>
      <c r="CF42" s="476" t="n"/>
      <c r="CG42" s="476" t="n"/>
      <c r="CH42" s="476" t="n"/>
      <c r="CI42" s="476" t="n"/>
      <c r="CJ42" s="476" t="n"/>
      <c r="CK42" s="476" t="n"/>
      <c r="CL42" s="476" t="n"/>
      <c r="CM42" s="476" t="n"/>
      <c r="CN42" s="476" t="n"/>
      <c r="CO42" s="476" t="n"/>
      <c r="CP42" s="476" t="n"/>
      <c r="CQ42" s="476" t="n"/>
      <c r="CR42" s="476" t="n"/>
      <c r="CS42" s="476" t="n"/>
      <c r="CT42" s="476" t="n"/>
      <c r="CU42" s="476" t="n"/>
      <c r="CV42" s="476" t="n"/>
    </row>
    <row r="43">
      <c r="A43" s="612" t="inlineStr">
        <is>
          <t>[-]</t>
        </is>
      </c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>
        <f>N4</f>
        <v/>
      </c>
      <c r="S43" s="845">
        <f>M5</f>
        <v/>
      </c>
      <c r="T43" s="617">
        <f t="array" ref="T43:T74">MMULT(B43:Q74,U140:U155)+R43:R74</f>
        <v/>
      </c>
      <c r="U43" s="476" t="inlineStr">
        <is>
          <t>[m]</t>
        </is>
      </c>
      <c r="V43" s="476" t="n"/>
      <c r="W43" s="476" t="n"/>
      <c r="X43" s="476" t="n"/>
      <c r="Y43" s="476" t="n"/>
      <c r="Z43" s="476" t="n"/>
      <c r="AA43" s="476" t="n"/>
      <c r="AB43" s="476" t="n"/>
      <c r="AC43" s="476" t="n"/>
      <c r="AD43" s="476" t="n"/>
      <c r="AE43" s="476" t="n"/>
      <c r="AF43" s="476" t="n"/>
      <c r="AG43" s="476" t="n"/>
      <c r="AH43" s="476" t="n"/>
      <c r="AI43" s="476" t="n"/>
      <c r="AJ43" s="476" t="n"/>
      <c r="AK43" s="476" t="n"/>
      <c r="AL43" s="476" t="n"/>
      <c r="AM43" s="476" t="n"/>
      <c r="AN43" s="476" t="n"/>
      <c r="AO43" s="476" t="n"/>
      <c r="AP43" s="476" t="n"/>
      <c r="AQ43" s="476" t="n"/>
      <c r="AR43" s="476" t="n"/>
      <c r="AS43" s="476" t="n"/>
      <c r="AT43" s="476" t="n"/>
      <c r="AU43" s="476" t="n"/>
      <c r="AV43" s="476" t="n"/>
      <c r="AW43" s="476" t="n"/>
      <c r="AX43" s="476" t="n"/>
      <c r="AY43" s="476" t="n"/>
      <c r="AZ43" s="476" t="n"/>
      <c r="BA43" s="476" t="n"/>
      <c r="BB43" s="476" t="n"/>
      <c r="BC43" s="476" t="n"/>
      <c r="BD43" s="476" t="n"/>
      <c r="BE43" s="476" t="n"/>
      <c r="BF43" s="476" t="n"/>
      <c r="BG43" s="476" t="n"/>
      <c r="BH43" s="476" t="n"/>
      <c r="BI43" s="476" t="n"/>
      <c r="BJ43" s="476" t="n"/>
      <c r="BK43" s="476" t="n"/>
      <c r="BL43" s="476" t="n"/>
      <c r="BM43" s="476" t="n"/>
      <c r="BN43" s="476" t="n"/>
      <c r="BO43" s="476" t="n"/>
      <c r="BP43" s="476" t="n"/>
      <c r="BQ43" s="476" t="n"/>
      <c r="BR43" s="476" t="n"/>
      <c r="BS43" s="476" t="n"/>
      <c r="BT43" s="476" t="n"/>
      <c r="BU43" s="476" t="n"/>
      <c r="BV43" s="476" t="n"/>
      <c r="BW43" s="476" t="n"/>
      <c r="BX43" s="476" t="n"/>
      <c r="BY43" s="476" t="n"/>
      <c r="BZ43" s="476" t="n"/>
      <c r="CA43" s="476" t="n"/>
      <c r="CB43" s="476" t="n"/>
      <c r="CC43" s="476" t="n"/>
      <c r="CD43" s="476" t="n"/>
      <c r="CE43" s="476" t="n"/>
      <c r="CF43" s="476" t="n"/>
      <c r="CG43" s="476" t="n"/>
      <c r="CH43" s="476" t="n"/>
      <c r="CI43" s="476" t="n"/>
      <c r="CJ43" s="476" t="n"/>
      <c r="CK43" s="476" t="n"/>
      <c r="CL43" s="476" t="n"/>
      <c r="CM43" s="476" t="n"/>
      <c r="CN43" s="476" t="n"/>
      <c r="CO43" s="476" t="n"/>
      <c r="CP43" s="476" t="n"/>
      <c r="CQ43" s="476" t="n"/>
      <c r="CR43" s="476" t="n"/>
      <c r="CS43" s="476" t="n"/>
      <c r="CT43" s="476" t="n"/>
      <c r="CU43" s="476" t="n"/>
      <c r="CV43" s="476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>
        <f>N5</f>
        <v/>
      </c>
      <c r="S44" s="845">
        <f>M6</f>
        <v/>
      </c>
      <c r="T44" s="542" t="n">
        <v>-0.0003567338435778487</v>
      </c>
      <c r="U44" s="476" t="n"/>
      <c r="V44" s="476" t="n"/>
      <c r="W44" s="476" t="n"/>
      <c r="X44" s="476" t="n"/>
      <c r="Y44" s="476" t="n"/>
      <c r="Z44" s="476" t="n"/>
      <c r="AA44" s="476" t="n"/>
      <c r="AB44" s="476" t="n"/>
      <c r="AC44" s="476" t="n"/>
      <c r="AD44" s="476" t="n"/>
      <c r="AE44" s="476" t="n"/>
      <c r="AF44" s="476" t="n"/>
      <c r="AG44" s="476" t="n"/>
      <c r="AH44" s="476" t="n"/>
      <c r="AI44" s="476" t="n"/>
      <c r="AJ44" s="476" t="n"/>
      <c r="AK44" s="476" t="n"/>
      <c r="AL44" s="476" t="n"/>
      <c r="AM44" s="476" t="n"/>
      <c r="AN44" s="476" t="n"/>
      <c r="AO44" s="476" t="n"/>
      <c r="AP44" s="476" t="n"/>
      <c r="AQ44" s="476" t="n"/>
      <c r="AR44" s="476" t="n"/>
      <c r="AS44" s="476" t="n"/>
      <c r="AT44" s="476" t="n"/>
      <c r="AU44" s="476" t="n"/>
      <c r="AV44" s="476" t="n"/>
      <c r="AW44" s="476" t="n"/>
      <c r="AX44" s="476" t="n"/>
      <c r="AY44" s="476" t="n"/>
      <c r="AZ44" s="476" t="n"/>
      <c r="BA44" s="476" t="n"/>
      <c r="BB44" s="476" t="n"/>
      <c r="BC44" s="476" t="n"/>
      <c r="BD44" s="476" t="n"/>
      <c r="BE44" s="476" t="n"/>
      <c r="BF44" s="476" t="n"/>
      <c r="BG44" s="476" t="n"/>
      <c r="BH44" s="476" t="n"/>
      <c r="BI44" s="476" t="n"/>
      <c r="BJ44" s="476" t="n"/>
      <c r="BK44" s="476" t="n"/>
      <c r="BL44" s="476" t="n"/>
      <c r="BM44" s="476" t="n"/>
      <c r="BN44" s="476" t="n"/>
      <c r="BO44" s="476" t="n"/>
      <c r="BP44" s="476" t="n"/>
      <c r="BQ44" s="476" t="n"/>
      <c r="BR44" s="476" t="n"/>
      <c r="BS44" s="476" t="n"/>
      <c r="BT44" s="476" t="n"/>
      <c r="BU44" s="476" t="n"/>
      <c r="BV44" s="476" t="n"/>
      <c r="BW44" s="476" t="n"/>
      <c r="BX44" s="476" t="n"/>
      <c r="BY44" s="476" t="n"/>
      <c r="BZ44" s="476" t="n"/>
      <c r="CA44" s="476" t="n"/>
      <c r="CB44" s="476" t="n"/>
      <c r="CC44" s="476" t="n"/>
      <c r="CD44" s="476" t="n"/>
      <c r="CE44" s="476" t="n"/>
      <c r="CF44" s="476" t="n"/>
      <c r="CG44" s="476" t="n"/>
      <c r="CH44" s="476" t="n"/>
      <c r="CI44" s="476" t="n"/>
      <c r="CJ44" s="476" t="n"/>
      <c r="CK44" s="476" t="n"/>
      <c r="CL44" s="476" t="n"/>
      <c r="CM44" s="476" t="n"/>
      <c r="CN44" s="476" t="n"/>
      <c r="CO44" s="476" t="n"/>
      <c r="CP44" s="476" t="n"/>
      <c r="CQ44" s="476" t="n"/>
      <c r="CR44" s="476" t="n"/>
      <c r="CS44" s="476" t="n"/>
      <c r="CT44" s="476" t="n"/>
      <c r="CU44" s="476" t="n"/>
      <c r="CV44" s="476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>
        <f>N6</f>
        <v/>
      </c>
      <c r="S45" s="845">
        <f>M7</f>
        <v/>
      </c>
      <c r="T45" s="542" t="n">
        <v>9.665765125980367e-05</v>
      </c>
      <c r="U45" s="476" t="n"/>
      <c r="V45" s="476" t="n"/>
      <c r="W45" s="476" t="n"/>
      <c r="X45" s="476" t="n"/>
      <c r="Y45" s="476" t="n"/>
      <c r="Z45" s="476" t="n"/>
      <c r="AA45" s="476" t="n"/>
      <c r="AB45" s="476" t="n"/>
      <c r="AC45" s="476" t="n"/>
      <c r="AD45" s="476" t="n"/>
      <c r="AE45" s="476" t="n"/>
      <c r="AF45" s="476" t="n"/>
      <c r="AG45" s="476" t="n"/>
      <c r="AH45" s="476" t="n"/>
      <c r="AI45" s="476" t="n"/>
      <c r="AJ45" s="476" t="n"/>
      <c r="AK45" s="476" t="n"/>
      <c r="AL45" s="476" t="n"/>
      <c r="AM45" s="476" t="n"/>
      <c r="AN45" s="476" t="n"/>
      <c r="AO45" s="476" t="n"/>
      <c r="AP45" s="476" t="n"/>
      <c r="AQ45" s="476" t="n"/>
      <c r="AR45" s="476" t="n"/>
      <c r="AS45" s="476" t="n"/>
      <c r="AT45" s="476" t="n"/>
      <c r="AU45" s="476" t="n"/>
      <c r="AV45" s="476" t="n"/>
      <c r="AW45" s="476" t="n"/>
      <c r="AX45" s="476" t="n"/>
      <c r="AY45" s="476" t="n"/>
      <c r="AZ45" s="476" t="n"/>
      <c r="BA45" s="476" t="n"/>
      <c r="BB45" s="476" t="n"/>
      <c r="BC45" s="476" t="n"/>
      <c r="BD45" s="476" t="n"/>
      <c r="BE45" s="476" t="n"/>
      <c r="BF45" s="476" t="n"/>
      <c r="BG45" s="476" t="n"/>
      <c r="BH45" s="476" t="n"/>
      <c r="BI45" s="476" t="n"/>
      <c r="BJ45" s="476" t="n"/>
      <c r="BK45" s="476" t="n"/>
      <c r="BL45" s="476" t="n"/>
      <c r="BM45" s="476" t="n"/>
      <c r="BN45" s="476" t="n"/>
      <c r="BO45" s="476" t="n"/>
      <c r="BP45" s="476" t="n"/>
      <c r="BQ45" s="476" t="n"/>
      <c r="BR45" s="476" t="n"/>
      <c r="BS45" s="476" t="n"/>
      <c r="BT45" s="476" t="n"/>
      <c r="BU45" s="476" t="n"/>
      <c r="BV45" s="476" t="n"/>
      <c r="BW45" s="476" t="n"/>
      <c r="BX45" s="476" t="n"/>
      <c r="BY45" s="476" t="n"/>
      <c r="BZ45" s="476" t="n"/>
      <c r="CA45" s="476" t="n"/>
      <c r="CB45" s="476" t="n"/>
      <c r="CC45" s="476" t="n"/>
      <c r="CD45" s="476" t="n"/>
      <c r="CE45" s="476" t="n"/>
      <c r="CF45" s="476" t="n"/>
      <c r="CG45" s="476" t="n"/>
      <c r="CH45" s="476" t="n"/>
      <c r="CI45" s="476" t="n"/>
      <c r="CJ45" s="476" t="n"/>
      <c r="CK45" s="476" t="n"/>
      <c r="CL45" s="476" t="n"/>
      <c r="CM45" s="476" t="n"/>
      <c r="CN45" s="476" t="n"/>
      <c r="CO45" s="476" t="n"/>
      <c r="CP45" s="476" t="n"/>
      <c r="CQ45" s="476" t="n"/>
      <c r="CR45" s="476" t="n"/>
      <c r="CS45" s="476" t="n"/>
      <c r="CT45" s="476" t="n"/>
      <c r="CU45" s="476" t="n"/>
      <c r="CV45" s="476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>
        <f>N7</f>
        <v/>
      </c>
      <c r="S46" s="845">
        <f>M8</f>
        <v/>
      </c>
      <c r="T46" s="542" t="n">
        <v>0.0001344145840607971</v>
      </c>
      <c r="U46" s="476" t="n"/>
      <c r="V46" s="476" t="n"/>
      <c r="W46" s="476" t="n"/>
      <c r="X46" s="476" t="n"/>
      <c r="Y46" s="476" t="n"/>
      <c r="Z46" s="476" t="n"/>
      <c r="AA46" s="476" t="n"/>
      <c r="AB46" s="476" t="n"/>
      <c r="AC46" s="476" t="n"/>
      <c r="AD46" s="476" t="n"/>
      <c r="AE46" s="476" t="n"/>
      <c r="AF46" s="476" t="n"/>
      <c r="AG46" s="476" t="n"/>
      <c r="AH46" s="476" t="n"/>
      <c r="AI46" s="476" t="n"/>
      <c r="AJ46" s="476" t="n"/>
      <c r="AK46" s="476" t="n"/>
      <c r="AL46" s="476" t="n"/>
      <c r="AM46" s="476" t="n"/>
      <c r="AN46" s="476" t="n"/>
      <c r="AO46" s="476" t="n"/>
      <c r="AP46" s="476" t="n"/>
      <c r="AQ46" s="476" t="n"/>
      <c r="AR46" s="476" t="n"/>
      <c r="AS46" s="476" t="n"/>
      <c r="AT46" s="476" t="n"/>
      <c r="AU46" s="476" t="n"/>
      <c r="AV46" s="476" t="n"/>
      <c r="AW46" s="476" t="n"/>
      <c r="AX46" s="476" t="n"/>
      <c r="AY46" s="476" t="n"/>
      <c r="AZ46" s="476" t="n"/>
      <c r="BA46" s="476" t="n"/>
      <c r="BB46" s="476" t="n"/>
      <c r="BC46" s="476" t="n"/>
      <c r="BD46" s="476" t="n"/>
      <c r="BE46" s="476" t="n"/>
      <c r="BF46" s="476" t="n"/>
      <c r="BG46" s="476" t="n"/>
      <c r="BH46" s="476" t="n"/>
      <c r="BI46" s="476" t="n"/>
      <c r="BJ46" s="476" t="n"/>
      <c r="BK46" s="476" t="n"/>
      <c r="BL46" s="476" t="n"/>
      <c r="BM46" s="476" t="n"/>
      <c r="BN46" s="476" t="n"/>
      <c r="BO46" s="476" t="n"/>
      <c r="BP46" s="476" t="n"/>
      <c r="BQ46" s="476" t="n"/>
      <c r="BR46" s="476" t="n"/>
      <c r="BS46" s="476" t="n"/>
      <c r="BT46" s="476" t="n"/>
      <c r="BU46" s="476" t="n"/>
      <c r="BV46" s="476" t="n"/>
      <c r="BW46" s="476" t="n"/>
      <c r="BX46" s="476" t="n"/>
      <c r="BY46" s="476" t="n"/>
      <c r="BZ46" s="476" t="n"/>
      <c r="CA46" s="476" t="n"/>
      <c r="CB46" s="476" t="n"/>
      <c r="CC46" s="476" t="n"/>
      <c r="CD46" s="476" t="n"/>
      <c r="CE46" s="476" t="n"/>
      <c r="CF46" s="476" t="n"/>
      <c r="CG46" s="476" t="n"/>
      <c r="CH46" s="476" t="n"/>
      <c r="CI46" s="476" t="n"/>
      <c r="CJ46" s="476" t="n"/>
      <c r="CK46" s="476" t="n"/>
      <c r="CL46" s="476" t="n"/>
      <c r="CM46" s="476" t="n"/>
      <c r="CN46" s="476" t="n"/>
      <c r="CO46" s="476" t="n"/>
      <c r="CP46" s="476" t="n"/>
      <c r="CQ46" s="476" t="n"/>
      <c r="CR46" s="476" t="n"/>
      <c r="CS46" s="476" t="n"/>
      <c r="CT46" s="476" t="n"/>
      <c r="CU46" s="476" t="n"/>
      <c r="CV46" s="476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>
        <f>N8</f>
        <v/>
      </c>
      <c r="S47" s="845">
        <f>M9</f>
        <v/>
      </c>
      <c r="T47" s="542" t="n">
        <v>-0.0004521253017683604</v>
      </c>
      <c r="U47" s="476" t="n"/>
      <c r="V47" s="476" t="n"/>
      <c r="W47" s="476" t="n"/>
      <c r="X47" s="476" t="n"/>
      <c r="Y47" s="476" t="n"/>
      <c r="Z47" s="476" t="n"/>
      <c r="AA47" s="476" t="n"/>
      <c r="AB47" s="476" t="n"/>
      <c r="AC47" s="476" t="n"/>
      <c r="AD47" s="476" t="n"/>
      <c r="AE47" s="476" t="n"/>
      <c r="AF47" s="476" t="n"/>
      <c r="AG47" s="476" t="n"/>
      <c r="AH47" s="476" t="n"/>
      <c r="AI47" s="476" t="n"/>
      <c r="AJ47" s="476" t="n"/>
      <c r="AK47" s="476" t="n"/>
      <c r="AL47" s="476" t="n"/>
      <c r="AM47" s="476" t="n"/>
      <c r="AN47" s="476" t="n"/>
      <c r="AO47" s="476" t="n"/>
      <c r="AP47" s="476" t="n"/>
      <c r="AQ47" s="476" t="n"/>
      <c r="AR47" s="476" t="n"/>
      <c r="AS47" s="476" t="n"/>
      <c r="AT47" s="476" t="n"/>
      <c r="AU47" s="476" t="n"/>
      <c r="AV47" s="476" t="n"/>
      <c r="AW47" s="476" t="n"/>
      <c r="AX47" s="476" t="n"/>
      <c r="AY47" s="476" t="n"/>
      <c r="AZ47" s="476" t="n"/>
      <c r="BA47" s="476" t="n"/>
      <c r="BB47" s="476" t="n"/>
      <c r="BC47" s="476" t="n"/>
      <c r="BD47" s="476" t="n"/>
      <c r="BE47" s="476" t="n"/>
      <c r="BF47" s="476" t="n"/>
      <c r="BG47" s="476" t="n"/>
      <c r="BH47" s="476" t="n"/>
      <c r="BI47" s="476" t="n"/>
      <c r="BJ47" s="476" t="n"/>
      <c r="BK47" s="476" t="n"/>
      <c r="BL47" s="476" t="n"/>
      <c r="BM47" s="476" t="n"/>
      <c r="BN47" s="476" t="n"/>
      <c r="BO47" s="476" t="n"/>
      <c r="BP47" s="476" t="n"/>
      <c r="BQ47" s="476" t="n"/>
      <c r="BR47" s="476" t="n"/>
      <c r="BS47" s="476" t="n"/>
      <c r="BT47" s="476" t="n"/>
      <c r="BU47" s="476" t="n"/>
      <c r="BV47" s="476" t="n"/>
      <c r="BW47" s="476" t="n"/>
      <c r="BX47" s="476" t="n"/>
      <c r="BY47" s="476" t="n"/>
      <c r="BZ47" s="476" t="n"/>
      <c r="CA47" s="476" t="n"/>
      <c r="CB47" s="476" t="n"/>
      <c r="CC47" s="476" t="n"/>
      <c r="CD47" s="476" t="n"/>
      <c r="CE47" s="476" t="n"/>
      <c r="CF47" s="476" t="n"/>
      <c r="CG47" s="476" t="n"/>
      <c r="CH47" s="476" t="n"/>
      <c r="CI47" s="476" t="n"/>
      <c r="CJ47" s="476" t="n"/>
      <c r="CK47" s="476" t="n"/>
      <c r="CL47" s="476" t="n"/>
      <c r="CM47" s="476" t="n"/>
      <c r="CN47" s="476" t="n"/>
      <c r="CO47" s="476" t="n"/>
      <c r="CP47" s="476" t="n"/>
      <c r="CQ47" s="476" t="n"/>
      <c r="CR47" s="476" t="n"/>
      <c r="CS47" s="476" t="n"/>
      <c r="CT47" s="476" t="n"/>
      <c r="CU47" s="476" t="n"/>
      <c r="CV47" s="476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>
        <f>N9</f>
        <v/>
      </c>
      <c r="S48" s="845">
        <f>M10</f>
        <v/>
      </c>
      <c r="T48" s="542" t="n">
        <v>0.001694882650798522</v>
      </c>
      <c r="U48" s="476" t="n"/>
      <c r="V48" s="476" t="n"/>
      <c r="W48" s="476" t="n"/>
      <c r="X48" s="476" t="n"/>
      <c r="Y48" s="476" t="n"/>
      <c r="Z48" s="476" t="n"/>
      <c r="AA48" s="476" t="n"/>
      <c r="AB48" s="476" t="n"/>
      <c r="AC48" s="476" t="n"/>
      <c r="AD48" s="476" t="n"/>
      <c r="AE48" s="476" t="n"/>
      <c r="AF48" s="476" t="n"/>
      <c r="AG48" s="476" t="n"/>
      <c r="AH48" s="476" t="n"/>
      <c r="AI48" s="476" t="n"/>
      <c r="AJ48" s="476" t="n"/>
      <c r="AK48" s="476" t="n"/>
      <c r="AL48" s="476" t="n"/>
      <c r="AM48" s="476" t="n"/>
      <c r="AN48" s="476" t="n"/>
      <c r="AO48" s="476" t="n"/>
      <c r="AP48" s="476" t="n"/>
      <c r="AQ48" s="476" t="n"/>
      <c r="AR48" s="476" t="n"/>
      <c r="AS48" s="476" t="n"/>
      <c r="AT48" s="476" t="n"/>
      <c r="AU48" s="476" t="n"/>
      <c r="AV48" s="476" t="n"/>
      <c r="AW48" s="476" t="n"/>
      <c r="AX48" s="476" t="n"/>
      <c r="AY48" s="476" t="n"/>
      <c r="AZ48" s="476" t="n"/>
      <c r="BA48" s="476" t="n"/>
      <c r="BB48" s="476" t="n"/>
      <c r="BC48" s="476" t="n"/>
      <c r="BD48" s="476" t="n"/>
      <c r="BE48" s="476" t="n"/>
      <c r="BF48" s="476" t="n"/>
      <c r="BG48" s="476" t="n"/>
      <c r="BH48" s="476" t="n"/>
      <c r="BI48" s="476" t="n"/>
      <c r="BJ48" s="476" t="n"/>
      <c r="BK48" s="476" t="n"/>
      <c r="BL48" s="476" t="n"/>
      <c r="BM48" s="476" t="n"/>
      <c r="BN48" s="476" t="n"/>
      <c r="BO48" s="476" t="n"/>
      <c r="BP48" s="476" t="n"/>
      <c r="BQ48" s="476" t="n"/>
      <c r="BR48" s="476" t="n"/>
      <c r="BS48" s="476" t="n"/>
      <c r="BT48" s="476" t="n"/>
      <c r="BU48" s="476" t="n"/>
      <c r="BV48" s="476" t="n"/>
      <c r="BW48" s="476" t="n"/>
      <c r="BX48" s="476" t="n"/>
      <c r="BY48" s="476" t="n"/>
      <c r="BZ48" s="476" t="n"/>
      <c r="CA48" s="476" t="n"/>
      <c r="CB48" s="476" t="n"/>
      <c r="CC48" s="476" t="n"/>
      <c r="CD48" s="476" t="n"/>
      <c r="CE48" s="476" t="n"/>
      <c r="CF48" s="476" t="n"/>
      <c r="CG48" s="476" t="n"/>
      <c r="CH48" s="476" t="n"/>
      <c r="CI48" s="476" t="n"/>
      <c r="CJ48" s="476" t="n"/>
      <c r="CK48" s="476" t="n"/>
      <c r="CL48" s="476" t="n"/>
      <c r="CM48" s="476" t="n"/>
      <c r="CN48" s="476" t="n"/>
      <c r="CO48" s="476" t="n"/>
      <c r="CP48" s="476" t="n"/>
      <c r="CQ48" s="476" t="n"/>
      <c r="CR48" s="476" t="n"/>
      <c r="CS48" s="476" t="n"/>
      <c r="CT48" s="476" t="n"/>
      <c r="CU48" s="476" t="n"/>
      <c r="CV48" s="476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>
        <f>N10</f>
        <v/>
      </c>
      <c r="S49" s="845">
        <f>M11</f>
        <v/>
      </c>
      <c r="T49" s="542" t="n">
        <v>2.41176486934756e-06</v>
      </c>
      <c r="U49" s="476" t="n"/>
      <c r="V49" s="476" t="n"/>
      <c r="W49" s="476" t="n"/>
      <c r="X49" s="476" t="n"/>
      <c r="Y49" s="476" t="n"/>
      <c r="Z49" s="476" t="n"/>
      <c r="AA49" s="476" t="n"/>
      <c r="AB49" s="476" t="n"/>
      <c r="AC49" s="476" t="n"/>
      <c r="AD49" s="476" t="n"/>
      <c r="AE49" s="476" t="n"/>
      <c r="AF49" s="476" t="n"/>
      <c r="AG49" s="476" t="n"/>
      <c r="AH49" s="476" t="n"/>
      <c r="AI49" s="476" t="n"/>
      <c r="AJ49" s="476" t="n"/>
      <c r="AK49" s="476" t="n"/>
      <c r="AL49" s="476" t="n"/>
      <c r="AM49" s="476" t="n"/>
      <c r="AN49" s="476" t="n"/>
      <c r="AO49" s="476" t="n"/>
      <c r="AP49" s="476" t="n"/>
      <c r="AQ49" s="476" t="n"/>
      <c r="AR49" s="476" t="n"/>
      <c r="AS49" s="476" t="n"/>
      <c r="AT49" s="476" t="n"/>
      <c r="AU49" s="476" t="n"/>
      <c r="AV49" s="476" t="n"/>
      <c r="AW49" s="476" t="n"/>
      <c r="AX49" s="476" t="n"/>
      <c r="AY49" s="476" t="n"/>
      <c r="AZ49" s="476" t="n"/>
      <c r="BA49" s="476" t="n"/>
      <c r="BB49" s="476" t="n"/>
      <c r="BC49" s="476" t="n"/>
      <c r="BD49" s="476" t="n"/>
      <c r="BE49" s="476" t="n"/>
      <c r="BF49" s="476" t="n"/>
      <c r="BG49" s="476" t="n"/>
      <c r="BH49" s="476" t="n"/>
      <c r="BI49" s="476" t="n"/>
      <c r="BJ49" s="476" t="n"/>
      <c r="BK49" s="476" t="n"/>
      <c r="BL49" s="476" t="n"/>
      <c r="BM49" s="476" t="n"/>
      <c r="BN49" s="476" t="n"/>
      <c r="BO49" s="476" t="n"/>
      <c r="BP49" s="476" t="n"/>
      <c r="BQ49" s="476" t="n"/>
      <c r="BR49" s="476" t="n"/>
      <c r="BS49" s="476" t="n"/>
      <c r="BT49" s="476" t="n"/>
      <c r="BU49" s="476" t="n"/>
      <c r="BV49" s="476" t="n"/>
      <c r="BW49" s="476" t="n"/>
      <c r="BX49" s="476" t="n"/>
      <c r="BY49" s="476" t="n"/>
      <c r="BZ49" s="476" t="n"/>
      <c r="CA49" s="476" t="n"/>
      <c r="CB49" s="476" t="n"/>
      <c r="CC49" s="476" t="n"/>
      <c r="CD49" s="476" t="n"/>
      <c r="CE49" s="476" t="n"/>
      <c r="CF49" s="476" t="n"/>
      <c r="CG49" s="476" t="n"/>
      <c r="CH49" s="476" t="n"/>
      <c r="CI49" s="476" t="n"/>
      <c r="CJ49" s="476" t="n"/>
      <c r="CK49" s="476" t="n"/>
      <c r="CL49" s="476" t="n"/>
      <c r="CM49" s="476" t="n"/>
      <c r="CN49" s="476" t="n"/>
      <c r="CO49" s="476" t="n"/>
      <c r="CP49" s="476" t="n"/>
      <c r="CQ49" s="476" t="n"/>
      <c r="CR49" s="476" t="n"/>
      <c r="CS49" s="476" t="n"/>
      <c r="CT49" s="476" t="n"/>
      <c r="CU49" s="476" t="n"/>
      <c r="CV49" s="476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>
        <f>N11</f>
        <v/>
      </c>
      <c r="S50" s="845">
        <f>M12</f>
        <v/>
      </c>
      <c r="T50" s="542" t="n">
        <v>-0.001365585415960576</v>
      </c>
      <c r="U50" s="476" t="n"/>
      <c r="V50" s="476" t="n"/>
      <c r="W50" s="476" t="n"/>
      <c r="X50" s="476" t="n"/>
      <c r="Y50" s="476" t="n"/>
      <c r="Z50" s="476" t="n"/>
      <c r="AA50" s="476" t="n"/>
      <c r="AB50" s="476" t="n"/>
      <c r="AC50" s="476" t="n"/>
      <c r="AD50" s="476" t="n"/>
      <c r="AE50" s="476" t="n"/>
      <c r="AF50" s="476" t="n"/>
      <c r="AG50" s="476" t="n"/>
      <c r="AH50" s="476" t="n"/>
      <c r="AI50" s="476" t="n"/>
      <c r="AJ50" s="476" t="n"/>
      <c r="AK50" s="476" t="n"/>
      <c r="AL50" s="476" t="n"/>
      <c r="AM50" s="476" t="n"/>
      <c r="AN50" s="476" t="n"/>
      <c r="AO50" s="476" t="n"/>
      <c r="AP50" s="476" t="n"/>
      <c r="AQ50" s="476" t="n"/>
      <c r="AR50" s="476" t="n"/>
      <c r="AS50" s="476" t="n"/>
      <c r="AT50" s="476" t="n"/>
      <c r="AU50" s="476" t="n"/>
      <c r="AV50" s="476" t="n"/>
      <c r="AW50" s="476" t="n"/>
      <c r="AX50" s="476" t="n"/>
      <c r="AY50" s="476" t="n"/>
      <c r="AZ50" s="476" t="n"/>
      <c r="BA50" s="476" t="n"/>
      <c r="BB50" s="476" t="n"/>
      <c r="BC50" s="476" t="n"/>
      <c r="BD50" s="476" t="n"/>
      <c r="BE50" s="476" t="n"/>
      <c r="BF50" s="476" t="n"/>
      <c r="BG50" s="476" t="n"/>
      <c r="BH50" s="476" t="n"/>
      <c r="BI50" s="476" t="n"/>
      <c r="BJ50" s="476" t="n"/>
      <c r="BK50" s="476" t="n"/>
      <c r="BL50" s="476" t="n"/>
      <c r="BM50" s="476" t="n"/>
      <c r="BN50" s="476" t="n"/>
      <c r="BO50" s="476" t="n"/>
      <c r="BP50" s="476" t="n"/>
      <c r="BQ50" s="476" t="n"/>
      <c r="BR50" s="476" t="n"/>
      <c r="BS50" s="476" t="n"/>
      <c r="BT50" s="476" t="n"/>
      <c r="BU50" s="476" t="n"/>
      <c r="BV50" s="476" t="n"/>
      <c r="BW50" s="476" t="n"/>
      <c r="BX50" s="476" t="n"/>
      <c r="BY50" s="476" t="n"/>
      <c r="BZ50" s="476" t="n"/>
      <c r="CA50" s="476" t="n"/>
      <c r="CB50" s="476" t="n"/>
      <c r="CC50" s="476" t="n"/>
      <c r="CD50" s="476" t="n"/>
      <c r="CE50" s="476" t="n"/>
      <c r="CF50" s="476" t="n"/>
      <c r="CG50" s="476" t="n"/>
      <c r="CH50" s="476" t="n"/>
      <c r="CI50" s="476" t="n"/>
      <c r="CJ50" s="476" t="n"/>
      <c r="CK50" s="476" t="n"/>
      <c r="CL50" s="476" t="n"/>
      <c r="CM50" s="476" t="n"/>
      <c r="CN50" s="476" t="n"/>
      <c r="CO50" s="476" t="n"/>
      <c r="CP50" s="476" t="n"/>
      <c r="CQ50" s="476" t="n"/>
      <c r="CR50" s="476" t="n"/>
      <c r="CS50" s="476" t="n"/>
      <c r="CT50" s="476" t="n"/>
      <c r="CU50" s="476" t="n"/>
      <c r="CV50" s="476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>
        <f>N12</f>
        <v/>
      </c>
      <c r="S51" s="845">
        <f>M13</f>
        <v/>
      </c>
      <c r="T51" s="542" t="n">
        <v>-0.0009011864540283707</v>
      </c>
      <c r="U51" s="476" t="n"/>
      <c r="V51" s="476" t="n"/>
      <c r="W51" s="476" t="n"/>
      <c r="X51" s="476" t="n"/>
      <c r="Y51" s="476" t="n"/>
      <c r="Z51" s="476" t="n"/>
      <c r="AA51" s="476" t="n"/>
      <c r="AB51" s="476" t="n"/>
      <c r="AC51" s="476" t="n"/>
      <c r="AD51" s="476" t="n"/>
      <c r="AE51" s="476" t="n"/>
      <c r="AF51" s="476" t="n"/>
      <c r="AG51" s="476" t="n"/>
      <c r="AH51" s="476" t="n"/>
      <c r="AI51" s="476" t="n"/>
      <c r="AJ51" s="476" t="n"/>
      <c r="AK51" s="476" t="n"/>
      <c r="AL51" s="476" t="n"/>
      <c r="AM51" s="476" t="n"/>
      <c r="AN51" s="476" t="n"/>
      <c r="AO51" s="476" t="n"/>
      <c r="AP51" s="476" t="n"/>
      <c r="AQ51" s="476" t="n"/>
      <c r="AR51" s="476" t="n"/>
      <c r="AS51" s="476" t="n"/>
      <c r="AT51" s="476" t="n"/>
      <c r="AU51" s="476" t="n"/>
      <c r="AV51" s="476" t="n"/>
      <c r="AW51" s="476" t="n"/>
      <c r="AX51" s="476" t="n"/>
      <c r="AY51" s="476" t="n"/>
      <c r="AZ51" s="476" t="n"/>
      <c r="BA51" s="476" t="n"/>
      <c r="BB51" s="476" t="n"/>
      <c r="BC51" s="476" t="n"/>
      <c r="BD51" s="476" t="n"/>
      <c r="BE51" s="476" t="n"/>
      <c r="BF51" s="476" t="n"/>
      <c r="BG51" s="476" t="n"/>
      <c r="BH51" s="476" t="n"/>
      <c r="BI51" s="476" t="n"/>
      <c r="BJ51" s="476" t="n"/>
      <c r="BK51" s="476" t="n"/>
      <c r="BL51" s="476" t="n"/>
      <c r="BM51" s="476" t="n"/>
      <c r="BN51" s="476" t="n"/>
      <c r="BO51" s="476" t="n"/>
      <c r="BP51" s="476" t="n"/>
      <c r="BQ51" s="476" t="n"/>
      <c r="BR51" s="476" t="n"/>
      <c r="BS51" s="476" t="n"/>
      <c r="BT51" s="476" t="n"/>
      <c r="BU51" s="476" t="n"/>
      <c r="BV51" s="476" t="n"/>
      <c r="BW51" s="476" t="n"/>
      <c r="BX51" s="476" t="n"/>
      <c r="BY51" s="476" t="n"/>
      <c r="BZ51" s="476" t="n"/>
      <c r="CA51" s="476" t="n"/>
      <c r="CB51" s="476" t="n"/>
      <c r="CC51" s="476" t="n"/>
      <c r="CD51" s="476" t="n"/>
      <c r="CE51" s="476" t="n"/>
      <c r="CF51" s="476" t="n"/>
      <c r="CG51" s="476" t="n"/>
      <c r="CH51" s="476" t="n"/>
      <c r="CI51" s="476" t="n"/>
      <c r="CJ51" s="476" t="n"/>
      <c r="CK51" s="476" t="n"/>
      <c r="CL51" s="476" t="n"/>
      <c r="CM51" s="476" t="n"/>
      <c r="CN51" s="476" t="n"/>
      <c r="CO51" s="476" t="n"/>
      <c r="CP51" s="476" t="n"/>
      <c r="CQ51" s="476" t="n"/>
      <c r="CR51" s="476" t="n"/>
      <c r="CS51" s="476" t="n"/>
      <c r="CT51" s="476" t="n"/>
      <c r="CU51" s="476" t="n"/>
      <c r="CV51" s="476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>
        <f>N13</f>
        <v/>
      </c>
      <c r="S52" s="845">
        <f>M14</f>
        <v/>
      </c>
      <c r="T52" s="542" t="n">
        <v>-0.0001548840021014372</v>
      </c>
      <c r="U52" s="476" t="n"/>
      <c r="V52" s="476" t="n"/>
      <c r="W52" s="476" t="n"/>
      <c r="X52" s="476" t="n"/>
      <c r="Y52" s="476" t="n"/>
      <c r="Z52" s="476" t="n"/>
      <c r="AA52" s="476" t="n"/>
      <c r="AB52" s="476" t="n"/>
      <c r="AC52" s="476" t="n"/>
      <c r="AD52" s="476" t="n"/>
      <c r="AE52" s="476" t="n"/>
      <c r="AF52" s="476" t="n"/>
      <c r="AG52" s="476" t="n"/>
      <c r="AH52" s="476" t="n"/>
      <c r="AI52" s="476" t="n"/>
      <c r="AJ52" s="476" t="n"/>
      <c r="AK52" s="476" t="n"/>
      <c r="AL52" s="476" t="n"/>
      <c r="AM52" s="476" t="n"/>
      <c r="AN52" s="476" t="n"/>
      <c r="AO52" s="476" t="n"/>
      <c r="AP52" s="476" t="n"/>
      <c r="AQ52" s="476" t="n"/>
      <c r="AR52" s="476" t="n"/>
      <c r="AS52" s="476" t="n"/>
      <c r="AT52" s="476" t="n"/>
      <c r="AU52" s="476" t="n"/>
      <c r="AV52" s="476" t="n"/>
      <c r="AW52" s="476" t="n"/>
      <c r="AX52" s="476" t="n"/>
      <c r="AY52" s="476" t="n"/>
      <c r="AZ52" s="476" t="n"/>
      <c r="BA52" s="476" t="n"/>
      <c r="BB52" s="476" t="n"/>
      <c r="BC52" s="476" t="n"/>
      <c r="BD52" s="476" t="n"/>
      <c r="BE52" s="476" t="n"/>
      <c r="BF52" s="476" t="n"/>
      <c r="BG52" s="476" t="n"/>
      <c r="BH52" s="476" t="n"/>
      <c r="BI52" s="476" t="n"/>
      <c r="BJ52" s="476" t="n"/>
      <c r="BK52" s="476" t="n"/>
      <c r="BL52" s="476" t="n"/>
      <c r="BM52" s="476" t="n"/>
      <c r="BN52" s="476" t="n"/>
      <c r="BO52" s="476" t="n"/>
      <c r="BP52" s="476" t="n"/>
      <c r="BQ52" s="476" t="n"/>
      <c r="BR52" s="476" t="n"/>
      <c r="BS52" s="476" t="n"/>
      <c r="BT52" s="476" t="n"/>
      <c r="BU52" s="476" t="n"/>
      <c r="BV52" s="476" t="n"/>
      <c r="BW52" s="476" t="n"/>
      <c r="BX52" s="476" t="n"/>
      <c r="BY52" s="476" t="n"/>
      <c r="BZ52" s="476" t="n"/>
      <c r="CA52" s="476" t="n"/>
      <c r="CB52" s="476" t="n"/>
      <c r="CC52" s="476" t="n"/>
      <c r="CD52" s="476" t="n"/>
      <c r="CE52" s="476" t="n"/>
      <c r="CF52" s="476" t="n"/>
      <c r="CG52" s="476" t="n"/>
      <c r="CH52" s="476" t="n"/>
      <c r="CI52" s="476" t="n"/>
      <c r="CJ52" s="476" t="n"/>
      <c r="CK52" s="476" t="n"/>
      <c r="CL52" s="476" t="n"/>
      <c r="CM52" s="476" t="n"/>
      <c r="CN52" s="476" t="n"/>
      <c r="CO52" s="476" t="n"/>
      <c r="CP52" s="476" t="n"/>
      <c r="CQ52" s="476" t="n"/>
      <c r="CR52" s="476" t="n"/>
      <c r="CS52" s="476" t="n"/>
      <c r="CT52" s="476" t="n"/>
      <c r="CU52" s="476" t="n"/>
      <c r="CV52" s="476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>
        <f>N14</f>
        <v/>
      </c>
      <c r="S53" s="845">
        <f>M15</f>
        <v/>
      </c>
      <c r="T53" s="542" t="n">
        <v>-0.001311537742253999</v>
      </c>
      <c r="U53" s="476" t="n"/>
      <c r="V53" s="476" t="n"/>
      <c r="W53" s="476" t="n"/>
      <c r="X53" s="476" t="n"/>
      <c r="Y53" s="476" t="n"/>
      <c r="Z53" s="476" t="n"/>
      <c r="AA53" s="476" t="n"/>
      <c r="AB53" s="476" t="n"/>
      <c r="AC53" s="476" t="n"/>
      <c r="AD53" s="476" t="n"/>
      <c r="AE53" s="476" t="n"/>
      <c r="AF53" s="476" t="n"/>
      <c r="AG53" s="476" t="n"/>
      <c r="AH53" s="476" t="n"/>
      <c r="AI53" s="476" t="n"/>
      <c r="AJ53" s="476" t="n"/>
      <c r="AK53" s="476" t="n"/>
      <c r="AL53" s="476" t="n"/>
      <c r="AM53" s="476" t="n"/>
      <c r="AN53" s="476" t="n"/>
      <c r="AO53" s="476" t="n"/>
      <c r="AP53" s="476" t="n"/>
      <c r="AQ53" s="476" t="n"/>
      <c r="AR53" s="476" t="n"/>
      <c r="AS53" s="476" t="n"/>
      <c r="AT53" s="476" t="n"/>
      <c r="AU53" s="476" t="n"/>
      <c r="AV53" s="476" t="n"/>
      <c r="AW53" s="476" t="n"/>
      <c r="AX53" s="476" t="n"/>
      <c r="AY53" s="476" t="n"/>
      <c r="AZ53" s="476" t="n"/>
      <c r="BA53" s="476" t="n"/>
      <c r="BB53" s="476" t="n"/>
      <c r="BC53" s="476" t="n"/>
      <c r="BD53" s="476" t="n"/>
      <c r="BE53" s="476" t="n"/>
      <c r="BF53" s="476" t="n"/>
      <c r="BG53" s="476" t="n"/>
      <c r="BH53" s="476" t="n"/>
      <c r="BI53" s="476" t="n"/>
      <c r="BJ53" s="476" t="n"/>
      <c r="BK53" s="476" t="n"/>
      <c r="BL53" s="476" t="n"/>
      <c r="BM53" s="476" t="n"/>
      <c r="BN53" s="476" t="n"/>
      <c r="BO53" s="476" t="n"/>
      <c r="BP53" s="476" t="n"/>
      <c r="BQ53" s="476" t="n"/>
      <c r="BR53" s="476" t="n"/>
      <c r="BS53" s="476" t="n"/>
      <c r="BT53" s="476" t="n"/>
      <c r="BU53" s="476" t="n"/>
      <c r="BV53" s="476" t="n"/>
      <c r="BW53" s="476" t="n"/>
      <c r="BX53" s="476" t="n"/>
      <c r="BY53" s="476" t="n"/>
      <c r="BZ53" s="476" t="n"/>
      <c r="CA53" s="476" t="n"/>
      <c r="CB53" s="476" t="n"/>
      <c r="CC53" s="476" t="n"/>
      <c r="CD53" s="476" t="n"/>
      <c r="CE53" s="476" t="n"/>
      <c r="CF53" s="476" t="n"/>
      <c r="CG53" s="476" t="n"/>
      <c r="CH53" s="476" t="n"/>
      <c r="CI53" s="476" t="n"/>
      <c r="CJ53" s="476" t="n"/>
      <c r="CK53" s="476" t="n"/>
      <c r="CL53" s="476" t="n"/>
      <c r="CM53" s="476" t="n"/>
      <c r="CN53" s="476" t="n"/>
      <c r="CO53" s="476" t="n"/>
      <c r="CP53" s="476" t="n"/>
      <c r="CQ53" s="476" t="n"/>
      <c r="CR53" s="476" t="n"/>
      <c r="CS53" s="476" t="n"/>
      <c r="CT53" s="476" t="n"/>
      <c r="CU53" s="476" t="n"/>
      <c r="CV53" s="476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>
        <f>N15</f>
        <v/>
      </c>
      <c r="S54" s="845">
        <f>M16</f>
        <v/>
      </c>
      <c r="T54" s="542" t="n">
        <v>-0.0004888466570806975</v>
      </c>
      <c r="U54" s="476" t="n"/>
      <c r="V54" s="476" t="n"/>
      <c r="W54" s="476" t="n"/>
      <c r="X54" s="476" t="n"/>
      <c r="Y54" s="476" t="n"/>
      <c r="Z54" s="476" t="n"/>
      <c r="AA54" s="476" t="n"/>
      <c r="AB54" s="476" t="n"/>
      <c r="AC54" s="476" t="n"/>
      <c r="AD54" s="476" t="n"/>
      <c r="AE54" s="476" t="n"/>
      <c r="AF54" s="476" t="n"/>
      <c r="AG54" s="476" t="n"/>
      <c r="AH54" s="476" t="n"/>
      <c r="AI54" s="476" t="n"/>
      <c r="AJ54" s="476" t="n"/>
      <c r="AK54" s="476" t="n"/>
      <c r="AL54" s="476" t="n"/>
      <c r="AM54" s="476" t="n"/>
      <c r="AN54" s="476" t="n"/>
      <c r="AO54" s="476" t="n"/>
      <c r="AP54" s="476" t="n"/>
      <c r="AQ54" s="476" t="n"/>
      <c r="AR54" s="476" t="n"/>
      <c r="AS54" s="476" t="n"/>
      <c r="AT54" s="476" t="n"/>
      <c r="AU54" s="476" t="n"/>
      <c r="AV54" s="476" t="n"/>
      <c r="AW54" s="476" t="n"/>
      <c r="AX54" s="476" t="n"/>
      <c r="AY54" s="476" t="n"/>
      <c r="AZ54" s="476" t="n"/>
      <c r="BA54" s="476" t="n"/>
      <c r="BB54" s="476" t="n"/>
      <c r="BC54" s="476" t="n"/>
      <c r="BD54" s="476" t="n"/>
      <c r="BE54" s="476" t="n"/>
      <c r="BF54" s="476" t="n"/>
      <c r="BG54" s="476" t="n"/>
      <c r="BH54" s="476" t="n"/>
      <c r="BI54" s="476" t="n"/>
      <c r="BJ54" s="476" t="n"/>
      <c r="BK54" s="476" t="n"/>
      <c r="BL54" s="476" t="n"/>
      <c r="BM54" s="476" t="n"/>
      <c r="BN54" s="476" t="n"/>
      <c r="BO54" s="476" t="n"/>
      <c r="BP54" s="476" t="n"/>
      <c r="BQ54" s="476" t="n"/>
      <c r="BR54" s="476" t="n"/>
      <c r="BS54" s="476" t="n"/>
      <c r="BT54" s="476" t="n"/>
      <c r="BU54" s="476" t="n"/>
      <c r="BV54" s="476" t="n"/>
      <c r="BW54" s="476" t="n"/>
      <c r="BX54" s="476" t="n"/>
      <c r="BY54" s="476" t="n"/>
      <c r="BZ54" s="476" t="n"/>
      <c r="CA54" s="476" t="n"/>
      <c r="CB54" s="476" t="n"/>
      <c r="CC54" s="476" t="n"/>
      <c r="CD54" s="476" t="n"/>
      <c r="CE54" s="476" t="n"/>
      <c r="CF54" s="476" t="n"/>
      <c r="CG54" s="476" t="n"/>
      <c r="CH54" s="476" t="n"/>
      <c r="CI54" s="476" t="n"/>
      <c r="CJ54" s="476" t="n"/>
      <c r="CK54" s="476" t="n"/>
      <c r="CL54" s="476" t="n"/>
      <c r="CM54" s="476" t="n"/>
      <c r="CN54" s="476" t="n"/>
      <c r="CO54" s="476" t="n"/>
      <c r="CP54" s="476" t="n"/>
      <c r="CQ54" s="476" t="n"/>
      <c r="CR54" s="476" t="n"/>
      <c r="CS54" s="476" t="n"/>
      <c r="CT54" s="476" t="n"/>
      <c r="CU54" s="476" t="n"/>
      <c r="CV54" s="476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>
        <f>N16</f>
        <v/>
      </c>
      <c r="S55" s="845">
        <f>M17</f>
        <v/>
      </c>
      <c r="T55" s="542" t="n">
        <v>-9.558590298771783e-05</v>
      </c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  <c r="AJ55" s="476" t="n"/>
      <c r="AK55" s="476" t="n"/>
      <c r="AL55" s="476" t="n"/>
      <c r="AM55" s="476" t="n"/>
      <c r="AN55" s="476" t="n"/>
      <c r="AO55" s="476" t="n"/>
      <c r="AP55" s="476" t="n"/>
      <c r="AQ55" s="476" t="n"/>
      <c r="AR55" s="476" t="n"/>
      <c r="AS55" s="476" t="n"/>
      <c r="AT55" s="476" t="n"/>
      <c r="AU55" s="476" t="n"/>
      <c r="AV55" s="476" t="n"/>
      <c r="AW55" s="476" t="n"/>
      <c r="AX55" s="476" t="n"/>
      <c r="AY55" s="476" t="n"/>
      <c r="AZ55" s="476" t="n"/>
      <c r="BA55" s="476" t="n"/>
      <c r="BB55" s="476" t="n"/>
      <c r="BC55" s="476" t="n"/>
      <c r="BD55" s="476" t="n"/>
      <c r="BE55" s="476" t="n"/>
      <c r="BF55" s="476" t="n"/>
      <c r="BG55" s="476" t="n"/>
      <c r="BH55" s="476" t="n"/>
      <c r="BI55" s="476" t="n"/>
      <c r="BJ55" s="476" t="n"/>
      <c r="BK55" s="476" t="n"/>
      <c r="BL55" s="476" t="n"/>
      <c r="BM55" s="476" t="n"/>
      <c r="BN55" s="476" t="n"/>
      <c r="BO55" s="476" t="n"/>
      <c r="BP55" s="476" t="n"/>
      <c r="BQ55" s="476" t="n"/>
      <c r="BR55" s="476" t="n"/>
      <c r="BS55" s="476" t="n"/>
      <c r="BT55" s="476" t="n"/>
      <c r="BU55" s="476" t="n"/>
      <c r="BV55" s="476" t="n"/>
      <c r="BW55" s="476" t="n"/>
      <c r="BX55" s="476" t="n"/>
      <c r="BY55" s="476" t="n"/>
      <c r="BZ55" s="476" t="n"/>
      <c r="CA55" s="476" t="n"/>
      <c r="CB55" s="476" t="n"/>
      <c r="CC55" s="476" t="n"/>
      <c r="CD55" s="476" t="n"/>
      <c r="CE55" s="476" t="n"/>
      <c r="CF55" s="476" t="n"/>
      <c r="CG55" s="476" t="n"/>
      <c r="CH55" s="476" t="n"/>
      <c r="CI55" s="476" t="n"/>
      <c r="CJ55" s="476" t="n"/>
      <c r="CK55" s="476" t="n"/>
      <c r="CL55" s="476" t="n"/>
      <c r="CM55" s="476" t="n"/>
      <c r="CN55" s="476" t="n"/>
      <c r="CO55" s="476" t="n"/>
      <c r="CP55" s="476" t="n"/>
      <c r="CQ55" s="476" t="n"/>
      <c r="CR55" s="476" t="n"/>
      <c r="CS55" s="476" t="n"/>
      <c r="CT55" s="476" t="n"/>
      <c r="CU55" s="476" t="n"/>
      <c r="CV55" s="476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>
        <f>N17</f>
        <v/>
      </c>
      <c r="S56" s="845">
        <f>M18</f>
        <v/>
      </c>
      <c r="T56" s="542" t="n">
        <v>-0.0002616575805453655</v>
      </c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  <c r="AJ56" s="476" t="n"/>
      <c r="AK56" s="476" t="n"/>
      <c r="AL56" s="476" t="n"/>
      <c r="AM56" s="476" t="n"/>
      <c r="AN56" s="476" t="n"/>
      <c r="AO56" s="476" t="n"/>
      <c r="AP56" s="476" t="n"/>
      <c r="AQ56" s="476" t="n"/>
      <c r="AR56" s="476" t="n"/>
      <c r="AS56" s="476" t="n"/>
      <c r="AT56" s="476" t="n"/>
      <c r="AU56" s="476" t="n"/>
      <c r="AV56" s="476" t="n"/>
      <c r="AW56" s="476" t="n"/>
      <c r="AX56" s="476" t="n"/>
      <c r="AY56" s="476" t="n"/>
      <c r="AZ56" s="476" t="n"/>
      <c r="BA56" s="476" t="n"/>
      <c r="BB56" s="476" t="n"/>
      <c r="BC56" s="476" t="n"/>
      <c r="BD56" s="476" t="n"/>
      <c r="BE56" s="476" t="n"/>
      <c r="BF56" s="476" t="n"/>
      <c r="BG56" s="476" t="n"/>
      <c r="BH56" s="476" t="n"/>
      <c r="BI56" s="476" t="n"/>
      <c r="BJ56" s="476" t="n"/>
      <c r="BK56" s="476" t="n"/>
      <c r="BL56" s="476" t="n"/>
      <c r="BM56" s="476" t="n"/>
      <c r="BN56" s="476" t="n"/>
      <c r="BO56" s="476" t="n"/>
      <c r="BP56" s="476" t="n"/>
      <c r="BQ56" s="476" t="n"/>
      <c r="BR56" s="476" t="n"/>
      <c r="BS56" s="476" t="n"/>
      <c r="BT56" s="476" t="n"/>
      <c r="BU56" s="476" t="n"/>
      <c r="BV56" s="476" t="n"/>
      <c r="BW56" s="476" t="n"/>
      <c r="BX56" s="476" t="n"/>
      <c r="BY56" s="476" t="n"/>
      <c r="BZ56" s="476" t="n"/>
      <c r="CA56" s="476" t="n"/>
      <c r="CB56" s="476" t="n"/>
      <c r="CC56" s="476" t="n"/>
      <c r="CD56" s="476" t="n"/>
      <c r="CE56" s="476" t="n"/>
      <c r="CF56" s="476" t="n"/>
      <c r="CG56" s="476" t="n"/>
      <c r="CH56" s="476" t="n"/>
      <c r="CI56" s="476" t="n"/>
      <c r="CJ56" s="476" t="n"/>
      <c r="CK56" s="476" t="n"/>
      <c r="CL56" s="476" t="n"/>
      <c r="CM56" s="476" t="n"/>
      <c r="CN56" s="476" t="n"/>
      <c r="CO56" s="476" t="n"/>
      <c r="CP56" s="476" t="n"/>
      <c r="CQ56" s="476" t="n"/>
      <c r="CR56" s="476" t="n"/>
      <c r="CS56" s="476" t="n"/>
      <c r="CT56" s="476" t="n"/>
      <c r="CU56" s="476" t="n"/>
      <c r="CV56" s="476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>
        <f>N18</f>
        <v/>
      </c>
      <c r="S57" s="845">
        <f>M19</f>
        <v/>
      </c>
      <c r="T57" s="542" t="n">
        <v>0.00121417715308295</v>
      </c>
      <c r="U57" s="476" t="n"/>
      <c r="V57" s="476" t="n"/>
      <c r="W57" s="476" t="n"/>
      <c r="X57" s="476" t="n"/>
      <c r="Y57" s="476" t="n"/>
      <c r="Z57" s="476" t="n"/>
      <c r="AA57" s="476" t="n"/>
      <c r="AB57" s="476" t="n"/>
      <c r="AC57" s="476" t="n"/>
      <c r="AD57" s="476" t="n"/>
      <c r="AE57" s="476" t="n"/>
      <c r="AF57" s="476" t="n"/>
      <c r="AG57" s="476" t="n"/>
      <c r="AH57" s="476" t="n"/>
      <c r="AI57" s="476" t="n"/>
      <c r="AJ57" s="476" t="n"/>
      <c r="AK57" s="476" t="n"/>
      <c r="AL57" s="476" t="n"/>
      <c r="AM57" s="476" t="n"/>
      <c r="AN57" s="476" t="n"/>
      <c r="AO57" s="476" t="n"/>
      <c r="AP57" s="476" t="n"/>
      <c r="AQ57" s="476" t="n"/>
      <c r="AR57" s="476" t="n"/>
      <c r="AS57" s="476" t="n"/>
      <c r="AT57" s="476" t="n"/>
      <c r="AU57" s="476" t="n"/>
      <c r="AV57" s="476" t="n"/>
      <c r="AW57" s="476" t="n"/>
      <c r="AX57" s="476" t="n"/>
      <c r="AY57" s="476" t="n"/>
      <c r="AZ57" s="476" t="n"/>
      <c r="BA57" s="476" t="n"/>
      <c r="BB57" s="476" t="n"/>
      <c r="BC57" s="476" t="n"/>
      <c r="BD57" s="476" t="n"/>
      <c r="BE57" s="476" t="n"/>
      <c r="BF57" s="476" t="n"/>
      <c r="BG57" s="476" t="n"/>
      <c r="BH57" s="476" t="n"/>
      <c r="BI57" s="476" t="n"/>
      <c r="BJ57" s="476" t="n"/>
      <c r="BK57" s="476" t="n"/>
      <c r="BL57" s="476" t="n"/>
      <c r="BM57" s="476" t="n"/>
      <c r="BN57" s="476" t="n"/>
      <c r="BO57" s="476" t="n"/>
      <c r="BP57" s="476" t="n"/>
      <c r="BQ57" s="476" t="n"/>
      <c r="BR57" s="476" t="n"/>
      <c r="BS57" s="476" t="n"/>
      <c r="BT57" s="476" t="n"/>
      <c r="BU57" s="476" t="n"/>
      <c r="BV57" s="476" t="n"/>
      <c r="BW57" s="476" t="n"/>
      <c r="BX57" s="476" t="n"/>
      <c r="BY57" s="476" t="n"/>
      <c r="BZ57" s="476" t="n"/>
      <c r="CA57" s="476" t="n"/>
      <c r="CB57" s="476" t="n"/>
      <c r="CC57" s="476" t="n"/>
      <c r="CD57" s="476" t="n"/>
      <c r="CE57" s="476" t="n"/>
      <c r="CF57" s="476" t="n"/>
      <c r="CG57" s="476" t="n"/>
      <c r="CH57" s="476" t="n"/>
      <c r="CI57" s="476" t="n"/>
      <c r="CJ57" s="476" t="n"/>
      <c r="CK57" s="476" t="n"/>
      <c r="CL57" s="476" t="n"/>
      <c r="CM57" s="476" t="n"/>
      <c r="CN57" s="476" t="n"/>
      <c r="CO57" s="476" t="n"/>
      <c r="CP57" s="476" t="n"/>
      <c r="CQ57" s="476" t="n"/>
      <c r="CR57" s="476" t="n"/>
      <c r="CS57" s="476" t="n"/>
      <c r="CT57" s="476" t="n"/>
      <c r="CU57" s="476" t="n"/>
      <c r="CV57" s="476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>
        <f>N19</f>
        <v/>
      </c>
      <c r="S58" s="845">
        <f>M20</f>
        <v/>
      </c>
      <c r="T58" s="542" t="n">
        <v>-0.0003260881779580734</v>
      </c>
      <c r="U58" s="476" t="n"/>
      <c r="V58" s="476" t="n"/>
      <c r="W58" s="476" t="n"/>
      <c r="X58" s="476" t="n"/>
      <c r="Y58" s="476" t="n"/>
      <c r="Z58" s="476" t="n"/>
      <c r="AA58" s="476" t="n"/>
      <c r="AB58" s="476" t="n"/>
      <c r="AC58" s="476" t="n"/>
      <c r="AD58" s="476" t="n"/>
      <c r="AE58" s="476" t="n"/>
      <c r="AF58" s="476" t="n"/>
      <c r="AG58" s="476" t="n"/>
      <c r="AH58" s="476" t="n"/>
      <c r="AI58" s="476" t="n"/>
      <c r="AJ58" s="476" t="n"/>
      <c r="AK58" s="476" t="n"/>
      <c r="AL58" s="476" t="n"/>
      <c r="AM58" s="476" t="n"/>
      <c r="AN58" s="476" t="n"/>
      <c r="AO58" s="476" t="n"/>
      <c r="AP58" s="476" t="n"/>
      <c r="AQ58" s="476" t="n"/>
      <c r="AR58" s="476" t="n"/>
      <c r="AS58" s="476" t="n"/>
      <c r="AT58" s="476" t="n"/>
      <c r="AU58" s="476" t="n"/>
      <c r="AV58" s="476" t="n"/>
      <c r="AW58" s="476" t="n"/>
      <c r="AX58" s="476" t="n"/>
      <c r="AY58" s="476" t="n"/>
      <c r="AZ58" s="476" t="n"/>
      <c r="BA58" s="476" t="n"/>
      <c r="BB58" s="476" t="n"/>
      <c r="BC58" s="476" t="n"/>
      <c r="BD58" s="476" t="n"/>
      <c r="BE58" s="476" t="n"/>
      <c r="BF58" s="476" t="n"/>
      <c r="BG58" s="476" t="n"/>
      <c r="BH58" s="476" t="n"/>
      <c r="BI58" s="476" t="n"/>
      <c r="BJ58" s="476" t="n"/>
      <c r="BK58" s="476" t="n"/>
      <c r="BL58" s="476" t="n"/>
      <c r="BM58" s="476" t="n"/>
      <c r="BN58" s="476" t="n"/>
      <c r="BO58" s="476" t="n"/>
      <c r="BP58" s="476" t="n"/>
      <c r="BQ58" s="476" t="n"/>
      <c r="BR58" s="476" t="n"/>
      <c r="BS58" s="476" t="n"/>
      <c r="BT58" s="476" t="n"/>
      <c r="BU58" s="476" t="n"/>
      <c r="BV58" s="476" t="n"/>
      <c r="BW58" s="476" t="n"/>
      <c r="BX58" s="476" t="n"/>
      <c r="BY58" s="476" t="n"/>
      <c r="BZ58" s="476" t="n"/>
      <c r="CA58" s="476" t="n"/>
      <c r="CB58" s="476" t="n"/>
      <c r="CC58" s="476" t="n"/>
      <c r="CD58" s="476" t="n"/>
      <c r="CE58" s="476" t="n"/>
      <c r="CF58" s="476" t="n"/>
      <c r="CG58" s="476" t="n"/>
      <c r="CH58" s="476" t="n"/>
      <c r="CI58" s="476" t="n"/>
      <c r="CJ58" s="476" t="n"/>
      <c r="CK58" s="476" t="n"/>
      <c r="CL58" s="476" t="n"/>
      <c r="CM58" s="476" t="n"/>
      <c r="CN58" s="476" t="n"/>
      <c r="CO58" s="476" t="n"/>
      <c r="CP58" s="476" t="n"/>
      <c r="CQ58" s="476" t="n"/>
      <c r="CR58" s="476" t="n"/>
      <c r="CS58" s="476" t="n"/>
      <c r="CT58" s="476" t="n"/>
      <c r="CU58" s="476" t="n"/>
      <c r="CV58" s="476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>
        <f>N20</f>
        <v/>
      </c>
      <c r="S59" s="845">
        <f>M21</f>
        <v/>
      </c>
      <c r="T59" s="542" t="n">
        <v>0.0005671268405341222</v>
      </c>
      <c r="U59" s="476" t="n"/>
      <c r="V59" s="476" t="n"/>
      <c r="W59" s="476" t="n"/>
      <c r="X59" s="476" t="n"/>
      <c r="Y59" s="476" t="n"/>
      <c r="Z59" s="476" t="n"/>
      <c r="AA59" s="476" t="n"/>
      <c r="AB59" s="476" t="n"/>
      <c r="AC59" s="476" t="n"/>
      <c r="AD59" s="476" t="n"/>
      <c r="AE59" s="476" t="n"/>
      <c r="AF59" s="476" t="n"/>
      <c r="AG59" s="476" t="n"/>
      <c r="AH59" s="476" t="n"/>
      <c r="AI59" s="476" t="n"/>
      <c r="AJ59" s="476" t="n"/>
      <c r="AK59" s="476" t="n"/>
      <c r="AL59" s="476" t="n"/>
      <c r="AM59" s="476" t="n"/>
      <c r="AN59" s="476" t="n"/>
      <c r="AO59" s="476" t="n"/>
      <c r="AP59" s="476" t="n"/>
      <c r="AQ59" s="476" t="n"/>
      <c r="AR59" s="476" t="n"/>
      <c r="AS59" s="476" t="n"/>
      <c r="AT59" s="476" t="n"/>
      <c r="AU59" s="476" t="n"/>
      <c r="AV59" s="476" t="n"/>
      <c r="AW59" s="476" t="n"/>
      <c r="AX59" s="476" t="n"/>
      <c r="AY59" s="476" t="n"/>
      <c r="AZ59" s="476" t="n"/>
      <c r="BA59" s="476" t="n"/>
      <c r="BB59" s="476" t="n"/>
      <c r="BC59" s="476" t="n"/>
      <c r="BD59" s="476" t="n"/>
      <c r="BE59" s="476" t="n"/>
      <c r="BF59" s="476" t="n"/>
      <c r="BG59" s="476" t="n"/>
      <c r="BH59" s="476" t="n"/>
      <c r="BI59" s="476" t="n"/>
      <c r="BJ59" s="476" t="n"/>
      <c r="BK59" s="476" t="n"/>
      <c r="BL59" s="476" t="n"/>
      <c r="BM59" s="476" t="n"/>
      <c r="BN59" s="476" t="n"/>
      <c r="BO59" s="476" t="n"/>
      <c r="BP59" s="476" t="n"/>
      <c r="BQ59" s="476" t="n"/>
      <c r="BR59" s="476" t="n"/>
      <c r="BS59" s="476" t="n"/>
      <c r="BT59" s="476" t="n"/>
      <c r="BU59" s="476" t="n"/>
      <c r="BV59" s="476" t="n"/>
      <c r="BW59" s="476" t="n"/>
      <c r="BX59" s="476" t="n"/>
      <c r="BY59" s="476" t="n"/>
      <c r="BZ59" s="476" t="n"/>
      <c r="CA59" s="476" t="n"/>
      <c r="CB59" s="476" t="n"/>
      <c r="CC59" s="476" t="n"/>
      <c r="CD59" s="476" t="n"/>
      <c r="CE59" s="476" t="n"/>
      <c r="CF59" s="476" t="n"/>
      <c r="CG59" s="476" t="n"/>
      <c r="CH59" s="476" t="n"/>
      <c r="CI59" s="476" t="n"/>
      <c r="CJ59" s="476" t="n"/>
      <c r="CK59" s="476" t="n"/>
      <c r="CL59" s="476" t="n"/>
      <c r="CM59" s="476" t="n"/>
      <c r="CN59" s="476" t="n"/>
      <c r="CO59" s="476" t="n"/>
      <c r="CP59" s="476" t="n"/>
      <c r="CQ59" s="476" t="n"/>
      <c r="CR59" s="476" t="n"/>
      <c r="CS59" s="476" t="n"/>
      <c r="CT59" s="476" t="n"/>
      <c r="CU59" s="476" t="n"/>
      <c r="CV59" s="476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>
        <f>N21</f>
        <v/>
      </c>
      <c r="S60" s="845">
        <f>M22</f>
        <v/>
      </c>
      <c r="T60" s="542" t="n">
        <v>-0.0001668917736884002</v>
      </c>
      <c r="U60" s="476" t="n"/>
      <c r="V60" s="476" t="n"/>
      <c r="W60" s="476" t="n"/>
      <c r="X60" s="476" t="n"/>
      <c r="Y60" s="476" t="n"/>
      <c r="Z60" s="476" t="n"/>
      <c r="AA60" s="476" t="n"/>
      <c r="AB60" s="476" t="n"/>
      <c r="AC60" s="476" t="n"/>
      <c r="AD60" s="476" t="n"/>
      <c r="AE60" s="476" t="n"/>
      <c r="AF60" s="476" t="n"/>
      <c r="AG60" s="476" t="n"/>
      <c r="AH60" s="476" t="n"/>
      <c r="AI60" s="476" t="n"/>
      <c r="AJ60" s="476" t="n"/>
      <c r="AK60" s="476" t="n"/>
      <c r="AL60" s="476" t="n"/>
      <c r="AM60" s="476" t="n"/>
      <c r="AN60" s="476" t="n"/>
      <c r="AO60" s="476" t="n"/>
      <c r="AP60" s="476" t="n"/>
      <c r="AQ60" s="476" t="n"/>
      <c r="AR60" s="476" t="n"/>
      <c r="AS60" s="476" t="n"/>
      <c r="AT60" s="476" t="n"/>
      <c r="AU60" s="476" t="n"/>
      <c r="AV60" s="476" t="n"/>
      <c r="AW60" s="476" t="n"/>
      <c r="AX60" s="476" t="n"/>
      <c r="AY60" s="476" t="n"/>
      <c r="AZ60" s="476" t="n"/>
      <c r="BA60" s="476" t="n"/>
      <c r="BB60" s="476" t="n"/>
      <c r="BC60" s="476" t="n"/>
      <c r="BD60" s="476" t="n"/>
      <c r="BE60" s="476" t="n"/>
      <c r="BF60" s="476" t="n"/>
      <c r="BG60" s="476" t="n"/>
      <c r="BH60" s="476" t="n"/>
      <c r="BI60" s="476" t="n"/>
      <c r="BJ60" s="476" t="n"/>
      <c r="BK60" s="476" t="n"/>
      <c r="BL60" s="476" t="n"/>
      <c r="BM60" s="476" t="n"/>
      <c r="BN60" s="476" t="n"/>
      <c r="BO60" s="476" t="n"/>
      <c r="BP60" s="476" t="n"/>
      <c r="BQ60" s="476" t="n"/>
      <c r="BR60" s="476" t="n"/>
      <c r="BS60" s="476" t="n"/>
      <c r="BT60" s="476" t="n"/>
      <c r="BU60" s="476" t="n"/>
      <c r="BV60" s="476" t="n"/>
      <c r="BW60" s="476" t="n"/>
      <c r="BX60" s="476" t="n"/>
      <c r="BY60" s="476" t="n"/>
      <c r="BZ60" s="476" t="n"/>
      <c r="CA60" s="476" t="n"/>
      <c r="CB60" s="476" t="n"/>
      <c r="CC60" s="476" t="n"/>
      <c r="CD60" s="476" t="n"/>
      <c r="CE60" s="476" t="n"/>
      <c r="CF60" s="476" t="n"/>
      <c r="CG60" s="476" t="n"/>
      <c r="CH60" s="476" t="n"/>
      <c r="CI60" s="476" t="n"/>
      <c r="CJ60" s="476" t="n"/>
      <c r="CK60" s="476" t="n"/>
      <c r="CL60" s="476" t="n"/>
      <c r="CM60" s="476" t="n"/>
      <c r="CN60" s="476" t="n"/>
      <c r="CO60" s="476" t="n"/>
      <c r="CP60" s="476" t="n"/>
      <c r="CQ60" s="476" t="n"/>
      <c r="CR60" s="476" t="n"/>
      <c r="CS60" s="476" t="n"/>
      <c r="CT60" s="476" t="n"/>
      <c r="CU60" s="476" t="n"/>
      <c r="CV60" s="476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>
        <f>N22</f>
        <v/>
      </c>
      <c r="S61" s="845">
        <f>M23</f>
        <v/>
      </c>
      <c r="T61" s="542" t="n">
        <v>-0.000797837284970799</v>
      </c>
      <c r="U61" s="476" t="n"/>
      <c r="V61" s="476" t="n"/>
      <c r="W61" s="476" t="n"/>
      <c r="X61" s="476" t="n"/>
      <c r="Y61" s="476" t="n"/>
      <c r="Z61" s="476" t="n"/>
      <c r="AA61" s="476" t="n"/>
      <c r="AB61" s="476" t="n"/>
      <c r="AC61" s="476" t="n"/>
      <c r="AD61" s="476" t="n"/>
      <c r="AE61" s="476" t="n"/>
      <c r="AF61" s="476" t="n"/>
      <c r="AG61" s="476" t="n"/>
      <c r="AH61" s="476" t="n"/>
      <c r="AI61" s="476" t="n"/>
      <c r="AJ61" s="476" t="n"/>
      <c r="AK61" s="476" t="n"/>
      <c r="AL61" s="476" t="n"/>
      <c r="AM61" s="476" t="n"/>
      <c r="AN61" s="476" t="n"/>
      <c r="AO61" s="476" t="n"/>
      <c r="AP61" s="476" t="n"/>
      <c r="AQ61" s="476" t="n"/>
      <c r="AR61" s="476" t="n"/>
      <c r="AS61" s="476" t="n"/>
      <c r="AT61" s="476" t="n"/>
      <c r="AU61" s="476" t="n"/>
      <c r="AV61" s="476" t="n"/>
      <c r="AW61" s="476" t="n"/>
      <c r="AX61" s="476" t="n"/>
      <c r="AY61" s="476" t="n"/>
      <c r="AZ61" s="476" t="n"/>
      <c r="BA61" s="476" t="n"/>
      <c r="BB61" s="476" t="n"/>
      <c r="BC61" s="476" t="n"/>
      <c r="BD61" s="476" t="n"/>
      <c r="BE61" s="476" t="n"/>
      <c r="BF61" s="476" t="n"/>
      <c r="BG61" s="476" t="n"/>
      <c r="BH61" s="476" t="n"/>
      <c r="BI61" s="476" t="n"/>
      <c r="BJ61" s="476" t="n"/>
      <c r="BK61" s="476" t="n"/>
      <c r="BL61" s="476" t="n"/>
      <c r="BM61" s="476" t="n"/>
      <c r="BN61" s="476" t="n"/>
      <c r="BO61" s="476" t="n"/>
      <c r="BP61" s="476" t="n"/>
      <c r="BQ61" s="476" t="n"/>
      <c r="BR61" s="476" t="n"/>
      <c r="BS61" s="476" t="n"/>
      <c r="BT61" s="476" t="n"/>
      <c r="BU61" s="476" t="n"/>
      <c r="BV61" s="476" t="n"/>
      <c r="BW61" s="476" t="n"/>
      <c r="BX61" s="476" t="n"/>
      <c r="BY61" s="476" t="n"/>
      <c r="BZ61" s="476" t="n"/>
      <c r="CA61" s="476" t="n"/>
      <c r="CB61" s="476" t="n"/>
      <c r="CC61" s="476" t="n"/>
      <c r="CD61" s="476" t="n"/>
      <c r="CE61" s="476" t="n"/>
      <c r="CF61" s="476" t="n"/>
      <c r="CG61" s="476" t="n"/>
      <c r="CH61" s="476" t="n"/>
      <c r="CI61" s="476" t="n"/>
      <c r="CJ61" s="476" t="n"/>
      <c r="CK61" s="476" t="n"/>
      <c r="CL61" s="476" t="n"/>
      <c r="CM61" s="476" t="n"/>
      <c r="CN61" s="476" t="n"/>
      <c r="CO61" s="476" t="n"/>
      <c r="CP61" s="476" t="n"/>
      <c r="CQ61" s="476" t="n"/>
      <c r="CR61" s="476" t="n"/>
      <c r="CS61" s="476" t="n"/>
      <c r="CT61" s="476" t="n"/>
      <c r="CU61" s="476" t="n"/>
      <c r="CV61" s="476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>
        <f>N23</f>
        <v/>
      </c>
      <c r="S62" s="845">
        <f>P26*10000</f>
        <v/>
      </c>
      <c r="T62" s="589" t="n">
        <v>0.001896700547595403</v>
      </c>
      <c r="U62" s="476" t="n"/>
      <c r="V62" s="476" t="n"/>
      <c r="W62" s="476" t="n"/>
      <c r="X62" s="476" t="n"/>
      <c r="Y62" s="476" t="n"/>
      <c r="Z62" s="476" t="n"/>
      <c r="AA62" s="476" t="n"/>
      <c r="AB62" s="476" t="n"/>
      <c r="AC62" s="476" t="n"/>
      <c r="AD62" s="476" t="n"/>
      <c r="AE62" s="476" t="n"/>
      <c r="AF62" s="476" t="n"/>
      <c r="AG62" s="476" t="n"/>
      <c r="AH62" s="476" t="n"/>
      <c r="AI62" s="476" t="n"/>
      <c r="AJ62" s="476" t="n"/>
      <c r="AK62" s="476" t="n"/>
      <c r="AL62" s="476" t="n"/>
      <c r="AM62" s="476" t="n"/>
      <c r="AN62" s="476" t="n"/>
      <c r="AO62" s="476" t="n"/>
      <c r="AP62" s="476" t="n"/>
      <c r="AQ62" s="476" t="n"/>
      <c r="AR62" s="476" t="n"/>
      <c r="AS62" s="476" t="n"/>
      <c r="AT62" s="476" t="n"/>
      <c r="AU62" s="476" t="n"/>
      <c r="AV62" s="476" t="n"/>
      <c r="AW62" s="476" t="n"/>
      <c r="AX62" s="476" t="n"/>
      <c r="AY62" s="476" t="n"/>
      <c r="AZ62" s="476" t="n"/>
      <c r="BA62" s="476" t="n"/>
      <c r="BB62" s="476" t="n"/>
      <c r="BC62" s="476" t="n"/>
      <c r="BD62" s="476" t="n"/>
      <c r="BE62" s="476" t="n"/>
      <c r="BF62" s="476" t="n"/>
      <c r="BG62" s="476" t="n"/>
      <c r="BH62" s="476" t="n"/>
      <c r="BI62" s="476" t="n"/>
      <c r="BJ62" s="476" t="n"/>
      <c r="BK62" s="476" t="n"/>
      <c r="BL62" s="476" t="n"/>
      <c r="BM62" s="476" t="n"/>
      <c r="BN62" s="476" t="n"/>
      <c r="BO62" s="476" t="n"/>
      <c r="BP62" s="476" t="n"/>
      <c r="BQ62" s="476" t="n"/>
      <c r="BR62" s="476" t="n"/>
      <c r="BS62" s="476" t="n"/>
      <c r="BT62" s="476" t="n"/>
      <c r="BU62" s="476" t="n"/>
      <c r="BV62" s="476" t="n"/>
      <c r="BW62" s="476" t="n"/>
      <c r="BX62" s="476" t="n"/>
      <c r="BY62" s="476" t="n"/>
      <c r="BZ62" s="476" t="n"/>
      <c r="CA62" s="476" t="n"/>
      <c r="CB62" s="476" t="n"/>
      <c r="CC62" s="476" t="n"/>
      <c r="CD62" s="476" t="n"/>
      <c r="CE62" s="476" t="n"/>
      <c r="CF62" s="476" t="n"/>
      <c r="CG62" s="476" t="n"/>
      <c r="CH62" s="476" t="n"/>
      <c r="CI62" s="476" t="n"/>
      <c r="CJ62" s="476" t="n"/>
      <c r="CK62" s="476" t="n"/>
      <c r="CL62" s="476" t="n"/>
      <c r="CM62" s="476" t="n"/>
      <c r="CN62" s="476" t="n"/>
      <c r="CO62" s="476" t="n"/>
      <c r="CP62" s="476" t="n"/>
      <c r="CQ62" s="476" t="n"/>
      <c r="CR62" s="476" t="n"/>
      <c r="CS62" s="476" t="n"/>
      <c r="CT62" s="476" t="n"/>
      <c r="CU62" s="476" t="n"/>
      <c r="CV62" s="476" t="n"/>
    </row>
    <row r="63">
      <c r="A63" s="612" t="inlineStr">
        <is>
          <t>[cc/m]</t>
        </is>
      </c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845">
        <f>IF(F$41=$C27,IF(F$40="dx",$R27,-$Q27),IF(F$41=$D27,IF(F$40="dx",-$T27,$S27),IF(F$41=$B27,IF(F$40="dx",($T27-$R27),($Q27-$S27)),0)))</f>
        <v/>
      </c>
      <c r="G63" s="845">
        <f>IF(G$41=$C27,IF(G$40="dx",$R27,-$Q27),IF(G$41=$D27,IF(G$40="dx",-$T27,$S27),IF(G$41=$B27,IF(G$40="dx",($T27-$R27),($Q27-$S27)),0)))</f>
        <v/>
      </c>
      <c r="H63" s="845">
        <f>IF(H$41=$C27,IF(H$40="dx",$R27,-$Q27),IF(H$41=$D27,IF(H$40="dx",-$T27,$S27),IF(H$41=$B27,IF(H$40="dx",($T27-$R27),($Q27-$S27)),0)))</f>
        <v/>
      </c>
      <c r="I63" s="845">
        <f>IF(I$41=$C27,IF(I$40="dx",$R27,-$Q27),IF(I$41=$D27,IF(I$40="dx",-$T27,$S27),IF(I$41=$B27,IF(I$40="dx",($T27-$R27),($Q27-$S27)),0)))</f>
        <v/>
      </c>
      <c r="J63" s="845">
        <f>IF(J$41=$C27,IF(J$40="dx",$R27,-$Q27),IF(J$41=$D27,IF(J$40="dx",-$T27,$S27),IF(J$41=$B27,IF(J$40="dx",($T27-$R27),($Q27-$S27)),0)))</f>
        <v/>
      </c>
      <c r="K63" s="845">
        <f>IF(K$41=$C27,IF(K$40="dx",$R27,-$Q27),IF(K$41=$D27,IF(K$40="dx",-$T27,$S27),IF(K$41=$B27,IF(K$40="dx",($T27-$R27),($Q27-$S27)),0)))</f>
        <v/>
      </c>
      <c r="L63" s="845">
        <f>IF(L$41=$C27,IF(L$40="dx",$R27,-$Q27),IF(L$41=$D27,IF(L$40="dx",-$T27,$S27),IF(L$41=$B27,IF(L$40="dx",($T27-$R27),($Q27-$S27)),0)))</f>
        <v/>
      </c>
      <c r="M63" s="845">
        <f>IF(M$41=$C27,IF(M$40="dx",$R27,-$Q27),IF(M$41=$D27,IF(M$40="dx",-$T27,$S27),IF(M$41=$B27,IF(M$40="dx",($T27-$R27),($Q27-$S27)),0)))</f>
        <v/>
      </c>
      <c r="N63" s="845">
        <f>IF(N$41=$C27,IF(N$40="dx",$R27,-$Q27),IF(N$41=$D27,IF(N$40="dx",-$T27,$S27),IF(N$41=$B27,IF(N$40="dx",($T27-$R27),($Q27-$S27)),0)))</f>
        <v/>
      </c>
      <c r="O63" s="845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>
        <f>P25</f>
        <v/>
      </c>
      <c r="S63" s="845">
        <f>P27*10000</f>
        <v/>
      </c>
      <c r="T63" s="626" t="n">
        <v>2.006816026798134</v>
      </c>
      <c r="U63" s="476" t="inlineStr">
        <is>
          <t>[cc]</t>
        </is>
      </c>
      <c r="V63" s="476" t="n"/>
      <c r="W63" s="476" t="n"/>
      <c r="X63" s="476" t="n"/>
      <c r="Y63" s="476" t="n"/>
      <c r="Z63" s="476" t="n"/>
      <c r="AA63" s="476" t="n"/>
      <c r="AB63" s="476" t="n"/>
      <c r="AC63" s="476" t="n"/>
      <c r="AD63" s="476" t="n"/>
      <c r="AE63" s="476" t="n"/>
      <c r="AF63" s="476" t="n"/>
      <c r="AG63" s="476" t="n"/>
      <c r="AH63" s="476" t="n"/>
      <c r="AI63" s="476" t="n"/>
      <c r="AJ63" s="476" t="n"/>
      <c r="AK63" s="476" t="n"/>
      <c r="AL63" s="476" t="n"/>
      <c r="AM63" s="476" t="n"/>
      <c r="AN63" s="476" t="n"/>
      <c r="AO63" s="476" t="n"/>
      <c r="AP63" s="476" t="n"/>
      <c r="AQ63" s="476" t="n"/>
      <c r="AR63" s="476" t="n"/>
      <c r="AS63" s="476" t="n"/>
      <c r="AT63" s="476" t="n"/>
      <c r="AU63" s="476" t="n"/>
      <c r="AV63" s="476" t="n"/>
      <c r="AW63" s="476" t="n"/>
      <c r="AX63" s="476" t="n"/>
      <c r="AY63" s="476" t="n"/>
      <c r="AZ63" s="476" t="n"/>
      <c r="BA63" s="476" t="n"/>
      <c r="BB63" s="476" t="n"/>
      <c r="BC63" s="476" t="n"/>
      <c r="BD63" s="476" t="n"/>
      <c r="BE63" s="476" t="n"/>
      <c r="BF63" s="476" t="n"/>
      <c r="BG63" s="476" t="n"/>
      <c r="BH63" s="476" t="n"/>
      <c r="BI63" s="476" t="n"/>
      <c r="BJ63" s="476" t="n"/>
      <c r="BK63" s="476" t="n"/>
      <c r="BL63" s="476" t="n"/>
      <c r="BM63" s="476" t="n"/>
      <c r="BN63" s="476" t="n"/>
      <c r="BO63" s="476" t="n"/>
      <c r="BP63" s="476" t="n"/>
      <c r="BQ63" s="476" t="n"/>
      <c r="BR63" s="476" t="n"/>
      <c r="BS63" s="476" t="n"/>
      <c r="BT63" s="476" t="n"/>
      <c r="BU63" s="476" t="n"/>
      <c r="BV63" s="476" t="n"/>
      <c r="BW63" s="476" t="n"/>
      <c r="BX63" s="476" t="n"/>
      <c r="BY63" s="476" t="n"/>
      <c r="BZ63" s="476" t="n"/>
      <c r="CA63" s="476" t="n"/>
      <c r="CB63" s="476" t="n"/>
      <c r="CC63" s="476" t="n"/>
      <c r="CD63" s="476" t="n"/>
      <c r="CE63" s="476" t="n"/>
      <c r="CF63" s="476" t="n"/>
      <c r="CG63" s="476" t="n"/>
      <c r="CH63" s="476" t="n"/>
      <c r="CI63" s="476" t="n"/>
      <c r="CJ63" s="476" t="n"/>
      <c r="CK63" s="476" t="n"/>
      <c r="CL63" s="476" t="n"/>
      <c r="CM63" s="476" t="n"/>
      <c r="CN63" s="476" t="n"/>
      <c r="CO63" s="476" t="n"/>
      <c r="CP63" s="476" t="n"/>
      <c r="CQ63" s="476" t="n"/>
      <c r="CR63" s="476" t="n"/>
      <c r="CS63" s="476" t="n"/>
      <c r="CT63" s="476" t="n"/>
      <c r="CU63" s="476" t="n"/>
      <c r="CV63" s="47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845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845">
        <f>IF(H$41=$C28,IF(H$40="dx",$R28,-$Q28),IF(H$41=$D28,IF(H$40="dx",-$T28,$S28),IF(H$41=$B28,IF(H$40="dx",($T28-$R28),($Q28-$S28)),0)))</f>
        <v/>
      </c>
      <c r="I64" s="845">
        <f>IF(I$41=$C28,IF(I$40="dx",$R28,-$Q28),IF(I$41=$D28,IF(I$40="dx",-$T28,$S28),IF(I$41=$B28,IF(I$40="dx",($T28-$R28),($Q28-$S28)),0)))</f>
        <v/>
      </c>
      <c r="J64" s="845">
        <f>IF(J$41=$C28,IF(J$40="dx",$R28,-$Q28),IF(J$41=$D28,IF(J$40="dx",-$T28,$S28),IF(J$41=$B28,IF(J$40="dx",($T28-$R28),($Q28-$S28)),0)))</f>
        <v/>
      </c>
      <c r="K64" s="845">
        <f>IF(K$41=$C28,IF(K$40="dx",$R28,-$Q28),IF(K$41=$D28,IF(K$40="dx",-$T28,$S28),IF(K$41=$B28,IF(K$40="dx",($T28-$R28),($Q28-$S28)),0)))</f>
        <v/>
      </c>
      <c r="L64" s="845">
        <f>IF(L$41=$C28,IF(L$40="dx",$R28,-$Q28),IF(L$41=$D28,IF(L$40="dx",-$T28,$S28),IF(L$41=$B28,IF(L$40="dx",($T28-$R28),($Q28-$S28)),0)))</f>
        <v/>
      </c>
      <c r="M64" s="845">
        <f>IF(M$41=$C28,IF(M$40="dx",$R28,-$Q28),IF(M$41=$D28,IF(M$40="dx",-$T28,$S28),IF(M$41=$B28,IF(M$40="dx",($T28-$R28),($Q28-$S28)),0)))</f>
        <v/>
      </c>
      <c r="N64" s="845">
        <f>IF(N$41=$C28,IF(N$40="dx",$R28,-$Q28),IF(N$41=$D28,IF(N$40="dx",-$T28,$S28),IF(N$41=$B28,IF(N$40="dx",($T28-$R28),($Q28-$S28)),0)))</f>
        <v/>
      </c>
      <c r="O64" s="845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>
        <f>P26</f>
        <v/>
      </c>
      <c r="S64" s="845">
        <f>P28*10000</f>
        <v/>
      </c>
      <c r="T64" s="629" t="n">
        <v>0.1201891501307779</v>
      </c>
      <c r="U64" s="476" t="n"/>
      <c r="V64" s="476" t="n"/>
      <c r="W64" s="476" t="n"/>
      <c r="X64" s="476" t="n"/>
      <c r="Y64" s="476" t="n"/>
      <c r="Z64" s="476" t="n"/>
      <c r="AA64" s="476" t="n"/>
      <c r="AB64" s="476" t="n"/>
      <c r="AC64" s="476" t="n"/>
      <c r="AD64" s="476" t="n"/>
      <c r="AE64" s="476" t="n"/>
      <c r="AF64" s="476" t="n"/>
      <c r="AG64" s="476" t="n"/>
      <c r="AH64" s="476" t="n"/>
      <c r="AI64" s="476" t="n"/>
      <c r="AJ64" s="476" t="n"/>
      <c r="AK64" s="476" t="n"/>
      <c r="AL64" s="476" t="n"/>
      <c r="AM64" s="476" t="n"/>
      <c r="AN64" s="476" t="n"/>
      <c r="AO64" s="476" t="n"/>
      <c r="AP64" s="476" t="n"/>
      <c r="AQ64" s="476" t="n"/>
      <c r="AR64" s="476" t="n"/>
      <c r="AS64" s="476" t="n"/>
      <c r="AT64" s="476" t="n"/>
      <c r="AU64" s="476" t="n"/>
      <c r="AV64" s="476" t="n"/>
      <c r="AW64" s="476" t="n"/>
      <c r="AX64" s="476" t="n"/>
      <c r="AY64" s="476" t="n"/>
      <c r="AZ64" s="476" t="n"/>
      <c r="BA64" s="476" t="n"/>
      <c r="BB64" s="476" t="n"/>
      <c r="BC64" s="476" t="n"/>
      <c r="BD64" s="476" t="n"/>
      <c r="BE64" s="476" t="n"/>
      <c r="BF64" s="476" t="n"/>
      <c r="BG64" s="476" t="n"/>
      <c r="BH64" s="476" t="n"/>
      <c r="BI64" s="476" t="n"/>
      <c r="BJ64" s="476" t="n"/>
      <c r="BK64" s="476" t="n"/>
      <c r="BL64" s="476" t="n"/>
      <c r="BM64" s="476" t="n"/>
      <c r="BN64" s="476" t="n"/>
      <c r="BO64" s="476" t="n"/>
      <c r="BP64" s="476" t="n"/>
      <c r="BQ64" s="476" t="n"/>
      <c r="BR64" s="476" t="n"/>
      <c r="BS64" s="476" t="n"/>
      <c r="BT64" s="476" t="n"/>
      <c r="BU64" s="476" t="n"/>
      <c r="BV64" s="476" t="n"/>
      <c r="BW64" s="476" t="n"/>
      <c r="BX64" s="476" t="n"/>
      <c r="BY64" s="476" t="n"/>
      <c r="BZ64" s="476" t="n"/>
      <c r="CA64" s="476" t="n"/>
      <c r="CB64" s="476" t="n"/>
      <c r="CC64" s="476" t="n"/>
      <c r="CD64" s="476" t="n"/>
      <c r="CE64" s="476" t="n"/>
      <c r="CF64" s="476" t="n"/>
      <c r="CG64" s="476" t="n"/>
      <c r="CH64" s="476" t="n"/>
      <c r="CI64" s="476" t="n"/>
      <c r="CJ64" s="476" t="n"/>
      <c r="CK64" s="476" t="n"/>
      <c r="CL64" s="476" t="n"/>
      <c r="CM64" s="476" t="n"/>
      <c r="CN64" s="476" t="n"/>
      <c r="CO64" s="476" t="n"/>
      <c r="CP64" s="476" t="n"/>
      <c r="CQ64" s="476" t="n"/>
      <c r="CR64" s="476" t="n"/>
      <c r="CS64" s="476" t="n"/>
      <c r="CT64" s="476" t="n"/>
      <c r="CU64" s="476" t="n"/>
      <c r="CV64" s="476" t="n"/>
    </row>
    <row r="65">
      <c r="A65" s="476" t="n"/>
      <c r="B65" s="627">
        <f>IF(B$41=$C29,IF(B$40="dx",$R29,-$Q29),IF(B$41=$D29,IF(B$40="dx",-$T29,$S29),IF(B$41=$B29,IF(B$40="dx",($T29-$R29),($Q29-$S29)),0)))</f>
        <v/>
      </c>
      <c r="C65" s="845">
        <f>IF(C$41=$C29,IF(C$40="dx",$R29,-$Q29),IF(C$41=$D29,IF(C$40="dx",-$T29,$S29),IF(C$41=$B29,IF(C$40="dx",($T29-$R29),($Q29-$S29)),0)))</f>
        <v/>
      </c>
      <c r="D65" s="845">
        <f>IF(D$41=$C29,IF(D$40="dx",$R29,-$Q29),IF(D$41=$D29,IF(D$40="dx",-$T29,$S29),IF(D$41=$B29,IF(D$40="dx",($T29-$R29),($Q29-$S29)),0)))</f>
        <v/>
      </c>
      <c r="E65" s="845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845">
        <f>IF(J$41=$C29,IF(J$40="dx",$R29,-$Q29),IF(J$41=$D29,IF(J$40="dx",-$T29,$S29),IF(J$41=$B29,IF(J$40="dx",($T29-$R29),($Q29-$S29)),0)))</f>
        <v/>
      </c>
      <c r="K65" s="845">
        <f>IF(K$41=$C29,IF(K$40="dx",$R29,-$Q29),IF(K$41=$D29,IF(K$40="dx",-$T29,$S29),IF(K$41=$B29,IF(K$40="dx",($T29-$R29),($Q29-$S29)),0)))</f>
        <v/>
      </c>
      <c r="L65" s="845">
        <f>IF(L$41=$C29,IF(L$40="dx",$R29,-$Q29),IF(L$41=$D29,IF(L$40="dx",-$T29,$S29),IF(L$41=$B29,IF(L$40="dx",($T29-$R29),($Q29-$S29)),0)))</f>
        <v/>
      </c>
      <c r="M65" s="845">
        <f>IF(M$41=$C29,IF(M$40="dx",$R29,-$Q29),IF(M$41=$D29,IF(M$40="dx",-$T29,$S29),IF(M$41=$B29,IF(M$40="dx",($T29-$R29),($Q29-$S29)),0)))</f>
        <v/>
      </c>
      <c r="N65" s="845">
        <f>IF(N$41=$C29,IF(N$40="dx",$R29,-$Q29),IF(N$41=$D29,IF(N$40="dx",-$T29,$S29),IF(N$41=$B29,IF(N$40="dx",($T29-$R29),($Q29-$S29)),0)))</f>
        <v/>
      </c>
      <c r="O65" s="845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>
        <f>P27</f>
        <v/>
      </c>
      <c r="S65" s="845">
        <f>P29*10000</f>
        <v/>
      </c>
      <c r="T65" s="629" t="n">
        <v>1.444417136826929</v>
      </c>
      <c r="U65" s="476" t="n"/>
      <c r="V65" s="476" t="n"/>
      <c r="W65" s="476" t="n"/>
      <c r="X65" s="476" t="n"/>
      <c r="Y65" s="476" t="n"/>
      <c r="Z65" s="476" t="n"/>
      <c r="AA65" s="476" t="n"/>
      <c r="AB65" s="476" t="n"/>
      <c r="AC65" s="476" t="n"/>
      <c r="AD65" s="476" t="n"/>
      <c r="AE65" s="476" t="n"/>
      <c r="AF65" s="476" t="n"/>
      <c r="AG65" s="476" t="n"/>
      <c r="AH65" s="476" t="n"/>
      <c r="AI65" s="476" t="n"/>
      <c r="AJ65" s="476" t="n"/>
      <c r="AK65" s="476" t="n"/>
      <c r="AL65" s="476" t="n"/>
      <c r="AM65" s="476" t="n"/>
      <c r="AN65" s="476" t="n"/>
      <c r="AO65" s="476" t="n"/>
      <c r="AP65" s="476" t="n"/>
      <c r="AQ65" s="476" t="n"/>
      <c r="AR65" s="476" t="n"/>
      <c r="AS65" s="476" t="n"/>
      <c r="AT65" s="476" t="n"/>
      <c r="AU65" s="476" t="n"/>
      <c r="AV65" s="476" t="n"/>
      <c r="AW65" s="476" t="n"/>
      <c r="AX65" s="476" t="n"/>
      <c r="AY65" s="476" t="n"/>
      <c r="AZ65" s="476" t="n"/>
      <c r="BA65" s="476" t="n"/>
      <c r="BB65" s="476" t="n"/>
      <c r="BC65" s="476" t="n"/>
      <c r="BD65" s="476" t="n"/>
      <c r="BE65" s="476" t="n"/>
      <c r="BF65" s="476" t="n"/>
      <c r="BG65" s="476" t="n"/>
      <c r="BH65" s="476" t="n"/>
      <c r="BI65" s="476" t="n"/>
      <c r="BJ65" s="476" t="n"/>
      <c r="BK65" s="476" t="n"/>
      <c r="BL65" s="476" t="n"/>
      <c r="BM65" s="476" t="n"/>
      <c r="BN65" s="476" t="n"/>
      <c r="BO65" s="476" t="n"/>
      <c r="BP65" s="476" t="n"/>
      <c r="BQ65" s="476" t="n"/>
      <c r="BR65" s="476" t="n"/>
      <c r="BS65" s="476" t="n"/>
      <c r="BT65" s="476" t="n"/>
      <c r="BU65" s="476" t="n"/>
      <c r="BV65" s="476" t="n"/>
      <c r="BW65" s="476" t="n"/>
      <c r="BX65" s="476" t="n"/>
      <c r="BY65" s="476" t="n"/>
      <c r="BZ65" s="476" t="n"/>
      <c r="CA65" s="476" t="n"/>
      <c r="CB65" s="476" t="n"/>
      <c r="CC65" s="476" t="n"/>
      <c r="CD65" s="476" t="n"/>
      <c r="CE65" s="476" t="n"/>
      <c r="CF65" s="476" t="n"/>
      <c r="CG65" s="476" t="n"/>
      <c r="CH65" s="476" t="n"/>
      <c r="CI65" s="476" t="n"/>
      <c r="CJ65" s="476" t="n"/>
      <c r="CK65" s="476" t="n"/>
      <c r="CL65" s="476" t="n"/>
      <c r="CM65" s="476" t="n"/>
      <c r="CN65" s="476" t="n"/>
      <c r="CO65" s="476" t="n"/>
      <c r="CP65" s="476" t="n"/>
      <c r="CQ65" s="476" t="n"/>
      <c r="CR65" s="476" t="n"/>
      <c r="CS65" s="476" t="n"/>
      <c r="CT65" s="476" t="n"/>
      <c r="CU65" s="476" t="n"/>
      <c r="CV65" s="476" t="n"/>
    </row>
    <row r="66">
      <c r="A66" s="476" t="n"/>
      <c r="B66" s="627">
        <f>IF(B$41=$C30,IF(B$40="dx",$R30,-$Q30),IF(B$41=$D30,IF(B$40="dx",-$T30,$S30),IF(B$41=$B30,IF(B$40="dx",($T30-$R30),($Q30-$S30)),0)))</f>
        <v/>
      </c>
      <c r="C66" s="845">
        <f>IF(C$41=$C30,IF(C$40="dx",$R30,-$Q30),IF(C$41=$D30,IF(C$40="dx",-$T30,$S30),IF(C$41=$B30,IF(C$40="dx",($T30-$R30),($Q30-$S30)),0)))</f>
        <v/>
      </c>
      <c r="D66" s="845">
        <f>IF(D$41=$C30,IF(D$40="dx",$R30,-$Q30),IF(D$41=$D30,IF(D$40="dx",-$T30,$S30),IF(D$41=$B30,IF(D$40="dx",($T30-$R30),($Q30-$S30)),0)))</f>
        <v/>
      </c>
      <c r="E66" s="845">
        <f>IF(E$41=$C30,IF(E$40="dx",$R30,-$Q30),IF(E$41=$D30,IF(E$40="dx",-$T30,$S30),IF(E$41=$B30,IF(E$40="dx",($T30-$R30),($Q30-$S30)),0)))</f>
        <v/>
      </c>
      <c r="F66" s="845">
        <f>IF(F$41=$C30,IF(F$40="dx",$R30,-$Q30),IF(F$41=$D30,IF(F$40="dx",-$T30,$S30),IF(F$41=$B30,IF(F$40="dx",($T30-$R30),($Q30-$S30)),0)))</f>
        <v/>
      </c>
      <c r="G66" s="845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845">
        <f>IF(J$41=$C30,IF(J$40="dx",$R30,-$Q30),IF(J$41=$D30,IF(J$40="dx",-$T30,$S30),IF(J$41=$B30,IF(J$40="dx",($T30-$R30),($Q30-$S30)),0)))</f>
        <v/>
      </c>
      <c r="K66" s="845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845">
        <f>IF(N$41=$C30,IF(N$40="dx",$R30,-$Q30),IF(N$41=$D30,IF(N$40="dx",-$T30,$S30),IF(N$41=$B30,IF(N$40="dx",($T30-$R30),($Q30-$S30)),0)))</f>
        <v/>
      </c>
      <c r="O66" s="845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>
        <f>P28</f>
        <v/>
      </c>
      <c r="S66" s="845">
        <f>P30*10000</f>
        <v/>
      </c>
      <c r="T66" s="629" t="n">
        <v>-0.08534516681477511</v>
      </c>
      <c r="U66" s="476" t="n"/>
      <c r="V66" s="476" t="n"/>
      <c r="W66" s="476" t="n"/>
      <c r="X66" s="476" t="n"/>
      <c r="Y66" s="476" t="n"/>
      <c r="Z66" s="476" t="n"/>
      <c r="AA66" s="476" t="n"/>
      <c r="AB66" s="476" t="n"/>
      <c r="AC66" s="476" t="n"/>
      <c r="AD66" s="476" t="n"/>
      <c r="AE66" s="476" t="n"/>
      <c r="AF66" s="476" t="n"/>
      <c r="AG66" s="476" t="n"/>
      <c r="AH66" s="476" t="n"/>
      <c r="AI66" s="476" t="n"/>
      <c r="AJ66" s="476" t="n"/>
      <c r="AK66" s="476" t="n"/>
      <c r="AL66" s="476" t="n"/>
      <c r="AM66" s="476" t="n"/>
      <c r="AN66" s="476" t="n"/>
      <c r="AO66" s="476" t="n"/>
      <c r="AP66" s="476" t="n"/>
      <c r="AQ66" s="476" t="n"/>
      <c r="AR66" s="476" t="n"/>
      <c r="AS66" s="476" t="n"/>
      <c r="AT66" s="476" t="n"/>
      <c r="AU66" s="476" t="n"/>
      <c r="AV66" s="476" t="n"/>
      <c r="AW66" s="476" t="n"/>
      <c r="AX66" s="476" t="n"/>
      <c r="AY66" s="476" t="n"/>
      <c r="AZ66" s="476" t="n"/>
      <c r="BA66" s="476" t="n"/>
      <c r="BB66" s="476" t="n"/>
      <c r="BC66" s="476" t="n"/>
      <c r="BD66" s="476" t="n"/>
      <c r="BE66" s="476" t="n"/>
      <c r="BF66" s="476" t="n"/>
      <c r="BG66" s="476" t="n"/>
      <c r="BH66" s="476" t="n"/>
      <c r="BI66" s="476" t="n"/>
      <c r="BJ66" s="476" t="n"/>
      <c r="BK66" s="476" t="n"/>
      <c r="BL66" s="476" t="n"/>
      <c r="BM66" s="476" t="n"/>
      <c r="BN66" s="476" t="n"/>
      <c r="BO66" s="476" t="n"/>
      <c r="BP66" s="476" t="n"/>
      <c r="BQ66" s="476" t="n"/>
      <c r="BR66" s="476" t="n"/>
      <c r="BS66" s="476" t="n"/>
      <c r="BT66" s="476" t="n"/>
      <c r="BU66" s="476" t="n"/>
      <c r="BV66" s="476" t="n"/>
      <c r="BW66" s="476" t="n"/>
      <c r="BX66" s="476" t="n"/>
      <c r="BY66" s="476" t="n"/>
      <c r="BZ66" s="476" t="n"/>
      <c r="CA66" s="476" t="n"/>
      <c r="CB66" s="476" t="n"/>
      <c r="CC66" s="476" t="n"/>
      <c r="CD66" s="476" t="n"/>
      <c r="CE66" s="476" t="n"/>
      <c r="CF66" s="476" t="n"/>
      <c r="CG66" s="476" t="n"/>
      <c r="CH66" s="476" t="n"/>
      <c r="CI66" s="476" t="n"/>
      <c r="CJ66" s="476" t="n"/>
      <c r="CK66" s="476" t="n"/>
      <c r="CL66" s="476" t="n"/>
      <c r="CM66" s="476" t="n"/>
      <c r="CN66" s="476" t="n"/>
      <c r="CO66" s="476" t="n"/>
      <c r="CP66" s="476" t="n"/>
      <c r="CQ66" s="476" t="n"/>
      <c r="CR66" s="476" t="n"/>
      <c r="CS66" s="476" t="n"/>
      <c r="CT66" s="476" t="n"/>
      <c r="CU66" s="476" t="n"/>
      <c r="CV66" s="476" t="n"/>
    </row>
    <row r="67">
      <c r="A67" s="476" t="n"/>
      <c r="B67" s="627">
        <f>IF(B$41=$C31,IF(B$40="dx",$R31,-$Q31),IF(B$41=$D31,IF(B$40="dx",-$T31,$S31),IF(B$41=$B31,IF(B$40="dx",($T31-$R31),($Q31-$S31)),0)))</f>
        <v/>
      </c>
      <c r="C67" s="845">
        <f>IF(C$41=$C31,IF(C$40="dx",$R31,-$Q31),IF(C$41=$D31,IF(C$40="dx",-$T31,$S31),IF(C$41=$B31,IF(C$40="dx",($T31-$R31),($Q31-$S31)),0)))</f>
        <v/>
      </c>
      <c r="D67" s="845">
        <f>IF(D$41=$C31,IF(D$40="dx",$R31,-$Q31),IF(D$41=$D31,IF(D$40="dx",-$T31,$S31),IF(D$41=$B31,IF(D$40="dx",($T31-$R31),($Q31-$S31)),0)))</f>
        <v/>
      </c>
      <c r="E67" s="845">
        <f>IF(E$41=$C31,IF(E$40="dx",$R31,-$Q31),IF(E$41=$D31,IF(E$40="dx",-$T31,$S31),IF(E$41=$B31,IF(E$40="dx",($T31-$R31),($Q31-$S31)),0)))</f>
        <v/>
      </c>
      <c r="F67" s="845">
        <f>IF(F$41=$C31,IF(F$40="dx",$R31,-$Q31),IF(F$41=$D31,IF(F$40="dx",-$T31,$S31),IF(F$41=$B31,IF(F$40="dx",($T31-$R31),($Q31-$S31)),0)))</f>
        <v/>
      </c>
      <c r="G67" s="845">
        <f>IF(G$41=$C31,IF(G$40="dx",$R31,-$Q31),IF(G$41=$D31,IF(G$40="dx",-$T31,$S31),IF(G$41=$B31,IF(G$40="dx",($T31-$R31),($Q31-$S31)),0)))</f>
        <v/>
      </c>
      <c r="H67" s="845">
        <f>IF(H$41=$C31,IF(H$40="dx",$R31,-$Q31),IF(H$41=$D31,IF(H$40="dx",-$T31,$S31),IF(H$41=$B31,IF(H$40="dx",($T31-$R31),($Q31-$S31)),0)))</f>
        <v/>
      </c>
      <c r="I67" s="845">
        <f>IF(I$41=$C31,IF(I$40="dx",$R31,-$Q31),IF(I$41=$D31,IF(I$40="dx",-$T31,$S31),IF(I$41=$B31,IF(I$40="dx",($T31-$R31),($Q31-$S31)),0)))</f>
        <v/>
      </c>
      <c r="J67" s="845">
        <f>IF(J$41=$C31,IF(J$40="dx",$R31,-$Q31),IF(J$41=$D31,IF(J$40="dx",-$T31,$S31),IF(J$41=$B31,IF(J$40="dx",($T31-$R31),($Q31-$S31)),0)))</f>
        <v/>
      </c>
      <c r="K67" s="845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>
        <f>P29</f>
        <v/>
      </c>
      <c r="S67" s="845">
        <f>P31*10000</f>
        <v/>
      </c>
      <c r="T67" s="629" t="n">
        <v>4.198650208162356</v>
      </c>
      <c r="U67" s="476" t="n"/>
      <c r="V67" s="476" t="n"/>
      <c r="W67" s="476" t="n"/>
      <c r="X67" s="476" t="n"/>
      <c r="Y67" s="476" t="n"/>
      <c r="Z67" s="476" t="n"/>
      <c r="AA67" s="476" t="n"/>
      <c r="AB67" s="476" t="n"/>
      <c r="AC67" s="476" t="n"/>
      <c r="AD67" s="476" t="n"/>
      <c r="AE67" s="476" t="n"/>
      <c r="AF67" s="476" t="n"/>
      <c r="AG67" s="476" t="n"/>
      <c r="AH67" s="476" t="n"/>
      <c r="AI67" s="476" t="n"/>
      <c r="AJ67" s="476" t="n"/>
      <c r="AK67" s="476" t="n"/>
      <c r="AL67" s="476" t="n"/>
      <c r="AM67" s="476" t="n"/>
      <c r="AN67" s="476" t="n"/>
      <c r="AO67" s="476" t="n"/>
      <c r="AP67" s="476" t="n"/>
      <c r="AQ67" s="476" t="n"/>
      <c r="AR67" s="476" t="n"/>
      <c r="AS67" s="476" t="n"/>
      <c r="AT67" s="476" t="n"/>
      <c r="AU67" s="476" t="n"/>
      <c r="AV67" s="476" t="n"/>
      <c r="AW67" s="476" t="n"/>
      <c r="AX67" s="476" t="n"/>
      <c r="AY67" s="476" t="n"/>
      <c r="AZ67" s="476" t="n"/>
      <c r="BA67" s="476" t="n"/>
      <c r="BB67" s="476" t="n"/>
      <c r="BC67" s="476" t="n"/>
      <c r="BD67" s="476" t="n"/>
      <c r="BE67" s="476" t="n"/>
      <c r="BF67" s="476" t="n"/>
      <c r="BG67" s="476" t="n"/>
      <c r="BH67" s="476" t="n"/>
      <c r="BI67" s="476" t="n"/>
      <c r="BJ67" s="476" t="n"/>
      <c r="BK67" s="476" t="n"/>
      <c r="BL67" s="476" t="n"/>
      <c r="BM67" s="476" t="n"/>
      <c r="BN67" s="476" t="n"/>
      <c r="BO67" s="476" t="n"/>
      <c r="BP67" s="476" t="n"/>
      <c r="BQ67" s="476" t="n"/>
      <c r="BR67" s="476" t="n"/>
      <c r="BS67" s="476" t="n"/>
      <c r="BT67" s="476" t="n"/>
      <c r="BU67" s="476" t="n"/>
      <c r="BV67" s="476" t="n"/>
      <c r="BW67" s="476" t="n"/>
      <c r="BX67" s="476" t="n"/>
      <c r="BY67" s="476" t="n"/>
      <c r="BZ67" s="476" t="n"/>
      <c r="CA67" s="476" t="n"/>
      <c r="CB67" s="476" t="n"/>
      <c r="CC67" s="476" t="n"/>
      <c r="CD67" s="476" t="n"/>
      <c r="CE67" s="476" t="n"/>
      <c r="CF67" s="476" t="n"/>
      <c r="CG67" s="476" t="n"/>
      <c r="CH67" s="476" t="n"/>
      <c r="CI67" s="476" t="n"/>
      <c r="CJ67" s="476" t="n"/>
      <c r="CK67" s="476" t="n"/>
      <c r="CL67" s="476" t="n"/>
      <c r="CM67" s="476" t="n"/>
      <c r="CN67" s="476" t="n"/>
      <c r="CO67" s="476" t="n"/>
      <c r="CP67" s="476" t="n"/>
      <c r="CQ67" s="476" t="n"/>
      <c r="CR67" s="476" t="n"/>
      <c r="CS67" s="476" t="n"/>
      <c r="CT67" s="476" t="n"/>
      <c r="CU67" s="476" t="n"/>
      <c r="CV67" s="476" t="n"/>
    </row>
    <row r="68">
      <c r="A68" s="476" t="n"/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845">
        <f>IF(D$41=$C32,IF(D$40="dx",$R32,-$Q32),IF(D$41=$D32,IF(D$40="dx",-$T32,$S32),IF(D$41=$B32,IF(D$40="dx",($T32-$R32),($Q32-$S32)),0)))</f>
        <v/>
      </c>
      <c r="E68" s="845">
        <f>IF(E$41=$C32,IF(E$40="dx",$R32,-$Q32),IF(E$41=$D32,IF(E$40="dx",-$T32,$S32),IF(E$41=$B32,IF(E$40="dx",($T32-$R32),($Q32-$S32)),0)))</f>
        <v/>
      </c>
      <c r="F68" s="845">
        <f>IF(F$41=$C32,IF(F$40="dx",$R32,-$Q32),IF(F$41=$D32,IF(F$40="dx",-$T32,$S32),IF(F$41=$B32,IF(F$40="dx",($T32-$R32),($Q32-$S32)),0)))</f>
        <v/>
      </c>
      <c r="G68" s="845">
        <f>IF(G$41=$C32,IF(G$40="dx",$R32,-$Q32),IF(G$41=$D32,IF(G$40="dx",-$T32,$S32),IF(G$41=$B32,IF(G$40="dx",($T32-$R32),($Q32-$S32)),0)))</f>
        <v/>
      </c>
      <c r="H68" s="845">
        <f>IF(H$41=$C32,IF(H$40="dx",$R32,-$Q32),IF(H$41=$D32,IF(H$40="dx",-$T32,$S32),IF(H$41=$B32,IF(H$40="dx",($T32-$R32),($Q32-$S32)),0)))</f>
        <v/>
      </c>
      <c r="I68" s="845">
        <f>IF(I$41=$C32,IF(I$40="dx",$R32,-$Q32),IF(I$41=$D32,IF(I$40="dx",-$T32,$S32),IF(I$41=$B32,IF(I$40="dx",($T32-$R32),($Q32-$S32)),0)))</f>
        <v/>
      </c>
      <c r="J68" s="845">
        <f>IF(J$41=$C32,IF(J$40="dx",$R32,-$Q32),IF(J$41=$D32,IF(J$40="dx",-$T32,$S32),IF(J$41=$B32,IF(J$40="dx",($T32-$R32),($Q32-$S32)),0)))</f>
        <v/>
      </c>
      <c r="K68" s="845">
        <f>IF(K$41=$C32,IF(K$40="dx",$R32,-$Q32),IF(K$41=$D32,IF(K$40="dx",-$T32,$S32),IF(K$41=$B32,IF(K$40="dx",($T32-$R32),($Q32-$S32)),0)))</f>
        <v/>
      </c>
      <c r="L68" s="845">
        <f>IF(L$41=$C32,IF(L$40="dx",$R32,-$Q32),IF(L$41=$D32,IF(L$40="dx",-$T32,$S32),IF(L$41=$B32,IF(L$40="dx",($T32-$R32),($Q32-$S32)),0)))</f>
        <v/>
      </c>
      <c r="M68" s="845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>
        <f>P30</f>
        <v/>
      </c>
      <c r="S68" s="845">
        <f>P32*10000</f>
        <v/>
      </c>
      <c r="T68" s="629" t="n">
        <v>-1.684727355188459</v>
      </c>
      <c r="U68" s="476" t="n"/>
      <c r="V68" s="476" t="n"/>
      <c r="W68" s="476" t="n"/>
      <c r="X68" s="476" t="n"/>
      <c r="Y68" s="476" t="n"/>
      <c r="Z68" s="476" t="n"/>
      <c r="AA68" s="476" t="n"/>
      <c r="AB68" s="476" t="n"/>
      <c r="AC68" s="476" t="n"/>
      <c r="AD68" s="476" t="n"/>
      <c r="AE68" s="476" t="n"/>
      <c r="AF68" s="476" t="n"/>
      <c r="AG68" s="476" t="n"/>
      <c r="AH68" s="476" t="n"/>
      <c r="AI68" s="476" t="n"/>
      <c r="AJ68" s="476" t="n"/>
      <c r="AK68" s="476" t="n"/>
      <c r="AL68" s="476" t="n"/>
      <c r="AM68" s="476" t="n"/>
      <c r="AN68" s="476" t="n"/>
      <c r="AO68" s="476" t="n"/>
      <c r="AP68" s="476" t="n"/>
      <c r="AQ68" s="476" t="n"/>
      <c r="AR68" s="476" t="n"/>
      <c r="AS68" s="476" t="n"/>
      <c r="AT68" s="476" t="n"/>
      <c r="AU68" s="476" t="n"/>
      <c r="AV68" s="476" t="n"/>
      <c r="AW68" s="476" t="n"/>
      <c r="AX68" s="476" t="n"/>
      <c r="AY68" s="476" t="n"/>
      <c r="AZ68" s="476" t="n"/>
      <c r="BA68" s="476" t="n"/>
      <c r="BB68" s="476" t="n"/>
      <c r="BC68" s="476" t="n"/>
      <c r="BD68" s="476" t="n"/>
      <c r="BE68" s="476" t="n"/>
      <c r="BF68" s="476" t="n"/>
      <c r="BG68" s="476" t="n"/>
      <c r="BH68" s="476" t="n"/>
      <c r="BI68" s="476" t="n"/>
      <c r="BJ68" s="476" t="n"/>
      <c r="BK68" s="476" t="n"/>
      <c r="BL68" s="476" t="n"/>
      <c r="BM68" s="476" t="n"/>
      <c r="BN68" s="476" t="n"/>
      <c r="BO68" s="476" t="n"/>
      <c r="BP68" s="476" t="n"/>
      <c r="BQ68" s="476" t="n"/>
      <c r="BR68" s="476" t="n"/>
      <c r="BS68" s="476" t="n"/>
      <c r="BT68" s="476" t="n"/>
      <c r="BU68" s="476" t="n"/>
      <c r="BV68" s="476" t="n"/>
      <c r="BW68" s="476" t="n"/>
      <c r="BX68" s="476" t="n"/>
      <c r="BY68" s="476" t="n"/>
      <c r="BZ68" s="476" t="n"/>
      <c r="CA68" s="476" t="n"/>
      <c r="CB68" s="476" t="n"/>
      <c r="CC68" s="476" t="n"/>
      <c r="CD68" s="476" t="n"/>
      <c r="CE68" s="476" t="n"/>
      <c r="CF68" s="476" t="n"/>
      <c r="CG68" s="476" t="n"/>
      <c r="CH68" s="476" t="n"/>
      <c r="CI68" s="476" t="n"/>
      <c r="CJ68" s="476" t="n"/>
      <c r="CK68" s="476" t="n"/>
      <c r="CL68" s="476" t="n"/>
      <c r="CM68" s="476" t="n"/>
      <c r="CN68" s="476" t="n"/>
      <c r="CO68" s="476" t="n"/>
      <c r="CP68" s="476" t="n"/>
      <c r="CQ68" s="476" t="n"/>
      <c r="CR68" s="476" t="n"/>
      <c r="CS68" s="476" t="n"/>
      <c r="CT68" s="476" t="n"/>
      <c r="CU68" s="476" t="n"/>
      <c r="CV68" s="476" t="n"/>
    </row>
    <row r="69">
      <c r="A69" s="476" t="n"/>
      <c r="B69" s="627">
        <f>IF(B$41=$C33,IF(B$40="dx",$R33,-$Q33),IF(B$41=$D33,IF(B$40="dx",-$T33,$S33),IF(B$41=$B33,IF(B$40="dx",($T33-$R33),($Q33-$S33)),0)))</f>
        <v/>
      </c>
      <c r="C69" s="845">
        <f>IF(C$41=$C33,IF(C$40="dx",$R33,-$Q33),IF(C$41=$D33,IF(C$40="dx",-$T33,$S33),IF(C$41=$B33,IF(C$40="dx",($T33-$R33),($Q33-$S33)),0)))</f>
        <v/>
      </c>
      <c r="D69" s="845">
        <f>IF(D$41=$C33,IF(D$40="dx",$R33,-$Q33),IF(D$41=$D33,IF(D$40="dx",-$T33,$S33),IF(D$41=$B33,IF(D$40="dx",($T33-$R33),($Q33-$S33)),0)))</f>
        <v/>
      </c>
      <c r="E69" s="845">
        <f>IF(E$41=$C33,IF(E$40="dx",$R33,-$Q33),IF(E$41=$D33,IF(E$40="dx",-$T33,$S33),IF(E$41=$B33,IF(E$40="dx",($T33-$R33),($Q33-$S33)),0)))</f>
        <v/>
      </c>
      <c r="F69" s="845">
        <f>IF(F$41=$C33,IF(F$40="dx",$R33,-$Q33),IF(F$41=$D33,IF(F$40="dx",-$T33,$S33),IF(F$41=$B33,IF(F$40="dx",($T33-$R33),($Q33-$S33)),0)))</f>
        <v/>
      </c>
      <c r="G69" s="845">
        <f>IF(G$41=$C33,IF(G$40="dx",$R33,-$Q33),IF(G$41=$D33,IF(G$40="dx",-$T33,$S33),IF(G$41=$B33,IF(G$40="dx",($T33-$R33),($Q33-$S33)),0)))</f>
        <v/>
      </c>
      <c r="H69" s="845">
        <f>IF(H$41=$C33,IF(H$40="dx",$R33,-$Q33),IF(H$41=$D33,IF(H$40="dx",-$T33,$S33),IF(H$41=$B33,IF(H$40="dx",($T33-$R33),($Q33-$S33)),0)))</f>
        <v/>
      </c>
      <c r="I69" s="845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845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>
        <f>P31</f>
        <v/>
      </c>
      <c r="S69" s="845">
        <f>P33*10000</f>
        <v/>
      </c>
      <c r="T69" s="629" t="n">
        <v>-0.4836706245037399</v>
      </c>
      <c r="U69" s="476" t="n"/>
      <c r="V69" s="476" t="n"/>
      <c r="W69" s="476" t="n"/>
      <c r="X69" s="476" t="n"/>
      <c r="Y69" s="476" t="n"/>
      <c r="Z69" s="476" t="n"/>
      <c r="AA69" s="476" t="n"/>
      <c r="AB69" s="476" t="n"/>
      <c r="AC69" s="476" t="n"/>
      <c r="AD69" s="476" t="n"/>
      <c r="AE69" s="476" t="n"/>
      <c r="AF69" s="476" t="n"/>
      <c r="AG69" s="476" t="n"/>
      <c r="AH69" s="476" t="n"/>
      <c r="AI69" s="476" t="n"/>
      <c r="AJ69" s="476" t="n"/>
      <c r="AK69" s="476" t="n"/>
      <c r="AL69" s="476" t="n"/>
      <c r="AM69" s="476" t="n"/>
      <c r="AN69" s="476" t="n"/>
      <c r="AO69" s="476" t="n"/>
      <c r="AP69" s="476" t="n"/>
      <c r="AQ69" s="476" t="n"/>
      <c r="AR69" s="476" t="n"/>
      <c r="AS69" s="476" t="n"/>
      <c r="AT69" s="476" t="n"/>
      <c r="AU69" s="476" t="n"/>
      <c r="AV69" s="476" t="n"/>
      <c r="AW69" s="476" t="n"/>
      <c r="AX69" s="476" t="n"/>
      <c r="AY69" s="476" t="n"/>
      <c r="AZ69" s="476" t="n"/>
      <c r="BA69" s="476" t="n"/>
      <c r="BB69" s="476" t="n"/>
      <c r="BC69" s="476" t="n"/>
      <c r="BD69" s="476" t="n"/>
      <c r="BE69" s="476" t="n"/>
      <c r="BF69" s="476" t="n"/>
      <c r="BG69" s="476" t="n"/>
      <c r="BH69" s="476" t="n"/>
      <c r="BI69" s="476" t="n"/>
      <c r="BJ69" s="476" t="n"/>
      <c r="BK69" s="476" t="n"/>
      <c r="BL69" s="476" t="n"/>
      <c r="BM69" s="476" t="n"/>
      <c r="BN69" s="476" t="n"/>
      <c r="BO69" s="476" t="n"/>
      <c r="BP69" s="476" t="n"/>
      <c r="BQ69" s="476" t="n"/>
      <c r="BR69" s="476" t="n"/>
      <c r="BS69" s="476" t="n"/>
      <c r="BT69" s="476" t="n"/>
      <c r="BU69" s="476" t="n"/>
      <c r="BV69" s="476" t="n"/>
      <c r="BW69" s="476" t="n"/>
      <c r="BX69" s="476" t="n"/>
      <c r="BY69" s="476" t="n"/>
      <c r="BZ69" s="476" t="n"/>
      <c r="CA69" s="476" t="n"/>
      <c r="CB69" s="476" t="n"/>
      <c r="CC69" s="476" t="n"/>
      <c r="CD69" s="476" t="n"/>
      <c r="CE69" s="476" t="n"/>
      <c r="CF69" s="476" t="n"/>
      <c r="CG69" s="476" t="n"/>
      <c r="CH69" s="476" t="n"/>
      <c r="CI69" s="476" t="n"/>
      <c r="CJ69" s="476" t="n"/>
      <c r="CK69" s="476" t="n"/>
      <c r="CL69" s="476" t="n"/>
      <c r="CM69" s="476" t="n"/>
      <c r="CN69" s="476" t="n"/>
      <c r="CO69" s="476" t="n"/>
      <c r="CP69" s="476" t="n"/>
      <c r="CQ69" s="476" t="n"/>
      <c r="CR69" s="476" t="n"/>
      <c r="CS69" s="476" t="n"/>
      <c r="CT69" s="476" t="n"/>
      <c r="CU69" s="476" t="n"/>
      <c r="CV69" s="476" t="n"/>
    </row>
    <row r="70">
      <c r="A70" s="476" t="n"/>
      <c r="B70" s="627">
        <f>IF(B$41=$C34,IF(B$40="dx",$R34,-$Q34),IF(B$41=$D34,IF(B$40="dx",-$T34,$S34),IF(B$41=$B34,IF(B$40="dx",($T34-$R34),($Q34-$S34)),0)))</f>
        <v/>
      </c>
      <c r="C70" s="845">
        <f>IF(C$41=$C34,IF(C$40="dx",$R34,-$Q34),IF(C$41=$D34,IF(C$40="dx",-$T34,$S34),IF(C$41=$B34,IF(C$40="dx",($T34-$R34),($Q34-$S34)),0)))</f>
        <v/>
      </c>
      <c r="D70" s="845">
        <f>IF(D$41=$C34,IF(D$40="dx",$R34,-$Q34),IF(D$41=$D34,IF(D$40="dx",-$T34,$S34),IF(D$41=$B34,IF(D$40="dx",($T34-$R34),($Q34-$S34)),0)))</f>
        <v/>
      </c>
      <c r="E70" s="845">
        <f>IF(E$41=$C34,IF(E$40="dx",$R34,-$Q34),IF(E$41=$D34,IF(E$40="dx",-$T34,$S34),IF(E$41=$B34,IF(E$40="dx",($T34-$R34),($Q34-$S34)),0)))</f>
        <v/>
      </c>
      <c r="F70" s="845">
        <f>IF(F$41=$C34,IF(F$40="dx",$R34,-$Q34),IF(F$41=$D34,IF(F$40="dx",-$T34,$S34),IF(F$41=$B34,IF(F$40="dx",($T34-$R34),($Q34-$S34)),0)))</f>
        <v/>
      </c>
      <c r="G70" s="845">
        <f>IF(G$41=$C34,IF(G$40="dx",$R34,-$Q34),IF(G$41=$D34,IF(G$40="dx",-$T34,$S34),IF(G$41=$B34,IF(G$40="dx",($T34-$R34),($Q34-$S34)),0)))</f>
        <v/>
      </c>
      <c r="H70" s="845">
        <f>IF(H$41=$C34,IF(H$40="dx",$R34,-$Q34),IF(H$41=$D34,IF(H$40="dx",-$T34,$S34),IF(H$41=$B34,IF(H$40="dx",($T34-$R34),($Q34-$S34)),0)))</f>
        <v/>
      </c>
      <c r="I70" s="845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845">
        <f>IF(N$41=$C34,IF(N$40="dx",$R34,-$Q34),IF(N$41=$D34,IF(N$40="dx",-$T34,$S34),IF(N$41=$B34,IF(N$40="dx",($T34-$R34),($Q34-$S34)),0)))</f>
        <v/>
      </c>
      <c r="O70" s="845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>
        <f>P32</f>
        <v/>
      </c>
      <c r="S70" s="845">
        <f>P34*10000</f>
        <v/>
      </c>
      <c r="T70" s="629" t="n">
        <v>3.096471884946517</v>
      </c>
      <c r="U70" s="476" t="n"/>
      <c r="V70" s="476" t="n"/>
      <c r="W70" s="476" t="n"/>
      <c r="X70" s="476" t="n"/>
      <c r="Y70" s="476" t="n"/>
      <c r="Z70" s="476" t="n"/>
      <c r="AA70" s="476" t="n"/>
      <c r="AB70" s="476" t="n"/>
      <c r="AC70" s="476" t="n"/>
      <c r="AD70" s="476" t="n"/>
      <c r="AE70" s="476" t="n"/>
      <c r="AF70" s="476" t="n"/>
      <c r="AG70" s="476" t="n"/>
      <c r="AH70" s="476" t="n"/>
      <c r="AI70" s="476" t="n"/>
      <c r="AJ70" s="476" t="n"/>
      <c r="AK70" s="476" t="n"/>
      <c r="AL70" s="476" t="n"/>
      <c r="AM70" s="476" t="n"/>
      <c r="AN70" s="476" t="n"/>
      <c r="AO70" s="476" t="n"/>
      <c r="AP70" s="476" t="n"/>
      <c r="AQ70" s="476" t="n"/>
      <c r="AR70" s="476" t="n"/>
      <c r="AS70" s="476" t="n"/>
      <c r="AT70" s="476" t="n"/>
      <c r="AU70" s="476" t="n"/>
      <c r="AV70" s="476" t="n"/>
      <c r="AW70" s="476" t="n"/>
      <c r="AX70" s="476" t="n"/>
      <c r="AY70" s="476" t="n"/>
      <c r="AZ70" s="476" t="n"/>
      <c r="BA70" s="476" t="n"/>
      <c r="BB70" s="476" t="n"/>
      <c r="BC70" s="476" t="n"/>
      <c r="BD70" s="476" t="n"/>
      <c r="BE70" s="476" t="n"/>
      <c r="BF70" s="476" t="n"/>
      <c r="BG70" s="476" t="n"/>
      <c r="BH70" s="476" t="n"/>
      <c r="BI70" s="476" t="n"/>
      <c r="BJ70" s="476" t="n"/>
      <c r="BK70" s="476" t="n"/>
      <c r="BL70" s="476" t="n"/>
      <c r="BM70" s="476" t="n"/>
      <c r="BN70" s="476" t="n"/>
      <c r="BO70" s="476" t="n"/>
      <c r="BP70" s="476" t="n"/>
      <c r="BQ70" s="476" t="n"/>
      <c r="BR70" s="476" t="n"/>
      <c r="BS70" s="476" t="n"/>
      <c r="BT70" s="476" t="n"/>
      <c r="BU70" s="476" t="n"/>
      <c r="BV70" s="476" t="n"/>
      <c r="BW70" s="476" t="n"/>
      <c r="BX70" s="476" t="n"/>
      <c r="BY70" s="476" t="n"/>
      <c r="BZ70" s="476" t="n"/>
      <c r="CA70" s="476" t="n"/>
      <c r="CB70" s="476" t="n"/>
      <c r="CC70" s="476" t="n"/>
      <c r="CD70" s="476" t="n"/>
      <c r="CE70" s="476" t="n"/>
      <c r="CF70" s="476" t="n"/>
      <c r="CG70" s="476" t="n"/>
      <c r="CH70" s="476" t="n"/>
      <c r="CI70" s="476" t="n"/>
      <c r="CJ70" s="476" t="n"/>
      <c r="CK70" s="476" t="n"/>
      <c r="CL70" s="476" t="n"/>
      <c r="CM70" s="476" t="n"/>
      <c r="CN70" s="476" t="n"/>
      <c r="CO70" s="476" t="n"/>
      <c r="CP70" s="476" t="n"/>
      <c r="CQ70" s="476" t="n"/>
      <c r="CR70" s="476" t="n"/>
      <c r="CS70" s="476" t="n"/>
      <c r="CT70" s="476" t="n"/>
      <c r="CU70" s="476" t="n"/>
      <c r="CV70" s="476" t="n"/>
    </row>
    <row r="71">
      <c r="A71" s="476" t="n"/>
      <c r="B71" s="627">
        <f>IF(B$41=$C35,IF(B$40="dx",$R35,-$Q35),IF(B$41=$D35,IF(B$40="dx",-$T35,$S35),IF(B$41=$B35,IF(B$40="dx",($T35-$R35),($Q35-$S35)),0)))</f>
        <v/>
      </c>
      <c r="C71" s="845">
        <f>IF(C$41=$C35,IF(C$40="dx",$R35,-$Q35),IF(C$41=$D35,IF(C$40="dx",-$T35,$S35),IF(C$41=$B35,IF(C$40="dx",($T35-$R35),($Q35-$S35)),0)))</f>
        <v/>
      </c>
      <c r="D71" s="845">
        <f>IF(D$41=$C35,IF(D$40="dx",$R35,-$Q35),IF(D$41=$D35,IF(D$40="dx",-$T35,$S35),IF(D$41=$B35,IF(D$40="dx",($T35-$R35),($Q35-$S35)),0)))</f>
        <v/>
      </c>
      <c r="E71" s="845">
        <f>IF(E$41=$C35,IF(E$40="dx",$R35,-$Q35),IF(E$41=$D35,IF(E$40="dx",-$T35,$S35),IF(E$41=$B35,IF(E$40="dx",($T35-$R35),($Q35-$S35)),0)))</f>
        <v/>
      </c>
      <c r="F71" s="845">
        <f>IF(F$41=$C35,IF(F$40="dx",$R35,-$Q35),IF(F$41=$D35,IF(F$40="dx",-$T35,$S35),IF(F$41=$B35,IF(F$40="dx",($T35-$R35),($Q35-$S35)),0)))</f>
        <v/>
      </c>
      <c r="G71" s="845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845">
        <f>IF(L$41=$C35,IF(L$40="dx",$R35,-$Q35),IF(L$41=$D35,IF(L$40="dx",-$T35,$S35),IF(L$41=$B35,IF(L$40="dx",($T35-$R35),($Q35-$S35)),0)))</f>
        <v/>
      </c>
      <c r="M71" s="845">
        <f>IF(M$41=$C35,IF(M$40="dx",$R35,-$Q35),IF(M$41=$D35,IF(M$40="dx",-$T35,$S35),IF(M$41=$B35,IF(M$40="dx",($T35-$R35),($Q35-$S35)),0)))</f>
        <v/>
      </c>
      <c r="N71" s="845">
        <f>IF(N$41=$C35,IF(N$40="dx",$R35,-$Q35),IF(N$41=$D35,IF(N$40="dx",-$T35,$S35),IF(N$41=$B35,IF(N$40="dx",($T35-$R35),($Q35-$S35)),0)))</f>
        <v/>
      </c>
      <c r="O71" s="845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>
        <f>P33</f>
        <v/>
      </c>
      <c r="S71" s="845">
        <f>P35*10000</f>
        <v/>
      </c>
      <c r="T71" s="629" t="n">
        <v>1.405036695710036</v>
      </c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  <c r="AJ71" s="476" t="n"/>
      <c r="AK71" s="476" t="n"/>
      <c r="AL71" s="476" t="n"/>
      <c r="AM71" s="476" t="n"/>
      <c r="AN71" s="476" t="n"/>
      <c r="AO71" s="476" t="n"/>
      <c r="AP71" s="476" t="n"/>
      <c r="AQ71" s="476" t="n"/>
      <c r="AR71" s="476" t="n"/>
      <c r="AS71" s="476" t="n"/>
      <c r="AT71" s="476" t="n"/>
      <c r="AU71" s="476" t="n"/>
      <c r="AV71" s="476" t="n"/>
      <c r="AW71" s="476" t="n"/>
      <c r="AX71" s="476" t="n"/>
      <c r="AY71" s="476" t="n"/>
      <c r="AZ71" s="476" t="n"/>
      <c r="BA71" s="476" t="n"/>
      <c r="BB71" s="476" t="n"/>
      <c r="BC71" s="476" t="n"/>
      <c r="BD71" s="476" t="n"/>
      <c r="BE71" s="476" t="n"/>
      <c r="BF71" s="476" t="n"/>
      <c r="BG71" s="476" t="n"/>
      <c r="BH71" s="476" t="n"/>
      <c r="BI71" s="476" t="n"/>
      <c r="BJ71" s="476" t="n"/>
      <c r="BK71" s="476" t="n"/>
      <c r="BL71" s="476" t="n"/>
      <c r="BM71" s="476" t="n"/>
      <c r="BN71" s="476" t="n"/>
      <c r="BO71" s="476" t="n"/>
      <c r="BP71" s="476" t="n"/>
      <c r="BQ71" s="476" t="n"/>
      <c r="BR71" s="476" t="n"/>
      <c r="BS71" s="476" t="n"/>
      <c r="BT71" s="476" t="n"/>
      <c r="BU71" s="476" t="n"/>
      <c r="BV71" s="476" t="n"/>
      <c r="BW71" s="476" t="n"/>
      <c r="BX71" s="476" t="n"/>
      <c r="BY71" s="476" t="n"/>
      <c r="BZ71" s="476" t="n"/>
      <c r="CA71" s="476" t="n"/>
      <c r="CB71" s="476" t="n"/>
      <c r="CC71" s="476" t="n"/>
      <c r="CD71" s="476" t="n"/>
      <c r="CE71" s="476" t="n"/>
      <c r="CF71" s="476" t="n"/>
      <c r="CG71" s="476" t="n"/>
      <c r="CH71" s="476" t="n"/>
      <c r="CI71" s="476" t="n"/>
      <c r="CJ71" s="476" t="n"/>
      <c r="CK71" s="476" t="n"/>
      <c r="CL71" s="476" t="n"/>
      <c r="CM71" s="476" t="n"/>
      <c r="CN71" s="476" t="n"/>
      <c r="CO71" s="476" t="n"/>
      <c r="CP71" s="476" t="n"/>
      <c r="CQ71" s="476" t="n"/>
      <c r="CR71" s="476" t="n"/>
      <c r="CS71" s="476" t="n"/>
      <c r="CT71" s="476" t="n"/>
      <c r="CU71" s="476" t="n"/>
      <c r="CV71" s="476" t="n"/>
    </row>
    <row r="72">
      <c r="A72" s="476" t="n"/>
      <c r="B72" s="627">
        <f>IF(B$41=$C36,IF(B$40="dx",$R36,-$Q36),IF(B$41=$D36,IF(B$40="dx",-$T36,$S36),IF(B$41=$B36,IF(B$40="dx",($T36-$R36),($Q36-$S36)),0)))</f>
        <v/>
      </c>
      <c r="C72" s="845">
        <f>IF(C$41=$C36,IF(C$40="dx",$R36,-$Q36),IF(C$41=$D36,IF(C$40="dx",-$T36,$S36),IF(C$41=$B36,IF(C$40="dx",($T36-$R36),($Q36-$S36)),0)))</f>
        <v/>
      </c>
      <c r="D72" s="845">
        <f>IF(D$41=$C36,IF(D$40="dx",$R36,-$Q36),IF(D$41=$D36,IF(D$40="dx",-$T36,$S36),IF(D$41=$B36,IF(D$40="dx",($T36-$R36),($Q36-$S36)),0)))</f>
        <v/>
      </c>
      <c r="E72" s="845">
        <f>IF(E$41=$C36,IF(E$40="dx",$R36,-$Q36),IF(E$41=$D36,IF(E$40="dx",-$T36,$S36),IF(E$41=$B36,IF(E$40="dx",($T36-$R36),($Q36-$S36)),0)))</f>
        <v/>
      </c>
      <c r="F72" s="845">
        <f>IF(F$41=$C36,IF(F$40="dx",$R36,-$Q36),IF(F$41=$D36,IF(F$40="dx",-$T36,$S36),IF(F$41=$B36,IF(F$40="dx",($T36-$R36),($Q36-$S36)),0)))</f>
        <v/>
      </c>
      <c r="G72" s="845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845">
        <f>IF(N$41=$C36,IF(N$40="dx",$R36,-$Q36),IF(N$41=$D36,IF(N$40="dx",-$T36,$S36),IF(N$41=$B36,IF(N$40="dx",($T36-$R36),($Q36-$S36)),0)))</f>
        <v/>
      </c>
      <c r="O72" s="845">
        <f>IF(O$41=$C36,IF(O$40="dx",$R36,-$Q36),IF(O$41=$D36,IF(O$40="dx",-$T36,$S36),IF(O$41=$B36,IF(O$40="dx",($T36-$R36),($Q36-$S36)),0)))</f>
        <v/>
      </c>
      <c r="P72" s="845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>
        <f>P34</f>
        <v/>
      </c>
      <c r="S72" s="845">
        <f>P36*10000</f>
        <v/>
      </c>
      <c r="T72" s="629" t="n">
        <v>1.792955677289451</v>
      </c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  <c r="AJ72" s="476" t="n"/>
      <c r="AK72" s="476" t="n"/>
      <c r="AL72" s="476" t="n"/>
      <c r="AM72" s="476" t="n"/>
      <c r="AN72" s="476" t="n"/>
      <c r="AO72" s="476" t="n"/>
      <c r="AP72" s="476" t="n"/>
      <c r="AQ72" s="476" t="n"/>
      <c r="AR72" s="476" t="n"/>
      <c r="AS72" s="476" t="n"/>
      <c r="AT72" s="476" t="n"/>
      <c r="AU72" s="476" t="n"/>
      <c r="AV72" s="476" t="n"/>
      <c r="AW72" s="476" t="n"/>
      <c r="AX72" s="476" t="n"/>
      <c r="AY72" s="476" t="n"/>
      <c r="AZ72" s="476" t="n"/>
      <c r="BA72" s="476" t="n"/>
      <c r="BB72" s="476" t="n"/>
      <c r="BC72" s="476" t="n"/>
      <c r="BD72" s="476" t="n"/>
      <c r="BE72" s="476" t="n"/>
      <c r="BF72" s="476" t="n"/>
      <c r="BG72" s="476" t="n"/>
      <c r="BH72" s="476" t="n"/>
      <c r="BI72" s="476" t="n"/>
      <c r="BJ72" s="476" t="n"/>
      <c r="BK72" s="476" t="n"/>
      <c r="BL72" s="476" t="n"/>
      <c r="BM72" s="476" t="n"/>
      <c r="BN72" s="476" t="n"/>
      <c r="BO72" s="476" t="n"/>
      <c r="BP72" s="476" t="n"/>
      <c r="BQ72" s="476" t="n"/>
      <c r="BR72" s="476" t="n"/>
      <c r="BS72" s="476" t="n"/>
      <c r="BT72" s="476" t="n"/>
      <c r="BU72" s="476" t="n"/>
      <c r="BV72" s="476" t="n"/>
      <c r="BW72" s="476" t="n"/>
      <c r="BX72" s="476" t="n"/>
      <c r="BY72" s="476" t="n"/>
      <c r="BZ72" s="476" t="n"/>
      <c r="CA72" s="476" t="n"/>
      <c r="CB72" s="476" t="n"/>
      <c r="CC72" s="476" t="n"/>
      <c r="CD72" s="476" t="n"/>
      <c r="CE72" s="476" t="n"/>
      <c r="CF72" s="476" t="n"/>
      <c r="CG72" s="476" t="n"/>
      <c r="CH72" s="476" t="n"/>
      <c r="CI72" s="476" t="n"/>
      <c r="CJ72" s="476" t="n"/>
      <c r="CK72" s="476" t="n"/>
      <c r="CL72" s="476" t="n"/>
      <c r="CM72" s="476" t="n"/>
      <c r="CN72" s="476" t="n"/>
      <c r="CO72" s="476" t="n"/>
      <c r="CP72" s="476" t="n"/>
      <c r="CQ72" s="476" t="n"/>
      <c r="CR72" s="476" t="n"/>
      <c r="CS72" s="476" t="n"/>
      <c r="CT72" s="476" t="n"/>
      <c r="CU72" s="476" t="n"/>
      <c r="CV72" s="476" t="n"/>
    </row>
    <row r="73">
      <c r="A73" s="476" t="n"/>
      <c r="B73" s="627">
        <f>IF(B$41=$C37,IF(B$40="dx",$R37,-$Q37),IF(B$41=$D37,IF(B$40="dx",-$T37,$S37),IF(B$41=$B37,IF(B$40="dx",($T37-$R37),($Q37-$S37)),0)))</f>
        <v/>
      </c>
      <c r="C73" s="845">
        <f>IF(C$41=$C37,IF(C$40="dx",$R37,-$Q37),IF(C$41=$D37,IF(C$40="dx",-$T37,$S37),IF(C$41=$B37,IF(C$40="dx",($T37-$R37),($Q37-$S37)),0)))</f>
        <v/>
      </c>
      <c r="D73" s="845">
        <f>IF(D$41=$C37,IF(D$40="dx",$R37,-$Q37),IF(D$41=$D37,IF(D$40="dx",-$T37,$S37),IF(D$41=$B37,IF(D$40="dx",($T37-$R37),($Q37-$S37)),0)))</f>
        <v/>
      </c>
      <c r="E73" s="845">
        <f>IF(E$41=$C37,IF(E$40="dx",$R37,-$Q37),IF(E$41=$D37,IF(E$40="dx",-$T37,$S37),IF(E$41=$B37,IF(E$40="dx",($T37-$R37),($Q37-$S37)),0)))</f>
        <v/>
      </c>
      <c r="F73" s="845">
        <f>IF(F$41=$C37,IF(F$40="dx",$R37,-$Q37),IF(F$41=$D37,IF(F$40="dx",-$T37,$S37),IF(F$41=$B37,IF(F$40="dx",($T37-$R37),($Q37-$S37)),0)))</f>
        <v/>
      </c>
      <c r="G73" s="845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845">
        <f>IF(J$41=$C37,IF(J$40="dx",$R37,-$Q37),IF(J$41=$D37,IF(J$40="dx",-$T37,$S37),IF(J$41=$B37,IF(J$40="dx",($T37-$R37),($Q37-$S37)),0)))</f>
        <v/>
      </c>
      <c r="K73" s="845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845">
        <f>IF(N$41=$C37,IF(N$40="dx",$R37,-$Q37),IF(N$41=$D37,IF(N$40="dx",-$T37,$S37),IF(N$41=$B37,IF(N$40="dx",($T37-$R37),($Q37-$S37)),0)))</f>
        <v/>
      </c>
      <c r="O73" s="845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>
        <f>P35</f>
        <v/>
      </c>
      <c r="S73" s="845">
        <f>P37*10000</f>
        <v/>
      </c>
      <c r="T73" s="629" t="n">
        <v>0.2507050309833976</v>
      </c>
      <c r="U73" s="476" t="n"/>
      <c r="V73" s="476" t="n"/>
      <c r="W73" s="476" t="n"/>
      <c r="X73" s="476" t="n"/>
      <c r="Y73" s="476" t="n"/>
      <c r="Z73" s="476" t="n"/>
      <c r="AA73" s="476" t="n"/>
      <c r="AB73" s="476" t="n"/>
      <c r="AC73" s="476" t="n"/>
      <c r="AD73" s="476" t="n"/>
      <c r="AE73" s="476" t="n"/>
      <c r="AF73" s="476" t="n"/>
      <c r="AG73" s="476" t="n"/>
      <c r="AH73" s="476" t="n"/>
      <c r="AI73" s="476" t="n"/>
      <c r="AJ73" s="476" t="n"/>
      <c r="AK73" s="476" t="n"/>
      <c r="AL73" s="476" t="n"/>
      <c r="AM73" s="476" t="n"/>
      <c r="AN73" s="476" t="n"/>
      <c r="AO73" s="476" t="n"/>
      <c r="AP73" s="476" t="n"/>
      <c r="AQ73" s="476" t="n"/>
      <c r="AR73" s="476" t="n"/>
      <c r="AS73" s="476" t="n"/>
      <c r="AT73" s="476" t="n"/>
      <c r="AU73" s="476" t="n"/>
      <c r="AV73" s="476" t="n"/>
      <c r="AW73" s="476" t="n"/>
      <c r="AX73" s="476" t="n"/>
      <c r="AY73" s="476" t="n"/>
      <c r="AZ73" s="476" t="n"/>
      <c r="BA73" s="476" t="n"/>
      <c r="BB73" s="476" t="n"/>
      <c r="BC73" s="476" t="n"/>
      <c r="BD73" s="476" t="n"/>
      <c r="BE73" s="476" t="n"/>
      <c r="BF73" s="476" t="n"/>
      <c r="BG73" s="476" t="n"/>
      <c r="BH73" s="476" t="n"/>
      <c r="BI73" s="476" t="n"/>
      <c r="BJ73" s="476" t="n"/>
      <c r="BK73" s="476" t="n"/>
      <c r="BL73" s="476" t="n"/>
      <c r="BM73" s="476" t="n"/>
      <c r="BN73" s="476" t="n"/>
      <c r="BO73" s="476" t="n"/>
      <c r="BP73" s="476" t="n"/>
      <c r="BQ73" s="476" t="n"/>
      <c r="BR73" s="476" t="n"/>
      <c r="BS73" s="476" t="n"/>
      <c r="BT73" s="476" t="n"/>
      <c r="BU73" s="476" t="n"/>
      <c r="BV73" s="476" t="n"/>
      <c r="BW73" s="476" t="n"/>
      <c r="BX73" s="476" t="n"/>
      <c r="BY73" s="476" t="n"/>
      <c r="BZ73" s="476" t="n"/>
      <c r="CA73" s="476" t="n"/>
      <c r="CB73" s="476" t="n"/>
      <c r="CC73" s="476" t="n"/>
      <c r="CD73" s="476" t="n"/>
      <c r="CE73" s="476" t="n"/>
      <c r="CF73" s="476" t="n"/>
      <c r="CG73" s="476" t="n"/>
      <c r="CH73" s="476" t="n"/>
      <c r="CI73" s="476" t="n"/>
      <c r="CJ73" s="476" t="n"/>
      <c r="CK73" s="476" t="n"/>
      <c r="CL73" s="476" t="n"/>
      <c r="CM73" s="476" t="n"/>
      <c r="CN73" s="476" t="n"/>
      <c r="CO73" s="476" t="n"/>
      <c r="CP73" s="476" t="n"/>
      <c r="CQ73" s="476" t="n"/>
      <c r="CR73" s="476" t="n"/>
      <c r="CS73" s="476" t="n"/>
      <c r="CT73" s="476" t="n"/>
      <c r="CU73" s="476" t="n"/>
      <c r="CV73" s="476" t="n"/>
    </row>
    <row r="74" ht="15.95" customHeight="1">
      <c r="A74" s="476" t="n"/>
      <c r="B74" s="631">
        <f>IF(B$42=$C36,IF(B$41="dx",$R36,-$Q36),IF(B$42=$D36,IF(B$41="dx",-$T36,$S36),IF(B$42=$B36,IF(B$41="dx",($T36-$R36),($Q36-$S36)),0)))</f>
        <v/>
      </c>
      <c r="C74" s="632">
        <f>IF(C$42=$C36,IF(C$41="dx",$R36,-$Q36),IF(C$42=$D36,IF(C$41="dx",-$T36,$S36),IF(C$42=$B36,IF(C$41="dx",($T36-$R36),($Q36-$S36)),0)))</f>
        <v/>
      </c>
      <c r="D74" s="632">
        <f>IF(D$42=$C36,IF(D$41="dx",$R36,-$Q36),IF(D$42=$D36,IF(D$41="dx",-$T36,$S36),IF(D$42=$B36,IF(D$41="dx",($T36-$R36),($Q36-$S36)),0)))</f>
        <v/>
      </c>
      <c r="E74" s="632">
        <f>IF(E$42=$C36,IF(E$41="dx",$R36,-$Q36),IF(E$42=$D36,IF(E$41="dx",-$T36,$S36),IF(E$42=$B36,IF(E$41="dx",($T36-$R36),($Q36-$S36)),0)))</f>
        <v/>
      </c>
      <c r="F74" s="633">
        <f>IF(F$42=$C36,IF(F$41="dx",$R36,-$Q36),IF(F$42=$D36,IF(F$41="dx",-$T36,$S36),IF(F$42=$B36,IF(F$41="dx",($T36-$R36),($Q36-$S36)),0)))</f>
        <v/>
      </c>
      <c r="G74" s="633">
        <f>IF(G$42=$C36,IF(G$41="dx",$R36,-$Q36),IF(G$42=$D36,IF(G$41="dx",-$T36,$S36),IF(G$42=$B36,IF(G$41="dx",($T36-$R36),($Q36-$S36)),0)))</f>
        <v/>
      </c>
      <c r="H74" s="633">
        <f>IF(H$42=$C36,IF(H$41="dx",$R36,-$Q36),IF(H$42=$D36,IF(H$41="dx",-$T36,$S36),IF(H$42=$B36,IF(H$41="dx",($T36-$R36),($Q36-$S36)),0)))</f>
        <v/>
      </c>
      <c r="I74" s="633">
        <f>IF(I$42=$C36,IF(I$41="dx",$R36,-$Q36),IF(I$42=$D36,IF(I$41="dx",-$T36,$S36),IF(I$42=$B36,IF(I$41="dx",($T36-$R36),($Q36-$S36)),0)))</f>
        <v/>
      </c>
      <c r="J74" s="632">
        <f>IF(J$42=$C36,IF(J$41="dx",$R36,-$Q36),IF(J$42=$D36,IF(J$41="dx",-$T36,$S36),IF(J$42=$B36,IF(J$41="dx",($T36-$R36),($Q36-$S36)),0)))</f>
        <v/>
      </c>
      <c r="K74" s="632">
        <f>IF(K$42=$C36,IF(K$41="dx",$R36,-$Q36),IF(K$42=$D36,IF(K$41="dx",-$T36,$S36),IF(K$42=$B36,IF(K$41="dx",($T36-$R36),($Q36-$S36)),0)))</f>
        <v/>
      </c>
      <c r="L74" s="632">
        <f>IF(L$42=$C36,IF(L$41="dx",$R36,-$Q36),IF(L$42=$D36,IF(L$41="dx",-$T36,$S36),IF(L$42=$B36,IF(L$41="dx",($T36-$R36),($Q36-$S36)),0)))</f>
        <v/>
      </c>
      <c r="M74" s="632">
        <f>IF(M$42=$C36,IF(M$41="dx",$R36,-$Q36),IF(M$42=$D36,IF(M$41="dx",-$T36,$S36),IF(M$42=$B36,IF(M$41="dx",($T36-$R36),($Q36-$S36)),0)))</f>
        <v/>
      </c>
      <c r="N74" s="632">
        <f>IF(N$42=$C36,IF(N$41="dx",$R36,-$Q36),IF(N$42=$D36,IF(N$41="dx",-$T36,$S36),IF(N$42=$B36,IF(N$41="dx",($T36-$R36),($Q36-$S36)),0)))</f>
        <v/>
      </c>
      <c r="O74" s="632">
        <f>IF(O$42=$C36,IF(O$41="dx",$R36,-$Q36),IF(O$42=$D36,IF(O$41="dx",-$T36,$S36),IF(O$42=$B36,IF(O$41="dx",($T36-$R36),($Q36-$S36)),0)))</f>
        <v/>
      </c>
      <c r="P74" s="633">
        <f>IF(P$42=$C36,IF(P$41="dx",$R36,-$Q36),IF(P$42=$D36,IF(P$41="dx",-$T36,$S36),IF(P$42=$B36,IF(P$41="dx",($T36-$R36),($Q36-$S36)),0)))</f>
        <v/>
      </c>
      <c r="Q74" s="634">
        <f>IF(Q$42=$C36,IF(Q$41="dx",$R36,-$Q36),IF(Q$42=$D36,IF(Q$41="dx",-$T36,$S36),IF(Q$42=$B36,IF(Q$41="dx",($T36-$R36),($Q36-$S36)),0)))</f>
        <v/>
      </c>
      <c r="R74" s="635">
        <f>P36</f>
        <v/>
      </c>
      <c r="S74" s="476" t="n"/>
      <c r="T74" s="636" t="n">
        <v>-1.425885993781134</v>
      </c>
      <c r="U74" s="476" t="n"/>
      <c r="V74" s="476" t="n"/>
      <c r="W74" s="476" t="n"/>
      <c r="X74" s="476" t="n"/>
      <c r="Y74" s="476" t="n"/>
      <c r="Z74" s="476" t="n"/>
      <c r="AA74" s="476" t="n"/>
      <c r="AB74" s="476" t="n"/>
      <c r="AC74" s="476" t="n"/>
      <c r="AD74" s="476" t="n"/>
      <c r="AE74" s="476" t="n"/>
      <c r="AF74" s="476" t="n"/>
      <c r="AG74" s="476" t="n"/>
      <c r="AH74" s="476" t="n"/>
      <c r="AI74" s="476" t="n"/>
      <c r="AJ74" s="476" t="n"/>
      <c r="AK74" s="476" t="n"/>
      <c r="AL74" s="476" t="n"/>
      <c r="AM74" s="476" t="n"/>
      <c r="AN74" s="476" t="n"/>
      <c r="AO74" s="476" t="n"/>
      <c r="AP74" s="476" t="n"/>
      <c r="AQ74" s="476" t="n"/>
      <c r="AR74" s="476" t="n"/>
      <c r="AS74" s="476" t="n"/>
      <c r="AT74" s="476" t="n"/>
      <c r="AU74" s="476" t="n"/>
      <c r="AV74" s="476" t="n"/>
      <c r="AW74" s="476" t="n"/>
      <c r="AX74" s="476" t="n"/>
      <c r="AY74" s="476" t="n"/>
      <c r="AZ74" s="476" t="n"/>
      <c r="BA74" s="476" t="n"/>
      <c r="BB74" s="476" t="n"/>
      <c r="BC74" s="476" t="n"/>
      <c r="BD74" s="476" t="n"/>
      <c r="BE74" s="476" t="n"/>
      <c r="BF74" s="476" t="n"/>
      <c r="BG74" s="476" t="n"/>
      <c r="BH74" s="476" t="n"/>
      <c r="BI74" s="476" t="n"/>
      <c r="BJ74" s="476" t="n"/>
      <c r="BK74" s="476" t="n"/>
      <c r="BL74" s="476" t="n"/>
      <c r="BM74" s="476" t="n"/>
      <c r="BN74" s="476" t="n"/>
      <c r="BO74" s="476" t="n"/>
      <c r="BP74" s="476" t="n"/>
      <c r="BQ74" s="476" t="n"/>
      <c r="BR74" s="476" t="n"/>
      <c r="BS74" s="476" t="n"/>
      <c r="BT74" s="476" t="n"/>
      <c r="BU74" s="476" t="n"/>
      <c r="BV74" s="476" t="n"/>
      <c r="BW74" s="476" t="n"/>
      <c r="BX74" s="476" t="n"/>
      <c r="BY74" s="476" t="n"/>
      <c r="BZ74" s="476" t="n"/>
      <c r="CA74" s="476" t="n"/>
      <c r="CB74" s="476" t="n"/>
      <c r="CC74" s="476" t="n"/>
      <c r="CD74" s="476" t="n"/>
      <c r="CE74" s="476" t="n"/>
      <c r="CF74" s="476" t="n"/>
      <c r="CG74" s="476" t="n"/>
      <c r="CH74" s="476" t="n"/>
      <c r="CI74" s="476" t="n"/>
      <c r="CJ74" s="476" t="n"/>
      <c r="CK74" s="476" t="n"/>
      <c r="CL74" s="476" t="n"/>
      <c r="CM74" s="476" t="n"/>
      <c r="CN74" s="476" t="n"/>
      <c r="CO74" s="476" t="n"/>
      <c r="CP74" s="476" t="n"/>
      <c r="CQ74" s="476" t="n"/>
      <c r="CR74" s="476" t="n"/>
      <c r="CS74" s="476" t="n"/>
      <c r="CT74" s="476" t="n"/>
      <c r="CU74" s="476" t="n"/>
      <c r="CV74" s="476" t="n"/>
    </row>
    <row r="75">
      <c r="A75" s="476" t="n"/>
      <c r="B75" s="845" t="inlineStr">
        <is>
          <t>A</t>
        </is>
      </c>
      <c r="C75" s="476" t="n"/>
      <c r="D75" s="476" t="n"/>
      <c r="E75" s="476" t="n"/>
      <c r="F75" s="476" t="n"/>
      <c r="G75" s="476" t="n"/>
      <c r="H75" s="476" t="n"/>
      <c r="I75" s="476" t="n"/>
      <c r="J75" s="476" t="n"/>
      <c r="K75" s="476" t="n"/>
      <c r="L75" s="476" t="n"/>
      <c r="M75" s="476" t="n"/>
      <c r="N75" s="476" t="n"/>
      <c r="O75" s="476" t="n"/>
      <c r="P75" s="476" t="n"/>
      <c r="Q75" s="476" t="n"/>
      <c r="R75" s="476" t="n"/>
      <c r="S75" s="845" t="inlineStr">
        <is>
          <t>L</t>
        </is>
      </c>
      <c r="T75" s="476" t="n"/>
      <c r="U75" s="476" t="n"/>
      <c r="V75" s="476" t="n"/>
      <c r="W75" s="476" t="n"/>
      <c r="X75" s="476" t="n"/>
      <c r="Y75" s="476" t="n"/>
      <c r="Z75" s="476" t="n"/>
      <c r="AA75" s="476" t="n"/>
      <c r="AB75" s="476" t="n"/>
      <c r="AC75" s="476" t="n"/>
      <c r="AD75" s="476" t="n"/>
      <c r="AE75" s="476" t="n"/>
      <c r="AF75" s="476" t="n"/>
      <c r="AG75" s="476" t="n"/>
      <c r="AH75" s="476" t="n"/>
      <c r="AI75" s="476" t="n"/>
      <c r="AJ75" s="476" t="n"/>
      <c r="AK75" s="476" t="n"/>
      <c r="AL75" s="476" t="n"/>
      <c r="AM75" s="476" t="n"/>
      <c r="AN75" s="476" t="n"/>
      <c r="AO75" s="476" t="n"/>
      <c r="AP75" s="476" t="n"/>
      <c r="AQ75" s="476" t="n"/>
      <c r="AR75" s="476" t="n"/>
      <c r="AS75" s="476" t="n"/>
      <c r="AT75" s="476" t="n"/>
      <c r="AU75" s="476" t="n"/>
      <c r="AV75" s="476" t="n"/>
      <c r="AW75" s="476" t="n"/>
      <c r="AX75" s="476" t="n"/>
      <c r="AY75" s="476" t="n"/>
      <c r="AZ75" s="476" t="n"/>
      <c r="BA75" s="476" t="n"/>
      <c r="BB75" s="476" t="n"/>
      <c r="BC75" s="476" t="n"/>
      <c r="BD75" s="476" t="n"/>
      <c r="BE75" s="476" t="n"/>
      <c r="BF75" s="476" t="n"/>
      <c r="BG75" s="476" t="n"/>
      <c r="BH75" s="476" t="n"/>
      <c r="BI75" s="476" t="n"/>
      <c r="BJ75" s="476" t="n"/>
      <c r="BK75" s="476" t="n"/>
      <c r="BL75" s="476" t="n"/>
      <c r="BM75" s="476" t="n"/>
      <c r="BN75" s="476" t="n"/>
      <c r="BO75" s="476" t="n"/>
      <c r="BP75" s="476" t="n"/>
      <c r="BQ75" s="476" t="n"/>
      <c r="BR75" s="476" t="n"/>
      <c r="BS75" s="476" t="n"/>
      <c r="BT75" s="476" t="n"/>
      <c r="BU75" s="476" t="n"/>
      <c r="BV75" s="476" t="n"/>
      <c r="BW75" s="476" t="n"/>
      <c r="BX75" s="476" t="n"/>
      <c r="BY75" s="476" t="n"/>
      <c r="BZ75" s="476" t="n"/>
      <c r="CA75" s="476" t="n"/>
      <c r="CB75" s="476" t="n"/>
      <c r="CC75" s="476" t="n"/>
      <c r="CD75" s="476" t="n"/>
      <c r="CE75" s="476" t="n"/>
      <c r="CF75" s="476" t="n"/>
      <c r="CG75" s="476" t="n"/>
      <c r="CH75" s="476" t="n"/>
      <c r="CI75" s="476" t="n"/>
      <c r="CJ75" s="476" t="n"/>
      <c r="CK75" s="476" t="n"/>
      <c r="CL75" s="476" t="n"/>
      <c r="CM75" s="476" t="n"/>
      <c r="CN75" s="476" t="n"/>
      <c r="CO75" s="476" t="n"/>
      <c r="CP75" s="476" t="n"/>
      <c r="CQ75" s="476" t="n"/>
      <c r="CR75" s="476" t="n"/>
      <c r="CS75" s="476" t="n"/>
      <c r="CT75" s="476" t="n"/>
      <c r="CU75" s="476" t="n"/>
      <c r="CV75" s="476" t="n"/>
    </row>
    <row r="76" ht="15.95" customHeight="1">
      <c r="A76" s="476" t="n"/>
      <c r="B76" s="845">
        <f>B42/$L4</f>
        <v/>
      </c>
      <c r="C76" s="845">
        <f>C42/$L4</f>
        <v/>
      </c>
      <c r="D76" s="845">
        <f>D42/$L4</f>
        <v/>
      </c>
      <c r="E76" s="845">
        <f>E42/$L4</f>
        <v/>
      </c>
      <c r="F76" s="845">
        <f>F42/$L4</f>
        <v/>
      </c>
      <c r="G76" s="845">
        <f>G42/$L4</f>
        <v/>
      </c>
      <c r="H76" s="845">
        <f>H42/$L4</f>
        <v/>
      </c>
      <c r="I76" s="845">
        <f>I42/$L4</f>
        <v/>
      </c>
      <c r="J76" s="845">
        <f>J42/$L4</f>
        <v/>
      </c>
      <c r="K76" s="845">
        <f>K42/$L4</f>
        <v/>
      </c>
      <c r="L76" s="845">
        <f>L42/$L4</f>
        <v/>
      </c>
      <c r="M76" s="845">
        <f>M42/$L4</f>
        <v/>
      </c>
      <c r="N76" s="845">
        <f>N42/$L4</f>
        <v/>
      </c>
      <c r="O76" s="845">
        <f>O42/$L4</f>
        <v/>
      </c>
      <c r="P76" s="845">
        <f>P42/$L4</f>
        <v/>
      </c>
      <c r="Q76" s="845">
        <f>Q42/$L4</f>
        <v/>
      </c>
      <c r="R76" s="476" t="n"/>
      <c r="S76" s="845">
        <f>S42/$L4</f>
        <v/>
      </c>
      <c r="T76" s="476" t="n"/>
      <c r="U76" s="476" t="n"/>
      <c r="V76" s="476" t="n"/>
      <c r="W76" s="476" t="n"/>
      <c r="X76" s="476" t="n"/>
      <c r="Y76" s="476" t="n"/>
      <c r="Z76" s="476" t="n"/>
      <c r="AA76" s="476" t="n"/>
      <c r="AB76" s="476" t="n"/>
      <c r="AC76" s="476" t="n"/>
      <c r="AD76" s="476" t="n"/>
      <c r="AE76" s="476" t="n"/>
      <c r="AF76" s="476" t="n"/>
      <c r="AG76" s="476" t="n"/>
      <c r="AH76" s="476" t="n"/>
      <c r="AI76" s="476" t="n"/>
      <c r="AJ76" s="476" t="n"/>
      <c r="AK76" s="476" t="n"/>
      <c r="AL76" s="476" t="n"/>
      <c r="AM76" s="476" t="n"/>
      <c r="AN76" s="476" t="n"/>
      <c r="AO76" s="476" t="n"/>
      <c r="AP76" s="476" t="n"/>
      <c r="AQ76" s="476" t="n"/>
      <c r="AR76" s="476" t="n"/>
      <c r="AS76" s="476" t="n"/>
      <c r="AT76" s="476" t="n"/>
      <c r="AU76" s="476" t="n"/>
      <c r="AV76" s="476" t="n"/>
      <c r="AW76" s="476" t="n"/>
      <c r="AX76" s="476" t="n"/>
      <c r="AY76" s="476" t="n"/>
      <c r="AZ76" s="476" t="n"/>
      <c r="BA76" s="476" t="n"/>
      <c r="BB76" s="476" t="n"/>
      <c r="BC76" s="476" t="n"/>
      <c r="BD76" s="476" t="n"/>
      <c r="BE76" s="476" t="n"/>
      <c r="BF76" s="476" t="n"/>
      <c r="BG76" s="476" t="n"/>
      <c r="BH76" s="476" t="n"/>
      <c r="BI76" s="476" t="n"/>
      <c r="BJ76" s="476" t="n"/>
      <c r="BK76" s="476" t="n"/>
      <c r="BL76" s="476" t="n"/>
      <c r="BM76" s="476" t="n"/>
      <c r="BN76" s="476" t="n"/>
      <c r="BO76" s="476" t="n"/>
      <c r="BP76" s="476" t="n"/>
      <c r="BQ76" s="476" t="n"/>
      <c r="BR76" s="476" t="n"/>
      <c r="BS76" s="476" t="n"/>
      <c r="BT76" s="476" t="n"/>
      <c r="BU76" s="476" t="n"/>
      <c r="BV76" s="476" t="n"/>
      <c r="BW76" s="476" t="n"/>
      <c r="BX76" s="476" t="n"/>
      <c r="BY76" s="476" t="n"/>
      <c r="BZ76" s="476" t="n"/>
      <c r="CA76" s="476" t="n"/>
      <c r="CB76" s="476" t="n"/>
      <c r="CC76" s="476" t="n"/>
      <c r="CD76" s="476" t="n"/>
      <c r="CE76" s="476" t="n"/>
      <c r="CF76" s="476" t="n"/>
      <c r="CG76" s="476" t="n"/>
      <c r="CH76" s="476" t="n"/>
      <c r="CI76" s="476" t="n"/>
      <c r="CJ76" s="476" t="n"/>
      <c r="CK76" s="476" t="n"/>
      <c r="CL76" s="476" t="n"/>
      <c r="CM76" s="476" t="n"/>
      <c r="CN76" s="476" t="n"/>
      <c r="CO76" s="476" t="n"/>
      <c r="CP76" s="476" t="n"/>
      <c r="CQ76" s="476" t="n"/>
      <c r="CR76" s="476" t="n"/>
      <c r="CS76" s="476" t="n"/>
      <c r="CT76" s="476" t="n"/>
      <c r="CU76" s="476" t="n"/>
      <c r="CV76" s="476" t="n"/>
    </row>
    <row r="77">
      <c r="A77" s="476" t="n"/>
      <c r="B77" s="598">
        <f>B43/$L5</f>
        <v/>
      </c>
      <c r="C77" s="651" t="n"/>
      <c r="D77" s="651" t="n"/>
      <c r="E77" s="651" t="n"/>
      <c r="F77" s="651" t="n"/>
      <c r="G77" s="651" t="n"/>
      <c r="H77" s="651" t="n"/>
      <c r="I77" s="651" t="n"/>
      <c r="J77" s="651" t="n"/>
      <c r="K77" s="651" t="n"/>
      <c r="L77" s="651" t="n"/>
      <c r="M77" s="651" t="n"/>
      <c r="N77" s="651" t="n"/>
      <c r="O77" s="651" t="n"/>
      <c r="P77" s="651" t="n"/>
      <c r="Q77" s="826" t="n"/>
      <c r="R77" s="476" t="n"/>
      <c r="S77" s="845">
        <f>S43/$L5</f>
        <v/>
      </c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476" t="n"/>
      <c r="AR77" s="476" t="n"/>
      <c r="AS77" s="476" t="n"/>
      <c r="AT77" s="476" t="n"/>
      <c r="AU77" s="476" t="n"/>
      <c r="AV77" s="476" t="n"/>
      <c r="AW77" s="476" t="n"/>
      <c r="AX77" s="476" t="n"/>
      <c r="AY77" s="476" t="n"/>
      <c r="AZ77" s="476" t="n"/>
      <c r="BA77" s="476" t="n"/>
      <c r="BB77" s="476" t="n"/>
      <c r="BC77" s="476" t="n"/>
      <c r="BD77" s="476" t="n"/>
      <c r="BE77" s="476" t="n"/>
      <c r="BF77" s="476" t="n"/>
      <c r="BG77" s="476" t="n"/>
      <c r="BH77" s="476" t="n"/>
      <c r="BI77" s="476" t="n"/>
      <c r="BJ77" s="476" t="n"/>
      <c r="BK77" s="476" t="n"/>
      <c r="BL77" s="476" t="n"/>
      <c r="BM77" s="476" t="n"/>
      <c r="BN77" s="476" t="n"/>
      <c r="BO77" s="476" t="n"/>
      <c r="BP77" s="476" t="n"/>
      <c r="BQ77" s="476" t="n"/>
      <c r="BR77" s="476" t="n"/>
      <c r="BS77" s="476" t="n"/>
      <c r="BT77" s="476" t="n"/>
      <c r="BU77" s="476" t="n"/>
      <c r="BV77" s="476" t="n"/>
      <c r="BW77" s="476" t="n"/>
      <c r="BX77" s="476" t="n"/>
      <c r="BY77" s="476" t="n"/>
      <c r="BZ77" s="476" t="n"/>
      <c r="CA77" s="476" t="n"/>
      <c r="CB77" s="476" t="n"/>
      <c r="CC77" s="476" t="n"/>
      <c r="CD77" s="476" t="n"/>
      <c r="CE77" s="476" t="n"/>
      <c r="CF77" s="476" t="n"/>
      <c r="CG77" s="476" t="n"/>
      <c r="CH77" s="476" t="n"/>
      <c r="CI77" s="476" t="n"/>
      <c r="CJ77" s="476" t="n"/>
      <c r="CK77" s="476" t="n"/>
      <c r="CL77" s="476" t="n"/>
      <c r="CM77" s="476" t="n"/>
      <c r="CN77" s="476" t="n"/>
      <c r="CO77" s="476" t="n"/>
      <c r="CP77" s="476" t="n"/>
      <c r="CQ77" s="476" t="n"/>
      <c r="CR77" s="476" t="n"/>
      <c r="CS77" s="476" t="n"/>
      <c r="CT77" s="476" t="n"/>
      <c r="CU77" s="476" t="n"/>
      <c r="CV77" s="476" t="n"/>
    </row>
    <row r="78">
      <c r="A78" s="476" t="n"/>
      <c r="B78" s="729">
        <f>B44/$L6</f>
        <v/>
      </c>
      <c r="C78" s="730">
        <f>C44/$L6</f>
        <v/>
      </c>
      <c r="D78" s="730">
        <f>D44/$L6</f>
        <v/>
      </c>
      <c r="E78" s="730">
        <f>E44/$L6</f>
        <v/>
      </c>
      <c r="F78" s="730">
        <f>F44/$L6</f>
        <v/>
      </c>
      <c r="G78" s="730">
        <f>G44/$L6</f>
        <v/>
      </c>
      <c r="H78" s="730">
        <f>H44/$L6</f>
        <v/>
      </c>
      <c r="I78" s="730">
        <f>I44/$L6</f>
        <v/>
      </c>
      <c r="J78" s="730">
        <f>J44/$L6</f>
        <v/>
      </c>
      <c r="K78" s="730">
        <f>K44/$L6</f>
        <v/>
      </c>
      <c r="L78" s="730">
        <f>L44/$L6</f>
        <v/>
      </c>
      <c r="M78" s="730">
        <f>M44/$L6</f>
        <v/>
      </c>
      <c r="N78" s="730">
        <f>N44/$L6</f>
        <v/>
      </c>
      <c r="O78" s="730">
        <f>O44/$L6</f>
        <v/>
      </c>
      <c r="P78" s="730">
        <f>P44/$L6</f>
        <v/>
      </c>
      <c r="Q78" s="731">
        <f>Q44/$L6</f>
        <v/>
      </c>
      <c r="R78" s="642" t="inlineStr">
        <is>
          <t>L</t>
        </is>
      </c>
      <c r="S78" s="845">
        <f>S44/$L6</f>
        <v/>
      </c>
      <c r="T78" s="607" t="inlineStr">
        <is>
          <t>V</t>
        </is>
      </c>
      <c r="U78" s="476" t="n"/>
      <c r="V78" s="476" t="n"/>
      <c r="W78" s="476" t="n"/>
      <c r="X78" s="476" t="n"/>
      <c r="Y78" s="476" t="n"/>
      <c r="Z78" s="476" t="n"/>
      <c r="AA78" s="476" t="n"/>
      <c r="AB78" s="476" t="n"/>
      <c r="AC78" s="476" t="n"/>
      <c r="AD78" s="476" t="n"/>
      <c r="AE78" s="476" t="n"/>
      <c r="AF78" s="476" t="n"/>
      <c r="AG78" s="476" t="n"/>
      <c r="AH78" s="476" t="n"/>
      <c r="AI78" s="476" t="n"/>
      <c r="AJ78" s="476" t="n"/>
      <c r="AK78" s="476" t="n"/>
      <c r="AL78" s="476" t="n"/>
      <c r="AM78" s="476" t="n"/>
      <c r="AN78" s="476" t="n"/>
      <c r="AO78" s="476" t="n"/>
      <c r="AP78" s="476" t="n"/>
      <c r="AQ78" s="476" t="n"/>
      <c r="AR78" s="476" t="n"/>
      <c r="AS78" s="476" t="n"/>
      <c r="AT78" s="476" t="n"/>
      <c r="AU78" s="476" t="n"/>
      <c r="AV78" s="476" t="n"/>
      <c r="AW78" s="476" t="n"/>
      <c r="AX78" s="476" t="n"/>
      <c r="AY78" s="476" t="n"/>
      <c r="AZ78" s="476" t="n"/>
      <c r="BA78" s="476" t="n"/>
      <c r="BB78" s="476" t="n"/>
      <c r="BC78" s="476" t="n"/>
      <c r="BD78" s="476" t="n"/>
      <c r="BE78" s="476" t="n"/>
      <c r="BF78" s="476" t="n"/>
      <c r="BG78" s="476" t="n"/>
      <c r="BH78" s="476" t="n"/>
      <c r="BI78" s="476" t="n"/>
      <c r="BJ78" s="476" t="n"/>
      <c r="BK78" s="476" t="n"/>
      <c r="BL78" s="476" t="n"/>
      <c r="BM78" s="476" t="n"/>
      <c r="BN78" s="476" t="n"/>
      <c r="BO78" s="476" t="n"/>
      <c r="BP78" s="476" t="n"/>
      <c r="BQ78" s="476" t="n"/>
      <c r="BR78" s="476" t="n"/>
      <c r="BS78" s="476" t="n"/>
      <c r="BT78" s="476" t="n"/>
      <c r="BU78" s="476" t="n"/>
      <c r="BV78" s="476" t="n"/>
      <c r="BW78" s="476" t="n"/>
      <c r="BX78" s="476" t="n"/>
      <c r="BY78" s="476" t="n"/>
      <c r="BZ78" s="476" t="n"/>
      <c r="CA78" s="476" t="n"/>
      <c r="CB78" s="476" t="n"/>
      <c r="CC78" s="476" t="n"/>
      <c r="CD78" s="476" t="n"/>
      <c r="CE78" s="476" t="n"/>
      <c r="CF78" s="476" t="n"/>
      <c r="CG78" s="476" t="n"/>
      <c r="CH78" s="476" t="n"/>
      <c r="CI78" s="476" t="n"/>
      <c r="CJ78" s="476" t="n"/>
      <c r="CK78" s="476" t="n"/>
      <c r="CL78" s="476" t="n"/>
      <c r="CM78" s="476" t="n"/>
      <c r="CN78" s="476" t="n"/>
      <c r="CO78" s="476" t="n"/>
      <c r="CP78" s="476" t="n"/>
      <c r="CQ78" s="476" t="n"/>
      <c r="CR78" s="476" t="n"/>
      <c r="CS78" s="476" t="n"/>
      <c r="CT78" s="476" t="n"/>
      <c r="CU78" s="476" t="n"/>
      <c r="CV78" s="476" t="n"/>
    </row>
    <row r="79">
      <c r="A79" s="476" t="n"/>
      <c r="B79" s="732">
        <f>B45/$L7</f>
        <v/>
      </c>
      <c r="C79" s="733">
        <f>C45/$L7</f>
        <v/>
      </c>
      <c r="D79" s="733">
        <f>D45/$L7</f>
        <v/>
      </c>
      <c r="E79" s="733">
        <f>E45/$L7</f>
        <v/>
      </c>
      <c r="F79" s="733">
        <f>F45/$L7</f>
        <v/>
      </c>
      <c r="G79" s="733">
        <f>G45/$L7</f>
        <v/>
      </c>
      <c r="H79" s="610">
        <f>H45/$L7</f>
        <v/>
      </c>
      <c r="I79" s="610">
        <f>I45/$L7</f>
        <v/>
      </c>
      <c r="J79" s="733">
        <f>J45/$L7</f>
        <v/>
      </c>
      <c r="K79" s="733">
        <f>K45/$L7</f>
        <v/>
      </c>
      <c r="L79" s="733">
        <f>L45/$L7</f>
        <v/>
      </c>
      <c r="M79" s="733">
        <f>M45/$L7</f>
        <v/>
      </c>
      <c r="N79" s="733">
        <f>N45/$L7</f>
        <v/>
      </c>
      <c r="O79" s="733">
        <f>O45/$L7</f>
        <v/>
      </c>
      <c r="P79" s="733">
        <f>P45/$L7</f>
        <v/>
      </c>
      <c r="Q79" s="734">
        <f>Q45/$L7</f>
        <v/>
      </c>
      <c r="R79" s="848" t="n"/>
      <c r="S79" s="845">
        <f>S45/$L7</f>
        <v/>
      </c>
      <c r="T79" s="847" t="n"/>
      <c r="U79" s="476" t="n"/>
      <c r="V79" s="476" t="n"/>
      <c r="W79" s="476" t="n"/>
      <c r="X79" s="476" t="n"/>
      <c r="Y79" s="476" t="n"/>
      <c r="Z79" s="476" t="n"/>
      <c r="AA79" s="476" t="n"/>
      <c r="AB79" s="476" t="n"/>
      <c r="AC79" s="476" t="n"/>
      <c r="AD79" s="476" t="n"/>
      <c r="AE79" s="476" t="n"/>
      <c r="AF79" s="476" t="n"/>
      <c r="AG79" s="476" t="n"/>
      <c r="AH79" s="476" t="n"/>
      <c r="AI79" s="476" t="n"/>
      <c r="AJ79" s="476" t="n"/>
      <c r="AK79" s="476" t="n"/>
      <c r="AL79" s="476" t="n"/>
      <c r="AM79" s="476" t="n"/>
      <c r="AN79" s="476" t="n"/>
      <c r="AO79" s="476" t="n"/>
      <c r="AP79" s="476" t="n"/>
      <c r="AQ79" s="476" t="n"/>
      <c r="AR79" s="476" t="n"/>
      <c r="AS79" s="476" t="n"/>
      <c r="AT79" s="476" t="n"/>
      <c r="AU79" s="476" t="n"/>
      <c r="AV79" s="476" t="n"/>
      <c r="AW79" s="476" t="n"/>
      <c r="AX79" s="476" t="n"/>
      <c r="AY79" s="476" t="n"/>
      <c r="AZ79" s="476" t="n"/>
      <c r="BA79" s="476" t="n"/>
      <c r="BB79" s="476" t="n"/>
      <c r="BC79" s="476" t="n"/>
      <c r="BD79" s="476" t="n"/>
      <c r="BE79" s="476" t="n"/>
      <c r="BF79" s="476" t="n"/>
      <c r="BG79" s="476" t="n"/>
      <c r="BH79" s="476" t="n"/>
      <c r="BI79" s="476" t="n"/>
      <c r="BJ79" s="476" t="n"/>
      <c r="BK79" s="476" t="n"/>
      <c r="BL79" s="476" t="n"/>
      <c r="BM79" s="476" t="n"/>
      <c r="BN79" s="476" t="n"/>
      <c r="BO79" s="476" t="n"/>
      <c r="BP79" s="476" t="n"/>
      <c r="BQ79" s="476" t="n"/>
      <c r="BR79" s="476" t="n"/>
      <c r="BS79" s="476" t="n"/>
      <c r="BT79" s="476" t="n"/>
      <c r="BU79" s="476" t="n"/>
      <c r="BV79" s="476" t="n"/>
      <c r="BW79" s="476" t="n"/>
      <c r="BX79" s="476" t="n"/>
      <c r="BY79" s="476" t="n"/>
      <c r="BZ79" s="476" t="n"/>
      <c r="CA79" s="476" t="n"/>
      <c r="CB79" s="476" t="n"/>
      <c r="CC79" s="476" t="n"/>
      <c r="CD79" s="476" t="n"/>
      <c r="CE79" s="476" t="n"/>
      <c r="CF79" s="476" t="n"/>
      <c r="CG79" s="476" t="n"/>
      <c r="CH79" s="476" t="n"/>
      <c r="CI79" s="476" t="n"/>
      <c r="CJ79" s="476" t="n"/>
      <c r="CK79" s="476" t="n"/>
      <c r="CL79" s="476" t="n"/>
      <c r="CM79" s="476" t="n"/>
      <c r="CN79" s="476" t="n"/>
      <c r="CO79" s="476" t="n"/>
      <c r="CP79" s="476" t="n"/>
      <c r="CQ79" s="476" t="n"/>
      <c r="CR79" s="476" t="n"/>
      <c r="CS79" s="476" t="n"/>
      <c r="CT79" s="476" t="n"/>
      <c r="CU79" s="476" t="n"/>
      <c r="CV79" s="476" t="n"/>
    </row>
    <row r="80">
      <c r="A80" s="612" t="inlineStr">
        <is>
          <t>[1/m]</t>
        </is>
      </c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>
        <f>R43/$M4</f>
        <v/>
      </c>
      <c r="S80" s="845">
        <f>S46/$L8</f>
        <v/>
      </c>
      <c r="T80" s="617">
        <f t="array" ref="T80:T111">MMULT(B80:Q111,U140:U155)+R80:R111</f>
        <v/>
      </c>
      <c r="U80" s="476" t="inlineStr">
        <is>
          <t>[-]</t>
        </is>
      </c>
      <c r="V80" s="476" t="n"/>
      <c r="W80" s="476" t="n"/>
      <c r="X80" s="476" t="n"/>
      <c r="Y80" s="476" t="n"/>
      <c r="Z80" s="476" t="n"/>
      <c r="AA80" s="476" t="n"/>
      <c r="AB80" s="476" t="n"/>
      <c r="AC80" s="476" t="n"/>
      <c r="AD80" s="476" t="n"/>
      <c r="AE80" s="476" t="n"/>
      <c r="AF80" s="476" t="n"/>
      <c r="AG80" s="476" t="n"/>
      <c r="AH80" s="476" t="n"/>
      <c r="AI80" s="476" t="n"/>
      <c r="AJ80" s="476" t="n"/>
      <c r="AK80" s="476" t="n"/>
      <c r="AL80" s="476" t="n"/>
      <c r="AM80" s="476" t="n"/>
      <c r="AN80" s="476" t="n"/>
      <c r="AO80" s="476" t="n"/>
      <c r="AP80" s="476" t="n"/>
      <c r="AQ80" s="476" t="n"/>
      <c r="AR80" s="476" t="n"/>
      <c r="AS80" s="476" t="n"/>
      <c r="AT80" s="476" t="n"/>
      <c r="AU80" s="476" t="n"/>
      <c r="AV80" s="476" t="n"/>
      <c r="AW80" s="476" t="n"/>
      <c r="AX80" s="476" t="n"/>
      <c r="AY80" s="476" t="n"/>
      <c r="AZ80" s="476" t="n"/>
      <c r="BA80" s="476" t="n"/>
      <c r="BB80" s="476" t="n"/>
      <c r="BC80" s="476" t="n"/>
      <c r="BD80" s="476" t="n"/>
      <c r="BE80" s="476" t="n"/>
      <c r="BF80" s="476" t="n"/>
      <c r="BG80" s="476" t="n"/>
      <c r="BH80" s="476" t="n"/>
      <c r="BI80" s="476" t="n"/>
      <c r="BJ80" s="476" t="n"/>
      <c r="BK80" s="476" t="n"/>
      <c r="BL80" s="476" t="n"/>
      <c r="BM80" s="476" t="n"/>
      <c r="BN80" s="476" t="n"/>
      <c r="BO80" s="476" t="n"/>
      <c r="BP80" s="476" t="n"/>
      <c r="BQ80" s="476" t="n"/>
      <c r="BR80" s="476" t="n"/>
      <c r="BS80" s="476" t="n"/>
      <c r="BT80" s="476" t="n"/>
      <c r="BU80" s="476" t="n"/>
      <c r="BV80" s="476" t="n"/>
      <c r="BW80" s="476" t="n"/>
      <c r="BX80" s="476" t="n"/>
      <c r="BY80" s="476" t="n"/>
      <c r="BZ80" s="476" t="n"/>
      <c r="CA80" s="476" t="n"/>
      <c r="CB80" s="476" t="n"/>
      <c r="CC80" s="476" t="n"/>
      <c r="CD80" s="476" t="n"/>
      <c r="CE80" s="476" t="n"/>
      <c r="CF80" s="476" t="n"/>
      <c r="CG80" s="476" t="n"/>
      <c r="CH80" s="476" t="n"/>
      <c r="CI80" s="476" t="n"/>
      <c r="CJ80" s="476" t="n"/>
      <c r="CK80" s="476" t="n"/>
      <c r="CL80" s="476" t="n"/>
      <c r="CM80" s="476" t="n"/>
      <c r="CN80" s="476" t="n"/>
      <c r="CO80" s="476" t="n"/>
      <c r="CP80" s="476" t="n"/>
      <c r="CQ80" s="476" t="n"/>
      <c r="CR80" s="476" t="n"/>
      <c r="CS80" s="476" t="n"/>
      <c r="CT80" s="476" t="n"/>
      <c r="CU80" s="476" t="n"/>
      <c r="CV80" s="476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>
        <f>R44/$M5</f>
        <v/>
      </c>
      <c r="S81" s="845">
        <f>S47/$L9</f>
        <v/>
      </c>
      <c r="T81" s="542" t="n">
        <v>-0.3086669057472</v>
      </c>
      <c r="U81" s="476" t="n"/>
      <c r="V81" s="476" t="n"/>
      <c r="W81" s="476" t="n"/>
      <c r="X81" s="476" t="n"/>
      <c r="Y81" s="476" t="n"/>
      <c r="Z81" s="476" t="n"/>
      <c r="AA81" s="476" t="n"/>
      <c r="AB81" s="476" t="n"/>
      <c r="AC81" s="476" t="n"/>
      <c r="AD81" s="476" t="n"/>
      <c r="AE81" s="476" t="n"/>
      <c r="AF81" s="476" t="n"/>
      <c r="AG81" s="476" t="n"/>
      <c r="AH81" s="476" t="n"/>
      <c r="AI81" s="476" t="n"/>
      <c r="AJ81" s="476" t="n"/>
      <c r="AK81" s="476" t="n"/>
      <c r="AL81" s="476" t="n"/>
      <c r="AM81" s="476" t="n"/>
      <c r="AN81" s="476" t="n"/>
      <c r="AO81" s="476" t="n"/>
      <c r="AP81" s="476" t="n"/>
      <c r="AQ81" s="476" t="n"/>
      <c r="AR81" s="476" t="n"/>
      <c r="AS81" s="476" t="n"/>
      <c r="AT81" s="476" t="n"/>
      <c r="AU81" s="476" t="n"/>
      <c r="AV81" s="476" t="n"/>
      <c r="AW81" s="476" t="n"/>
      <c r="AX81" s="476" t="n"/>
      <c r="AY81" s="476" t="n"/>
      <c r="AZ81" s="476" t="n"/>
      <c r="BA81" s="476" t="n"/>
      <c r="BB81" s="476" t="n"/>
      <c r="BC81" s="476" t="n"/>
      <c r="BD81" s="476" t="n"/>
      <c r="BE81" s="476" t="n"/>
      <c r="BF81" s="476" t="n"/>
      <c r="BG81" s="476" t="n"/>
      <c r="BH81" s="476" t="n"/>
      <c r="BI81" s="476" t="n"/>
      <c r="BJ81" s="476" t="n"/>
      <c r="BK81" s="476" t="n"/>
      <c r="BL81" s="476" t="n"/>
      <c r="BM81" s="476" t="n"/>
      <c r="BN81" s="476" t="n"/>
      <c r="BO81" s="476" t="n"/>
      <c r="BP81" s="476" t="n"/>
      <c r="BQ81" s="476" t="n"/>
      <c r="BR81" s="476" t="n"/>
      <c r="BS81" s="476" t="n"/>
      <c r="BT81" s="476" t="n"/>
      <c r="BU81" s="476" t="n"/>
      <c r="BV81" s="476" t="n"/>
      <c r="BW81" s="476" t="n"/>
      <c r="BX81" s="476" t="n"/>
      <c r="BY81" s="476" t="n"/>
      <c r="BZ81" s="476" t="n"/>
      <c r="CA81" s="476" t="n"/>
      <c r="CB81" s="476" t="n"/>
      <c r="CC81" s="476" t="n"/>
      <c r="CD81" s="476" t="n"/>
      <c r="CE81" s="476" t="n"/>
      <c r="CF81" s="476" t="n"/>
      <c r="CG81" s="476" t="n"/>
      <c r="CH81" s="476" t="n"/>
      <c r="CI81" s="476" t="n"/>
      <c r="CJ81" s="476" t="n"/>
      <c r="CK81" s="476" t="n"/>
      <c r="CL81" s="476" t="n"/>
      <c r="CM81" s="476" t="n"/>
      <c r="CN81" s="476" t="n"/>
      <c r="CO81" s="476" t="n"/>
      <c r="CP81" s="476" t="n"/>
      <c r="CQ81" s="476" t="n"/>
      <c r="CR81" s="476" t="n"/>
      <c r="CS81" s="476" t="n"/>
      <c r="CT81" s="476" t="n"/>
      <c r="CU81" s="476" t="n"/>
      <c r="CV81" s="476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>
        <f>R45/$M6</f>
        <v/>
      </c>
      <c r="S82" s="845">
        <f>S48/$L10</f>
        <v/>
      </c>
      <c r="T82" s="542" t="n">
        <v>0.08201989659590803</v>
      </c>
      <c r="U82" s="476" t="n"/>
      <c r="V82" s="476" t="n"/>
      <c r="W82" s="476" t="n"/>
      <c r="X82" s="476" t="n"/>
      <c r="Y82" s="476" t="n"/>
      <c r="Z82" s="476" t="n"/>
      <c r="AA82" s="476" t="n"/>
      <c r="AB82" s="476" t="n"/>
      <c r="AC82" s="476" t="n"/>
      <c r="AD82" s="476" t="n"/>
      <c r="AE82" s="476" t="n"/>
      <c r="AF82" s="476" t="n"/>
      <c r="AG82" s="476" t="n"/>
      <c r="AH82" s="476" t="n"/>
      <c r="AI82" s="476" t="n"/>
      <c r="AJ82" s="476" t="n"/>
      <c r="AK82" s="476" t="n"/>
      <c r="AL82" s="476" t="n"/>
      <c r="AM82" s="476" t="n"/>
      <c r="AN82" s="476" t="n"/>
      <c r="AO82" s="476" t="n"/>
      <c r="AP82" s="476" t="n"/>
      <c r="AQ82" s="476" t="n"/>
      <c r="AR82" s="476" t="n"/>
      <c r="AS82" s="476" t="n"/>
      <c r="AT82" s="476" t="n"/>
      <c r="AU82" s="476" t="n"/>
      <c r="AV82" s="476" t="n"/>
      <c r="AW82" s="476" t="n"/>
      <c r="AX82" s="476" t="n"/>
      <c r="AY82" s="476" t="n"/>
      <c r="AZ82" s="476" t="n"/>
      <c r="BA82" s="476" t="n"/>
      <c r="BB82" s="476" t="n"/>
      <c r="BC82" s="476" t="n"/>
      <c r="BD82" s="476" t="n"/>
      <c r="BE82" s="476" t="n"/>
      <c r="BF82" s="476" t="n"/>
      <c r="BG82" s="476" t="n"/>
      <c r="BH82" s="476" t="n"/>
      <c r="BI82" s="476" t="n"/>
      <c r="BJ82" s="476" t="n"/>
      <c r="BK82" s="476" t="n"/>
      <c r="BL82" s="476" t="n"/>
      <c r="BM82" s="476" t="n"/>
      <c r="BN82" s="476" t="n"/>
      <c r="BO82" s="476" t="n"/>
      <c r="BP82" s="476" t="n"/>
      <c r="BQ82" s="476" t="n"/>
      <c r="BR82" s="476" t="n"/>
      <c r="BS82" s="476" t="n"/>
      <c r="BT82" s="476" t="n"/>
      <c r="BU82" s="476" t="n"/>
      <c r="BV82" s="476" t="n"/>
      <c r="BW82" s="476" t="n"/>
      <c r="BX82" s="476" t="n"/>
      <c r="BY82" s="476" t="n"/>
      <c r="BZ82" s="476" t="n"/>
      <c r="CA82" s="476" t="n"/>
      <c r="CB82" s="476" t="n"/>
      <c r="CC82" s="476" t="n"/>
      <c r="CD82" s="476" t="n"/>
      <c r="CE82" s="476" t="n"/>
      <c r="CF82" s="476" t="n"/>
      <c r="CG82" s="476" t="n"/>
      <c r="CH82" s="476" t="n"/>
      <c r="CI82" s="476" t="n"/>
      <c r="CJ82" s="476" t="n"/>
      <c r="CK82" s="476" t="n"/>
      <c r="CL82" s="476" t="n"/>
      <c r="CM82" s="476" t="n"/>
      <c r="CN82" s="476" t="n"/>
      <c r="CO82" s="476" t="n"/>
      <c r="CP82" s="476" t="n"/>
      <c r="CQ82" s="476" t="n"/>
      <c r="CR82" s="476" t="n"/>
      <c r="CS82" s="476" t="n"/>
      <c r="CT82" s="476" t="n"/>
      <c r="CU82" s="476" t="n"/>
      <c r="CV82" s="476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>
        <f>R46/$M7</f>
        <v/>
      </c>
      <c r="S83" s="845">
        <f>S49/$L11</f>
        <v/>
      </c>
      <c r="T83" s="542" t="n">
        <v>0.1170785623065155</v>
      </c>
      <c r="U83" s="476" t="n"/>
      <c r="V83" s="476" t="n"/>
      <c r="W83" s="476" t="n"/>
      <c r="X83" s="476" t="n"/>
      <c r="Y83" s="476" t="n"/>
      <c r="Z83" s="476" t="n"/>
      <c r="AA83" s="476" t="n"/>
      <c r="AB83" s="476" t="n"/>
      <c r="AC83" s="476" t="n"/>
      <c r="AD83" s="476" t="n"/>
      <c r="AE83" s="476" t="n"/>
      <c r="AF83" s="476" t="n"/>
      <c r="AG83" s="476" t="n"/>
      <c r="AH83" s="476" t="n"/>
      <c r="AI83" s="476" t="n"/>
      <c r="AJ83" s="476" t="n"/>
      <c r="AK83" s="476" t="n"/>
      <c r="AL83" s="476" t="n"/>
      <c r="AM83" s="476" t="n"/>
      <c r="AN83" s="476" t="n"/>
      <c r="AO83" s="476" t="n"/>
      <c r="AP83" s="476" t="n"/>
      <c r="AQ83" s="476" t="n"/>
      <c r="AR83" s="476" t="n"/>
      <c r="AS83" s="476" t="n"/>
      <c r="AT83" s="476" t="n"/>
      <c r="AU83" s="476" t="n"/>
      <c r="AV83" s="476" t="n"/>
      <c r="AW83" s="476" t="n"/>
      <c r="AX83" s="476" t="n"/>
      <c r="AY83" s="476" t="n"/>
      <c r="AZ83" s="476" t="n"/>
      <c r="BA83" s="476" t="n"/>
      <c r="BB83" s="476" t="n"/>
      <c r="BC83" s="476" t="n"/>
      <c r="BD83" s="476" t="n"/>
      <c r="BE83" s="476" t="n"/>
      <c r="BF83" s="476" t="n"/>
      <c r="BG83" s="476" t="n"/>
      <c r="BH83" s="476" t="n"/>
      <c r="BI83" s="476" t="n"/>
      <c r="BJ83" s="476" t="n"/>
      <c r="BK83" s="476" t="n"/>
      <c r="BL83" s="476" t="n"/>
      <c r="BM83" s="476" t="n"/>
      <c r="BN83" s="476" t="n"/>
      <c r="BO83" s="476" t="n"/>
      <c r="BP83" s="476" t="n"/>
      <c r="BQ83" s="476" t="n"/>
      <c r="BR83" s="476" t="n"/>
      <c r="BS83" s="476" t="n"/>
      <c r="BT83" s="476" t="n"/>
      <c r="BU83" s="476" t="n"/>
      <c r="BV83" s="476" t="n"/>
      <c r="BW83" s="476" t="n"/>
      <c r="BX83" s="476" t="n"/>
      <c r="BY83" s="476" t="n"/>
      <c r="BZ83" s="476" t="n"/>
      <c r="CA83" s="476" t="n"/>
      <c r="CB83" s="476" t="n"/>
      <c r="CC83" s="476" t="n"/>
      <c r="CD83" s="476" t="n"/>
      <c r="CE83" s="476" t="n"/>
      <c r="CF83" s="476" t="n"/>
      <c r="CG83" s="476" t="n"/>
      <c r="CH83" s="476" t="n"/>
      <c r="CI83" s="476" t="n"/>
      <c r="CJ83" s="476" t="n"/>
      <c r="CK83" s="476" t="n"/>
      <c r="CL83" s="476" t="n"/>
      <c r="CM83" s="476" t="n"/>
      <c r="CN83" s="476" t="n"/>
      <c r="CO83" s="476" t="n"/>
      <c r="CP83" s="476" t="n"/>
      <c r="CQ83" s="476" t="n"/>
      <c r="CR83" s="476" t="n"/>
      <c r="CS83" s="476" t="n"/>
      <c r="CT83" s="476" t="n"/>
      <c r="CU83" s="476" t="n"/>
      <c r="CV83" s="476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>
        <f>R47/$M8</f>
        <v/>
      </c>
      <c r="S84" s="845">
        <f>S50/$L12</f>
        <v/>
      </c>
      <c r="T84" s="542" t="n">
        <v>-0.3849438927512849</v>
      </c>
      <c r="U84" s="476" t="n"/>
      <c r="V84" s="476" t="n"/>
      <c r="W84" s="476" t="n"/>
      <c r="X84" s="476" t="n"/>
      <c r="Y84" s="476" t="n"/>
      <c r="Z84" s="476" t="n"/>
      <c r="AA84" s="476" t="n"/>
      <c r="AB84" s="476" t="n"/>
      <c r="AC84" s="476" t="n"/>
      <c r="AD84" s="476" t="n"/>
      <c r="AE84" s="476" t="n"/>
      <c r="AF84" s="476" t="n"/>
      <c r="AG84" s="476" t="n"/>
      <c r="AH84" s="476" t="n"/>
      <c r="AI84" s="476" t="n"/>
      <c r="AJ84" s="476" t="n"/>
      <c r="AK84" s="476" t="n"/>
      <c r="AL84" s="476" t="n"/>
      <c r="AM84" s="476" t="n"/>
      <c r="AN84" s="476" t="n"/>
      <c r="AO84" s="476" t="n"/>
      <c r="AP84" s="476" t="n"/>
      <c r="AQ84" s="476" t="n"/>
      <c r="AR84" s="476" t="n"/>
      <c r="AS84" s="476" t="n"/>
      <c r="AT84" s="476" t="n"/>
      <c r="AU84" s="476" t="n"/>
      <c r="AV84" s="476" t="n"/>
      <c r="AW84" s="476" t="n"/>
      <c r="AX84" s="476" t="n"/>
      <c r="AY84" s="476" t="n"/>
      <c r="AZ84" s="476" t="n"/>
      <c r="BA84" s="476" t="n"/>
      <c r="BB84" s="476" t="n"/>
      <c r="BC84" s="476" t="n"/>
      <c r="BD84" s="476" t="n"/>
      <c r="BE84" s="476" t="n"/>
      <c r="BF84" s="476" t="n"/>
      <c r="BG84" s="476" t="n"/>
      <c r="BH84" s="476" t="n"/>
      <c r="BI84" s="476" t="n"/>
      <c r="BJ84" s="476" t="n"/>
      <c r="BK84" s="476" t="n"/>
      <c r="BL84" s="476" t="n"/>
      <c r="BM84" s="476" t="n"/>
      <c r="BN84" s="476" t="n"/>
      <c r="BO84" s="476" t="n"/>
      <c r="BP84" s="476" t="n"/>
      <c r="BQ84" s="476" t="n"/>
      <c r="BR84" s="476" t="n"/>
      <c r="BS84" s="476" t="n"/>
      <c r="BT84" s="476" t="n"/>
      <c r="BU84" s="476" t="n"/>
      <c r="BV84" s="476" t="n"/>
      <c r="BW84" s="476" t="n"/>
      <c r="BX84" s="476" t="n"/>
      <c r="BY84" s="476" t="n"/>
      <c r="BZ84" s="476" t="n"/>
      <c r="CA84" s="476" t="n"/>
      <c r="CB84" s="476" t="n"/>
      <c r="CC84" s="476" t="n"/>
      <c r="CD84" s="476" t="n"/>
      <c r="CE84" s="476" t="n"/>
      <c r="CF84" s="476" t="n"/>
      <c r="CG84" s="476" t="n"/>
      <c r="CH84" s="476" t="n"/>
      <c r="CI84" s="476" t="n"/>
      <c r="CJ84" s="476" t="n"/>
      <c r="CK84" s="476" t="n"/>
      <c r="CL84" s="476" t="n"/>
      <c r="CM84" s="476" t="n"/>
      <c r="CN84" s="476" t="n"/>
      <c r="CO84" s="476" t="n"/>
      <c r="CP84" s="476" t="n"/>
      <c r="CQ84" s="476" t="n"/>
      <c r="CR84" s="476" t="n"/>
      <c r="CS84" s="476" t="n"/>
      <c r="CT84" s="476" t="n"/>
      <c r="CU84" s="476" t="n"/>
      <c r="CV84" s="476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>
        <f>R48/$M9</f>
        <v/>
      </c>
      <c r="S85" s="845">
        <f>S51/$L13</f>
        <v/>
      </c>
      <c r="T85" s="542" t="n">
        <v>1.473813179374719</v>
      </c>
      <c r="U85" s="476" t="n"/>
      <c r="V85" s="476" t="n"/>
      <c r="W85" s="476" t="n"/>
      <c r="X85" s="476" t="n"/>
      <c r="Y85" s="476" t="n"/>
      <c r="Z85" s="476" t="n"/>
      <c r="AA85" s="476" t="n"/>
      <c r="AB85" s="476" t="n"/>
      <c r="AC85" s="476" t="n"/>
      <c r="AD85" s="476" t="n"/>
      <c r="AE85" s="476" t="n"/>
      <c r="AF85" s="476" t="n"/>
      <c r="AG85" s="476" t="n"/>
      <c r="AH85" s="476" t="n"/>
      <c r="AI85" s="476" t="n"/>
      <c r="AJ85" s="476" t="n"/>
      <c r="AK85" s="476" t="n"/>
      <c r="AL85" s="476" t="n"/>
      <c r="AM85" s="476" t="n"/>
      <c r="AN85" s="476" t="n"/>
      <c r="AO85" s="476" t="n"/>
      <c r="AP85" s="476" t="n"/>
      <c r="AQ85" s="476" t="n"/>
      <c r="AR85" s="476" t="n"/>
      <c r="AS85" s="476" t="n"/>
      <c r="AT85" s="476" t="n"/>
      <c r="AU85" s="476" t="n"/>
      <c r="AV85" s="476" t="n"/>
      <c r="AW85" s="476" t="n"/>
      <c r="AX85" s="476" t="n"/>
      <c r="AY85" s="476" t="n"/>
      <c r="AZ85" s="476" t="n"/>
      <c r="BA85" s="476" t="n"/>
      <c r="BB85" s="476" t="n"/>
      <c r="BC85" s="476" t="n"/>
      <c r="BD85" s="476" t="n"/>
      <c r="BE85" s="476" t="n"/>
      <c r="BF85" s="476" t="n"/>
      <c r="BG85" s="476" t="n"/>
      <c r="BH85" s="476" t="n"/>
      <c r="BI85" s="476" t="n"/>
      <c r="BJ85" s="476" t="n"/>
      <c r="BK85" s="476" t="n"/>
      <c r="BL85" s="476" t="n"/>
      <c r="BM85" s="476" t="n"/>
      <c r="BN85" s="476" t="n"/>
      <c r="BO85" s="476" t="n"/>
      <c r="BP85" s="476" t="n"/>
      <c r="BQ85" s="476" t="n"/>
      <c r="BR85" s="476" t="n"/>
      <c r="BS85" s="476" t="n"/>
      <c r="BT85" s="476" t="n"/>
      <c r="BU85" s="476" t="n"/>
      <c r="BV85" s="476" t="n"/>
      <c r="BW85" s="476" t="n"/>
      <c r="BX85" s="476" t="n"/>
      <c r="BY85" s="476" t="n"/>
      <c r="BZ85" s="476" t="n"/>
      <c r="CA85" s="476" t="n"/>
      <c r="CB85" s="476" t="n"/>
      <c r="CC85" s="476" t="n"/>
      <c r="CD85" s="476" t="n"/>
      <c r="CE85" s="476" t="n"/>
      <c r="CF85" s="476" t="n"/>
      <c r="CG85" s="476" t="n"/>
      <c r="CH85" s="476" t="n"/>
      <c r="CI85" s="476" t="n"/>
      <c r="CJ85" s="476" t="n"/>
      <c r="CK85" s="476" t="n"/>
      <c r="CL85" s="476" t="n"/>
      <c r="CM85" s="476" t="n"/>
      <c r="CN85" s="476" t="n"/>
      <c r="CO85" s="476" t="n"/>
      <c r="CP85" s="476" t="n"/>
      <c r="CQ85" s="476" t="n"/>
      <c r="CR85" s="476" t="n"/>
      <c r="CS85" s="476" t="n"/>
      <c r="CT85" s="476" t="n"/>
      <c r="CU85" s="476" t="n"/>
      <c r="CV85" s="476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>
        <f>R49/$M10</f>
        <v/>
      </c>
      <c r="S86" s="845">
        <f>S52/$L14</f>
        <v/>
      </c>
      <c r="T86" s="542" t="n">
        <v>0.00206821067186469</v>
      </c>
      <c r="U86" s="476" t="n"/>
      <c r="V86" s="476" t="n"/>
      <c r="W86" s="476" t="n"/>
      <c r="X86" s="476" t="n"/>
      <c r="Y86" s="476" t="n"/>
      <c r="Z86" s="476" t="n"/>
      <c r="AA86" s="476" t="n"/>
      <c r="AB86" s="476" t="n"/>
      <c r="AC86" s="476" t="n"/>
      <c r="AD86" s="476" t="n"/>
      <c r="AE86" s="476" t="n"/>
      <c r="AF86" s="476" t="n"/>
      <c r="AG86" s="476" t="n"/>
      <c r="AH86" s="476" t="n"/>
      <c r="AI86" s="476" t="n"/>
      <c r="AJ86" s="476" t="n"/>
      <c r="AK86" s="476" t="n"/>
      <c r="AL86" s="476" t="n"/>
      <c r="AM86" s="476" t="n"/>
      <c r="AN86" s="476" t="n"/>
      <c r="AO86" s="476" t="n"/>
      <c r="AP86" s="476" t="n"/>
      <c r="AQ86" s="476" t="n"/>
      <c r="AR86" s="476" t="n"/>
      <c r="AS86" s="476" t="n"/>
      <c r="AT86" s="476" t="n"/>
      <c r="AU86" s="476" t="n"/>
      <c r="AV86" s="476" t="n"/>
      <c r="AW86" s="476" t="n"/>
      <c r="AX86" s="476" t="n"/>
      <c r="AY86" s="476" t="n"/>
      <c r="AZ86" s="476" t="n"/>
      <c r="BA86" s="476" t="n"/>
      <c r="BB86" s="476" t="n"/>
      <c r="BC86" s="476" t="n"/>
      <c r="BD86" s="476" t="n"/>
      <c r="BE86" s="476" t="n"/>
      <c r="BF86" s="476" t="n"/>
      <c r="BG86" s="476" t="n"/>
      <c r="BH86" s="476" t="n"/>
      <c r="BI86" s="476" t="n"/>
      <c r="BJ86" s="476" t="n"/>
      <c r="BK86" s="476" t="n"/>
      <c r="BL86" s="476" t="n"/>
      <c r="BM86" s="476" t="n"/>
      <c r="BN86" s="476" t="n"/>
      <c r="BO86" s="476" t="n"/>
      <c r="BP86" s="476" t="n"/>
      <c r="BQ86" s="476" t="n"/>
      <c r="BR86" s="476" t="n"/>
      <c r="BS86" s="476" t="n"/>
      <c r="BT86" s="476" t="n"/>
      <c r="BU86" s="476" t="n"/>
      <c r="BV86" s="476" t="n"/>
      <c r="BW86" s="476" t="n"/>
      <c r="BX86" s="476" t="n"/>
      <c r="BY86" s="476" t="n"/>
      <c r="BZ86" s="476" t="n"/>
      <c r="CA86" s="476" t="n"/>
      <c r="CB86" s="476" t="n"/>
      <c r="CC86" s="476" t="n"/>
      <c r="CD86" s="476" t="n"/>
      <c r="CE86" s="476" t="n"/>
      <c r="CF86" s="476" t="n"/>
      <c r="CG86" s="476" t="n"/>
      <c r="CH86" s="476" t="n"/>
      <c r="CI86" s="476" t="n"/>
      <c r="CJ86" s="476" t="n"/>
      <c r="CK86" s="476" t="n"/>
      <c r="CL86" s="476" t="n"/>
      <c r="CM86" s="476" t="n"/>
      <c r="CN86" s="476" t="n"/>
      <c r="CO86" s="476" t="n"/>
      <c r="CP86" s="476" t="n"/>
      <c r="CQ86" s="476" t="n"/>
      <c r="CR86" s="476" t="n"/>
      <c r="CS86" s="476" t="n"/>
      <c r="CT86" s="476" t="n"/>
      <c r="CU86" s="476" t="n"/>
      <c r="CV86" s="476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>
        <f>R50/$M11</f>
        <v/>
      </c>
      <c r="S87" s="845">
        <f>S53/$L15</f>
        <v/>
      </c>
      <c r="T87" s="542" t="n">
        <v>-1.18945849093993</v>
      </c>
      <c r="U87" s="476" t="n"/>
      <c r="V87" s="476" t="n"/>
      <c r="W87" s="476" t="n"/>
      <c r="X87" s="476" t="n"/>
      <c r="Y87" s="476" t="n"/>
      <c r="Z87" s="476" t="n"/>
      <c r="AA87" s="476" t="n"/>
      <c r="AB87" s="476" t="n"/>
      <c r="AC87" s="476" t="n"/>
      <c r="AD87" s="476" t="n"/>
      <c r="AE87" s="476" t="n"/>
      <c r="AF87" s="476" t="n"/>
      <c r="AG87" s="476" t="n"/>
      <c r="AH87" s="476" t="n"/>
      <c r="AI87" s="476" t="n"/>
      <c r="AJ87" s="476" t="n"/>
      <c r="AK87" s="476" t="n"/>
      <c r="AL87" s="476" t="n"/>
      <c r="AM87" s="476" t="n"/>
      <c r="AN87" s="476" t="n"/>
      <c r="AO87" s="476" t="n"/>
      <c r="AP87" s="476" t="n"/>
      <c r="AQ87" s="476" t="n"/>
      <c r="AR87" s="476" t="n"/>
      <c r="AS87" s="476" t="n"/>
      <c r="AT87" s="476" t="n"/>
      <c r="AU87" s="476" t="n"/>
      <c r="AV87" s="476" t="n"/>
      <c r="AW87" s="476" t="n"/>
      <c r="AX87" s="476" t="n"/>
      <c r="AY87" s="476" t="n"/>
      <c r="AZ87" s="476" t="n"/>
      <c r="BA87" s="476" t="n"/>
      <c r="BB87" s="476" t="n"/>
      <c r="BC87" s="476" t="n"/>
      <c r="BD87" s="476" t="n"/>
      <c r="BE87" s="476" t="n"/>
      <c r="BF87" s="476" t="n"/>
      <c r="BG87" s="476" t="n"/>
      <c r="BH87" s="476" t="n"/>
      <c r="BI87" s="476" t="n"/>
      <c r="BJ87" s="476" t="n"/>
      <c r="BK87" s="476" t="n"/>
      <c r="BL87" s="476" t="n"/>
      <c r="BM87" s="476" t="n"/>
      <c r="BN87" s="476" t="n"/>
      <c r="BO87" s="476" t="n"/>
      <c r="BP87" s="476" t="n"/>
      <c r="BQ87" s="476" t="n"/>
      <c r="BR87" s="476" t="n"/>
      <c r="BS87" s="476" t="n"/>
      <c r="BT87" s="476" t="n"/>
      <c r="BU87" s="476" t="n"/>
      <c r="BV87" s="476" t="n"/>
      <c r="BW87" s="476" t="n"/>
      <c r="BX87" s="476" t="n"/>
      <c r="BY87" s="476" t="n"/>
      <c r="BZ87" s="476" t="n"/>
      <c r="CA87" s="476" t="n"/>
      <c r="CB87" s="476" t="n"/>
      <c r="CC87" s="476" t="n"/>
      <c r="CD87" s="476" t="n"/>
      <c r="CE87" s="476" t="n"/>
      <c r="CF87" s="476" t="n"/>
      <c r="CG87" s="476" t="n"/>
      <c r="CH87" s="476" t="n"/>
      <c r="CI87" s="476" t="n"/>
      <c r="CJ87" s="476" t="n"/>
      <c r="CK87" s="476" t="n"/>
      <c r="CL87" s="476" t="n"/>
      <c r="CM87" s="476" t="n"/>
      <c r="CN87" s="476" t="n"/>
      <c r="CO87" s="476" t="n"/>
      <c r="CP87" s="476" t="n"/>
      <c r="CQ87" s="476" t="n"/>
      <c r="CR87" s="476" t="n"/>
      <c r="CS87" s="476" t="n"/>
      <c r="CT87" s="476" t="n"/>
      <c r="CU87" s="476" t="n"/>
      <c r="CV87" s="476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>
        <f>R51/$M12</f>
        <v/>
      </c>
      <c r="S88" s="845">
        <f>S54/$L16</f>
        <v/>
      </c>
      <c r="T88" s="542" t="n">
        <v>-0.6826956505287907</v>
      </c>
      <c r="U88" s="476" t="n"/>
      <c r="V88" s="476" t="n"/>
      <c r="W88" s="476" t="n"/>
      <c r="X88" s="476" t="n"/>
      <c r="Y88" s="476" t="n"/>
      <c r="Z88" s="476" t="n"/>
      <c r="AA88" s="476" t="n"/>
      <c r="AB88" s="476" t="n"/>
      <c r="AC88" s="476" t="n"/>
      <c r="AD88" s="476" t="n"/>
      <c r="AE88" s="476" t="n"/>
      <c r="AF88" s="476" t="n"/>
      <c r="AG88" s="476" t="n"/>
      <c r="AH88" s="476" t="n"/>
      <c r="AI88" s="476" t="n"/>
      <c r="AJ88" s="476" t="n"/>
      <c r="AK88" s="476" t="n"/>
      <c r="AL88" s="476" t="n"/>
      <c r="AM88" s="476" t="n"/>
      <c r="AN88" s="476" t="n"/>
      <c r="AO88" s="476" t="n"/>
      <c r="AP88" s="476" t="n"/>
      <c r="AQ88" s="476" t="n"/>
      <c r="AR88" s="476" t="n"/>
      <c r="AS88" s="476" t="n"/>
      <c r="AT88" s="476" t="n"/>
      <c r="AU88" s="476" t="n"/>
      <c r="AV88" s="476" t="n"/>
      <c r="AW88" s="476" t="n"/>
      <c r="AX88" s="476" t="n"/>
      <c r="AY88" s="476" t="n"/>
      <c r="AZ88" s="476" t="n"/>
      <c r="BA88" s="476" t="n"/>
      <c r="BB88" s="476" t="n"/>
      <c r="BC88" s="476" t="n"/>
      <c r="BD88" s="476" t="n"/>
      <c r="BE88" s="476" t="n"/>
      <c r="BF88" s="476" t="n"/>
      <c r="BG88" s="476" t="n"/>
      <c r="BH88" s="476" t="n"/>
      <c r="BI88" s="476" t="n"/>
      <c r="BJ88" s="476" t="n"/>
      <c r="BK88" s="476" t="n"/>
      <c r="BL88" s="476" t="n"/>
      <c r="BM88" s="476" t="n"/>
      <c r="BN88" s="476" t="n"/>
      <c r="BO88" s="476" t="n"/>
      <c r="BP88" s="476" t="n"/>
      <c r="BQ88" s="476" t="n"/>
      <c r="BR88" s="476" t="n"/>
      <c r="BS88" s="476" t="n"/>
      <c r="BT88" s="476" t="n"/>
      <c r="BU88" s="476" t="n"/>
      <c r="BV88" s="476" t="n"/>
      <c r="BW88" s="476" t="n"/>
      <c r="BX88" s="476" t="n"/>
      <c r="BY88" s="476" t="n"/>
      <c r="BZ88" s="476" t="n"/>
      <c r="CA88" s="476" t="n"/>
      <c r="CB88" s="476" t="n"/>
      <c r="CC88" s="476" t="n"/>
      <c r="CD88" s="476" t="n"/>
      <c r="CE88" s="476" t="n"/>
      <c r="CF88" s="476" t="n"/>
      <c r="CG88" s="476" t="n"/>
      <c r="CH88" s="476" t="n"/>
      <c r="CI88" s="476" t="n"/>
      <c r="CJ88" s="476" t="n"/>
      <c r="CK88" s="476" t="n"/>
      <c r="CL88" s="476" t="n"/>
      <c r="CM88" s="476" t="n"/>
      <c r="CN88" s="476" t="n"/>
      <c r="CO88" s="476" t="n"/>
      <c r="CP88" s="476" t="n"/>
      <c r="CQ88" s="476" t="n"/>
      <c r="CR88" s="476" t="n"/>
      <c r="CS88" s="476" t="n"/>
      <c r="CT88" s="476" t="n"/>
      <c r="CU88" s="476" t="n"/>
      <c r="CV88" s="476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>
        <f>R52/$M13</f>
        <v/>
      </c>
      <c r="S89" s="845">
        <f>S55/$L17</f>
        <v/>
      </c>
      <c r="T89" s="542" t="n">
        <v>-0.1223242669511534</v>
      </c>
      <c r="U89" s="476" t="n"/>
      <c r="V89" s="476" t="n"/>
      <c r="W89" s="476" t="n"/>
      <c r="X89" s="476" t="n"/>
      <c r="Y89" s="476" t="n"/>
      <c r="Z89" s="476" t="n"/>
      <c r="AA89" s="476" t="n"/>
      <c r="AB89" s="476" t="n"/>
      <c r="AC89" s="476" t="n"/>
      <c r="AD89" s="476" t="n"/>
      <c r="AE89" s="476" t="n"/>
      <c r="AF89" s="476" t="n"/>
      <c r="AG89" s="476" t="n"/>
      <c r="AH89" s="476" t="n"/>
      <c r="AI89" s="476" t="n"/>
      <c r="AJ89" s="476" t="n"/>
      <c r="AK89" s="476" t="n"/>
      <c r="AL89" s="476" t="n"/>
      <c r="AM89" s="476" t="n"/>
      <c r="AN89" s="476" t="n"/>
      <c r="AO89" s="476" t="n"/>
      <c r="AP89" s="476" t="n"/>
      <c r="AQ89" s="476" t="n"/>
      <c r="AR89" s="476" t="n"/>
      <c r="AS89" s="476" t="n"/>
      <c r="AT89" s="476" t="n"/>
      <c r="AU89" s="476" t="n"/>
      <c r="AV89" s="476" t="n"/>
      <c r="AW89" s="476" t="n"/>
      <c r="AX89" s="476" t="n"/>
      <c r="AY89" s="476" t="n"/>
      <c r="AZ89" s="476" t="n"/>
      <c r="BA89" s="476" t="n"/>
      <c r="BB89" s="476" t="n"/>
      <c r="BC89" s="476" t="n"/>
      <c r="BD89" s="476" t="n"/>
      <c r="BE89" s="476" t="n"/>
      <c r="BF89" s="476" t="n"/>
      <c r="BG89" s="476" t="n"/>
      <c r="BH89" s="476" t="n"/>
      <c r="BI89" s="476" t="n"/>
      <c r="BJ89" s="476" t="n"/>
      <c r="BK89" s="476" t="n"/>
      <c r="BL89" s="476" t="n"/>
      <c r="BM89" s="476" t="n"/>
      <c r="BN89" s="476" t="n"/>
      <c r="BO89" s="476" t="n"/>
      <c r="BP89" s="476" t="n"/>
      <c r="BQ89" s="476" t="n"/>
      <c r="BR89" s="476" t="n"/>
      <c r="BS89" s="476" t="n"/>
      <c r="BT89" s="476" t="n"/>
      <c r="BU89" s="476" t="n"/>
      <c r="BV89" s="476" t="n"/>
      <c r="BW89" s="476" t="n"/>
      <c r="BX89" s="476" t="n"/>
      <c r="BY89" s="476" t="n"/>
      <c r="BZ89" s="476" t="n"/>
      <c r="CA89" s="476" t="n"/>
      <c r="CB89" s="476" t="n"/>
      <c r="CC89" s="476" t="n"/>
      <c r="CD89" s="476" t="n"/>
      <c r="CE89" s="476" t="n"/>
      <c r="CF89" s="476" t="n"/>
      <c r="CG89" s="476" t="n"/>
      <c r="CH89" s="476" t="n"/>
      <c r="CI89" s="476" t="n"/>
      <c r="CJ89" s="476" t="n"/>
      <c r="CK89" s="476" t="n"/>
      <c r="CL89" s="476" t="n"/>
      <c r="CM89" s="476" t="n"/>
      <c r="CN89" s="476" t="n"/>
      <c r="CO89" s="476" t="n"/>
      <c r="CP89" s="476" t="n"/>
      <c r="CQ89" s="476" t="n"/>
      <c r="CR89" s="476" t="n"/>
      <c r="CS89" s="476" t="n"/>
      <c r="CT89" s="476" t="n"/>
      <c r="CU89" s="476" t="n"/>
      <c r="CV89" s="476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>
        <f>R53/$M14</f>
        <v/>
      </c>
      <c r="S90" s="845">
        <f>S56/$L18</f>
        <v/>
      </c>
      <c r="T90" s="542" t="n">
        <v>-1.122294722674535</v>
      </c>
      <c r="U90" s="476" t="n"/>
      <c r="V90" s="476" t="n"/>
      <c r="W90" s="476" t="n"/>
      <c r="X90" s="476" t="n"/>
      <c r="Y90" s="476" t="n"/>
      <c r="Z90" s="476" t="n"/>
      <c r="AA90" s="476" t="n"/>
      <c r="AB90" s="476" t="n"/>
      <c r="AC90" s="476" t="n"/>
      <c r="AD90" s="476" t="n"/>
      <c r="AE90" s="476" t="n"/>
      <c r="AF90" s="476" t="n"/>
      <c r="AG90" s="476" t="n"/>
      <c r="AH90" s="476" t="n"/>
      <c r="AI90" s="476" t="n"/>
      <c r="AJ90" s="476" t="n"/>
      <c r="AK90" s="476" t="n"/>
      <c r="AL90" s="476" t="n"/>
      <c r="AM90" s="476" t="n"/>
      <c r="AN90" s="476" t="n"/>
      <c r="AO90" s="476" t="n"/>
      <c r="AP90" s="476" t="n"/>
      <c r="AQ90" s="476" t="n"/>
      <c r="AR90" s="476" t="n"/>
      <c r="AS90" s="476" t="n"/>
      <c r="AT90" s="476" t="n"/>
      <c r="AU90" s="476" t="n"/>
      <c r="AV90" s="476" t="n"/>
      <c r="AW90" s="476" t="n"/>
      <c r="AX90" s="476" t="n"/>
      <c r="AY90" s="476" t="n"/>
      <c r="AZ90" s="476" t="n"/>
      <c r="BA90" s="476" t="n"/>
      <c r="BB90" s="476" t="n"/>
      <c r="BC90" s="476" t="n"/>
      <c r="BD90" s="476" t="n"/>
      <c r="BE90" s="476" t="n"/>
      <c r="BF90" s="476" t="n"/>
      <c r="BG90" s="476" t="n"/>
      <c r="BH90" s="476" t="n"/>
      <c r="BI90" s="476" t="n"/>
      <c r="BJ90" s="476" t="n"/>
      <c r="BK90" s="476" t="n"/>
      <c r="BL90" s="476" t="n"/>
      <c r="BM90" s="476" t="n"/>
      <c r="BN90" s="476" t="n"/>
      <c r="BO90" s="476" t="n"/>
      <c r="BP90" s="476" t="n"/>
      <c r="BQ90" s="476" t="n"/>
      <c r="BR90" s="476" t="n"/>
      <c r="BS90" s="476" t="n"/>
      <c r="BT90" s="476" t="n"/>
      <c r="BU90" s="476" t="n"/>
      <c r="BV90" s="476" t="n"/>
      <c r="BW90" s="476" t="n"/>
      <c r="BX90" s="476" t="n"/>
      <c r="BY90" s="476" t="n"/>
      <c r="BZ90" s="476" t="n"/>
      <c r="CA90" s="476" t="n"/>
      <c r="CB90" s="476" t="n"/>
      <c r="CC90" s="476" t="n"/>
      <c r="CD90" s="476" t="n"/>
      <c r="CE90" s="476" t="n"/>
      <c r="CF90" s="476" t="n"/>
      <c r="CG90" s="476" t="n"/>
      <c r="CH90" s="476" t="n"/>
      <c r="CI90" s="476" t="n"/>
      <c r="CJ90" s="476" t="n"/>
      <c r="CK90" s="476" t="n"/>
      <c r="CL90" s="476" t="n"/>
      <c r="CM90" s="476" t="n"/>
      <c r="CN90" s="476" t="n"/>
      <c r="CO90" s="476" t="n"/>
      <c r="CP90" s="476" t="n"/>
      <c r="CQ90" s="476" t="n"/>
      <c r="CR90" s="476" t="n"/>
      <c r="CS90" s="476" t="n"/>
      <c r="CT90" s="476" t="n"/>
      <c r="CU90" s="476" t="n"/>
      <c r="CV90" s="476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>
        <f>R54/$M15</f>
        <v/>
      </c>
      <c r="S91" s="845">
        <f>S57/$L19</f>
        <v/>
      </c>
      <c r="T91" s="542" t="n">
        <v>-0.3844016225741564</v>
      </c>
      <c r="U91" s="845" t="inlineStr">
        <is>
          <t>AT</t>
        </is>
      </c>
      <c r="V91" s="476" t="n"/>
      <c r="W91" s="476" t="n"/>
      <c r="X91" s="476" t="n"/>
      <c r="Y91" s="476" t="n"/>
      <c r="Z91" s="476" t="n"/>
      <c r="AA91" s="476" t="n"/>
      <c r="AB91" s="476" t="n"/>
      <c r="AC91" s="476" t="n"/>
      <c r="AD91" s="476" t="n"/>
      <c r="AE91" s="476" t="n"/>
      <c r="AF91" s="476" t="n"/>
      <c r="AG91" s="476" t="n"/>
      <c r="AH91" s="476" t="n"/>
      <c r="AI91" s="476" t="n"/>
      <c r="AJ91" s="476" t="n"/>
      <c r="AK91" s="476" t="n"/>
      <c r="AL91" s="476" t="n"/>
      <c r="AM91" s="476" t="n"/>
      <c r="AN91" s="476" t="n"/>
      <c r="AO91" s="476" t="n"/>
      <c r="AP91" s="476" t="n"/>
      <c r="AQ91" s="476" t="n"/>
      <c r="AR91" s="476" t="n"/>
      <c r="AS91" s="476" t="n"/>
      <c r="AT91" s="476" t="n"/>
      <c r="AU91" s="476" t="n"/>
      <c r="AV91" s="476" t="n"/>
      <c r="AW91" s="476" t="n"/>
      <c r="AX91" s="476" t="n"/>
      <c r="AY91" s="476" t="n"/>
      <c r="AZ91" s="476" t="n"/>
      <c r="BA91" s="476" t="n"/>
      <c r="BB91" s="476" t="n"/>
      <c r="BC91" s="476" t="n"/>
      <c r="BD91" s="476" t="n"/>
      <c r="BE91" s="476" t="n"/>
      <c r="BF91" s="476" t="n"/>
      <c r="BG91" s="476" t="n"/>
      <c r="BH91" s="476" t="n"/>
      <c r="BI91" s="476" t="n"/>
      <c r="BJ91" s="476" t="n"/>
      <c r="BK91" s="476" t="n"/>
      <c r="BL91" s="476" t="n"/>
      <c r="BM91" s="476" t="n"/>
      <c r="BN91" s="476" t="n"/>
      <c r="BO91" s="476" t="n"/>
      <c r="BP91" s="476" t="n"/>
      <c r="BQ91" s="476" t="n"/>
      <c r="BR91" s="476" t="n"/>
      <c r="BS91" s="476" t="n"/>
      <c r="BT91" s="476" t="n"/>
      <c r="BU91" s="476" t="n"/>
      <c r="BV91" s="476" t="n"/>
      <c r="BW91" s="476" t="n"/>
      <c r="BX91" s="476" t="n"/>
      <c r="BY91" s="476" t="n"/>
      <c r="BZ91" s="476" t="n"/>
      <c r="CA91" s="476" t="n"/>
      <c r="CB91" s="476" t="n"/>
      <c r="CC91" s="476" t="n"/>
      <c r="CD91" s="476" t="n"/>
      <c r="CE91" s="476" t="n"/>
      <c r="CF91" s="476" t="n"/>
      <c r="CG91" s="476" t="n"/>
      <c r="CH91" s="476" t="n"/>
      <c r="CI91" s="476" t="n"/>
      <c r="CJ91" s="476" t="n"/>
      <c r="CK91" s="476" t="n"/>
      <c r="CL91" s="476" t="n"/>
      <c r="CM91" s="476" t="n"/>
      <c r="CN91" s="476" t="n"/>
      <c r="CO91" s="476" t="n"/>
      <c r="CP91" s="476" t="n"/>
      <c r="CQ91" s="476" t="n"/>
      <c r="CR91" s="476" t="n"/>
      <c r="CS91" s="476" t="n"/>
      <c r="CT91" s="476" t="n"/>
      <c r="CU91" s="476" t="n"/>
      <c r="CV91" s="476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>
        <f>R55/$M16</f>
        <v/>
      </c>
      <c r="S92" s="845">
        <f>S58/$L20</f>
        <v/>
      </c>
      <c r="T92" s="542" t="n">
        <v>-0.07330129710875599</v>
      </c>
      <c r="U92" s="845">
        <f t="array" ref="U92:AZ107">TRANSPOSE(B76:Q107)</f>
        <v/>
      </c>
      <c r="V92" s="845" t="n">
        <v>0</v>
      </c>
      <c r="W92" s="845" t="n">
        <v>0</v>
      </c>
      <c r="X92" s="845" t="n">
        <v>0</v>
      </c>
      <c r="Y92" s="845" t="n">
        <v>0</v>
      </c>
      <c r="Z92" s="845" t="n">
        <v>521.7399017024632</v>
      </c>
      <c r="AA92" s="845" t="n">
        <v>0</v>
      </c>
      <c r="AB92" s="845" t="n">
        <v>0</v>
      </c>
      <c r="AC92" s="845" t="n">
        <v>0</v>
      </c>
      <c r="AD92" s="845" t="n">
        <v>-697.2748402348614</v>
      </c>
      <c r="AE92" s="845" t="n">
        <v>-370.4568635792803</v>
      </c>
      <c r="AF92" s="845" t="n">
        <v>173.6449210300658</v>
      </c>
      <c r="AG92" s="845" t="n">
        <v>0</v>
      </c>
      <c r="AH92" s="845" t="n">
        <v>0</v>
      </c>
      <c r="AI92" s="845" t="n">
        <v>0</v>
      </c>
      <c r="AJ92" s="845" t="n">
        <v>0</v>
      </c>
      <c r="AK92" s="845" t="n">
        <v>0</v>
      </c>
      <c r="AL92" s="845" t="n">
        <v>0</v>
      </c>
      <c r="AM92" s="845" t="n">
        <v>0</v>
      </c>
      <c r="AN92" s="845" t="n">
        <v>0</v>
      </c>
      <c r="AO92" s="845" t="n">
        <v>-1134.435402523739</v>
      </c>
      <c r="AP92" s="845" t="n">
        <v>0</v>
      </c>
      <c r="AQ92" s="845" t="n">
        <v>0</v>
      </c>
      <c r="AR92" s="845" t="n">
        <v>0</v>
      </c>
      <c r="AS92" s="845" t="n">
        <v>0</v>
      </c>
      <c r="AT92" s="845" t="n">
        <v>1134.435402523739</v>
      </c>
      <c r="AU92" s="845" t="n">
        <v>0</v>
      </c>
      <c r="AV92" s="845" t="n">
        <v>0</v>
      </c>
      <c r="AW92" s="845" t="n">
        <v>0</v>
      </c>
      <c r="AX92" s="845" t="n">
        <v>0</v>
      </c>
      <c r="AY92" s="845" t="n">
        <v>0</v>
      </c>
      <c r="AZ92" s="845" t="n">
        <v>0</v>
      </c>
      <c r="BA92" s="476" t="n"/>
      <c r="BB92" s="476" t="n"/>
      <c r="BC92" s="476" t="n"/>
      <c r="BD92" s="476" t="n"/>
      <c r="BE92" s="476" t="n"/>
      <c r="BF92" s="476" t="n"/>
      <c r="BG92" s="476" t="n"/>
      <c r="BH92" s="476" t="n"/>
      <c r="BI92" s="476" t="n"/>
      <c r="BJ92" s="476" t="n"/>
      <c r="BK92" s="476" t="n"/>
      <c r="BL92" s="476" t="n"/>
      <c r="BM92" s="476" t="n"/>
      <c r="BN92" s="476" t="n"/>
      <c r="BO92" s="476" t="n"/>
      <c r="BP92" s="476" t="n"/>
      <c r="BQ92" s="476" t="n"/>
      <c r="BR92" s="476" t="n"/>
      <c r="BS92" s="476" t="n"/>
      <c r="BT92" s="476" t="n"/>
      <c r="BU92" s="476" t="n"/>
      <c r="BV92" s="476" t="n"/>
      <c r="BW92" s="476" t="n"/>
      <c r="BX92" s="476" t="n"/>
      <c r="BY92" s="476" t="n"/>
      <c r="BZ92" s="476" t="n"/>
      <c r="CA92" s="476" t="n"/>
      <c r="CB92" s="476" t="n"/>
      <c r="CC92" s="476" t="n"/>
      <c r="CD92" s="476" t="n"/>
      <c r="CE92" s="476" t="n"/>
      <c r="CF92" s="476" t="n"/>
      <c r="CG92" s="476" t="n"/>
      <c r="CH92" s="476" t="n"/>
      <c r="CI92" s="476" t="n"/>
      <c r="CJ92" s="476" t="n"/>
      <c r="CK92" s="476" t="n"/>
      <c r="CL92" s="476" t="n"/>
      <c r="CM92" s="476" t="n"/>
      <c r="CN92" s="476" t="n"/>
      <c r="CO92" s="476" t="n"/>
      <c r="CP92" s="476" t="n"/>
      <c r="CQ92" s="476" t="n"/>
      <c r="CR92" s="476" t="n"/>
      <c r="CS92" s="476" t="n"/>
      <c r="CT92" s="476" t="n"/>
      <c r="CU92" s="476" t="n"/>
      <c r="CV92" s="476" t="n"/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>
        <f>R56/$M17</f>
        <v/>
      </c>
      <c r="S93" s="845">
        <f>S59/$L21</f>
        <v/>
      </c>
      <c r="T93" s="542" t="n">
        <v>-0.2247463811172172</v>
      </c>
      <c r="U93" s="845" t="n">
        <v>-766.9328803882496</v>
      </c>
      <c r="V93" s="845" t="n">
        <v>0</v>
      </c>
      <c r="W93" s="845" t="n">
        <v>0</v>
      </c>
      <c r="X93" s="845" t="n">
        <v>0</v>
      </c>
      <c r="Y93" s="845" t="n">
        <v>0</v>
      </c>
      <c r="Z93" s="845" t="n">
        <v>-695.6532022699513</v>
      </c>
      <c r="AA93" s="845" t="n">
        <v>0</v>
      </c>
      <c r="AB93" s="845" t="n">
        <v>0</v>
      </c>
      <c r="AC93" s="845" t="n">
        <v>0</v>
      </c>
      <c r="AD93" s="845" t="n">
        <v>-370.8908724653518</v>
      </c>
      <c r="AE93" s="845" t="n">
        <v>-771.3622364938443</v>
      </c>
      <c r="AF93" s="845" t="n">
        <v>-766.9317345494579</v>
      </c>
      <c r="AG93" s="845" t="n">
        <v>0</v>
      </c>
      <c r="AH93" s="845" t="n">
        <v>0</v>
      </c>
      <c r="AI93" s="845" t="n">
        <v>0</v>
      </c>
      <c r="AJ93" s="845" t="n">
        <v>0</v>
      </c>
      <c r="AK93" s="845" t="n">
        <v>0</v>
      </c>
      <c r="AL93" s="845" t="n">
        <v>0</v>
      </c>
      <c r="AM93" s="845" t="n">
        <v>0</v>
      </c>
      <c r="AN93" s="845" t="n">
        <v>0</v>
      </c>
      <c r="AO93" s="845" t="n">
        <v>544.8275288436375</v>
      </c>
      <c r="AP93" s="845" t="n">
        <v>0</v>
      </c>
      <c r="AQ93" s="845" t="n">
        <v>0</v>
      </c>
      <c r="AR93" s="845" t="n">
        <v>0</v>
      </c>
      <c r="AS93" s="845" t="n">
        <v>0</v>
      </c>
      <c r="AT93" s="845" t="n">
        <v>-544.8275288436375</v>
      </c>
      <c r="AU93" s="845" t="n">
        <v>0</v>
      </c>
      <c r="AV93" s="845" t="n">
        <v>0</v>
      </c>
      <c r="AW93" s="845" t="n">
        <v>0</v>
      </c>
      <c r="AX93" s="845" t="n">
        <v>0</v>
      </c>
      <c r="AY93" s="845" t="n">
        <v>0</v>
      </c>
      <c r="AZ93" s="845" t="n">
        <v>0</v>
      </c>
      <c r="BA93" s="476" t="n"/>
      <c r="BB93" s="476" t="n"/>
      <c r="BC93" s="476" t="n"/>
      <c r="BD93" s="476" t="n"/>
      <c r="BE93" s="476" t="n"/>
      <c r="BF93" s="476" t="n"/>
      <c r="BG93" s="476" t="n"/>
      <c r="BH93" s="476" t="n"/>
      <c r="BI93" s="476" t="n"/>
      <c r="BJ93" s="476" t="n"/>
      <c r="BK93" s="476" t="n"/>
      <c r="BL93" s="476" t="n"/>
      <c r="BM93" s="476" t="n"/>
      <c r="BN93" s="476" t="n"/>
      <c r="BO93" s="476" t="n"/>
      <c r="BP93" s="476" t="n"/>
      <c r="BQ93" s="476" t="n"/>
      <c r="BR93" s="476" t="n"/>
      <c r="BS93" s="476" t="n"/>
      <c r="BT93" s="476" t="n"/>
      <c r="BU93" s="476" t="n"/>
      <c r="BV93" s="476" t="n"/>
      <c r="BW93" s="476" t="n"/>
      <c r="BX93" s="476" t="n"/>
      <c r="BY93" s="476" t="n"/>
      <c r="BZ93" s="476" t="n"/>
      <c r="CA93" s="476" t="n"/>
      <c r="CB93" s="476" t="n"/>
      <c r="CC93" s="476" t="n"/>
      <c r="CD93" s="476" t="n"/>
      <c r="CE93" s="476" t="n"/>
      <c r="CF93" s="476" t="n"/>
      <c r="CG93" s="476" t="n"/>
      <c r="CH93" s="476" t="n"/>
      <c r="CI93" s="476" t="n"/>
      <c r="CJ93" s="476" t="n"/>
      <c r="CK93" s="476" t="n"/>
      <c r="CL93" s="476" t="n"/>
      <c r="CM93" s="476" t="n"/>
      <c r="CN93" s="476" t="n"/>
      <c r="CO93" s="476" t="n"/>
      <c r="CP93" s="476" t="n"/>
      <c r="CQ93" s="476" t="n"/>
      <c r="CR93" s="476" t="n"/>
      <c r="CS93" s="476" t="n"/>
      <c r="CT93" s="476" t="n"/>
      <c r="CU93" s="476" t="n"/>
      <c r="CV93" s="476" t="n"/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>
        <f>R57/$M18</f>
        <v/>
      </c>
      <c r="S94" s="845">
        <f>S60/$L22</f>
        <v/>
      </c>
      <c r="T94" s="542" t="n">
        <v>1.016760069403387</v>
      </c>
      <c r="U94" s="845" t="n">
        <v>0</v>
      </c>
      <c r="V94" s="845" t="n">
        <v>0</v>
      </c>
      <c r="W94" s="845" t="n">
        <v>0</v>
      </c>
      <c r="X94" s="845" t="n">
        <v>0</v>
      </c>
      <c r="Y94" s="845" t="n">
        <v>0</v>
      </c>
      <c r="Z94" s="845" t="n">
        <v>0</v>
      </c>
      <c r="AA94" s="845" t="n">
        <v>0</v>
      </c>
      <c r="AB94" s="845" t="n">
        <v>0</v>
      </c>
      <c r="AC94" s="845" t="n">
        <v>0</v>
      </c>
      <c r="AD94" s="845" t="n">
        <v>697.2748402348614</v>
      </c>
      <c r="AE94" s="845" t="n">
        <v>0</v>
      </c>
      <c r="AF94" s="845" t="n">
        <v>0</v>
      </c>
      <c r="AG94" s="845" t="n">
        <v>454.0415400210424</v>
      </c>
      <c r="AH94" s="845" t="n">
        <v>847.2464825029242</v>
      </c>
      <c r="AI94" s="845" t="n">
        <v>172.5145547980446</v>
      </c>
      <c r="AJ94" s="845" t="n">
        <v>0</v>
      </c>
      <c r="AK94" s="845" t="n">
        <v>0</v>
      </c>
      <c r="AL94" s="845" t="n">
        <v>0</v>
      </c>
      <c r="AM94" s="845" t="n">
        <v>0</v>
      </c>
      <c r="AN94" s="845" t="n">
        <v>0</v>
      </c>
      <c r="AO94" s="845" t="n">
        <v>212.4190097989928</v>
      </c>
      <c r="AP94" s="845" t="n">
        <v>-212.4190097989928</v>
      </c>
      <c r="AQ94" s="845" t="n">
        <v>0</v>
      </c>
      <c r="AR94" s="845" t="n">
        <v>0</v>
      </c>
      <c r="AS94" s="845" t="n">
        <v>0</v>
      </c>
      <c r="AT94" s="845" t="n">
        <v>0</v>
      </c>
      <c r="AU94" s="845" t="n">
        <v>0</v>
      </c>
      <c r="AV94" s="845" t="n">
        <v>0</v>
      </c>
      <c r="AW94" s="845" t="n">
        <v>0</v>
      </c>
      <c r="AX94" s="845" t="n">
        <v>0</v>
      </c>
      <c r="AY94" s="845" t="n">
        <v>0</v>
      </c>
      <c r="AZ94" s="845" t="n">
        <v>0</v>
      </c>
      <c r="BA94" s="476" t="n"/>
      <c r="BB94" s="476" t="n"/>
      <c r="BC94" s="476" t="n"/>
      <c r="BD94" s="476" t="n"/>
      <c r="BE94" s="476" t="n"/>
      <c r="BF94" s="476" t="n"/>
      <c r="BG94" s="476" t="n"/>
      <c r="BH94" s="476" t="n"/>
      <c r="BI94" s="476" t="n"/>
      <c r="BJ94" s="476" t="n"/>
      <c r="BK94" s="476" t="n"/>
      <c r="BL94" s="476" t="n"/>
      <c r="BM94" s="476" t="n"/>
      <c r="BN94" s="476" t="n"/>
      <c r="BO94" s="476" t="n"/>
      <c r="BP94" s="476" t="n"/>
      <c r="BQ94" s="476" t="n"/>
      <c r="BR94" s="476" t="n"/>
      <c r="BS94" s="476" t="n"/>
      <c r="BT94" s="476" t="n"/>
      <c r="BU94" s="476" t="n"/>
      <c r="BV94" s="476" t="n"/>
      <c r="BW94" s="476" t="n"/>
      <c r="BX94" s="476" t="n"/>
      <c r="BY94" s="476" t="n"/>
      <c r="BZ94" s="476" t="n"/>
      <c r="CA94" s="476" t="n"/>
      <c r="CB94" s="476" t="n"/>
      <c r="CC94" s="476" t="n"/>
      <c r="CD94" s="476" t="n"/>
      <c r="CE94" s="476" t="n"/>
      <c r="CF94" s="476" t="n"/>
      <c r="CG94" s="476" t="n"/>
      <c r="CH94" s="476" t="n"/>
      <c r="CI94" s="476" t="n"/>
      <c r="CJ94" s="476" t="n"/>
      <c r="CK94" s="476" t="n"/>
      <c r="CL94" s="476" t="n"/>
      <c r="CM94" s="476" t="n"/>
      <c r="CN94" s="476" t="n"/>
      <c r="CO94" s="476" t="n"/>
      <c r="CP94" s="476" t="n"/>
      <c r="CQ94" s="476" t="n"/>
      <c r="CR94" s="476" t="n"/>
      <c r="CS94" s="476" t="n"/>
      <c r="CT94" s="476" t="n"/>
      <c r="CU94" s="476" t="n"/>
      <c r="CV94" s="476" t="n"/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>
        <f>R58/$M19</f>
        <v/>
      </c>
      <c r="S95" s="845">
        <f>S61/$L23</f>
        <v/>
      </c>
      <c r="T95" s="542" t="n">
        <v>-0.2834522290558485</v>
      </c>
      <c r="U95" s="845" t="n">
        <v>0</v>
      </c>
      <c r="V95" s="845" t="n">
        <v>0</v>
      </c>
      <c r="W95" s="845" t="n">
        <v>0</v>
      </c>
      <c r="X95" s="845" t="n">
        <v>0</v>
      </c>
      <c r="Y95" s="845" t="n">
        <v>0</v>
      </c>
      <c r="Z95" s="845" t="n">
        <v>0</v>
      </c>
      <c r="AA95" s="845" t="n">
        <v>0</v>
      </c>
      <c r="AB95" s="845" t="n">
        <v>0</v>
      </c>
      <c r="AC95" s="845" t="n">
        <v>0</v>
      </c>
      <c r="AD95" s="845" t="n">
        <v>370.8908724653518</v>
      </c>
      <c r="AE95" s="845" t="n">
        <v>0</v>
      </c>
      <c r="AF95" s="845" t="n">
        <v>0</v>
      </c>
      <c r="AG95" s="845" t="n">
        <v>-618.0009850286414</v>
      </c>
      <c r="AH95" s="845" t="n">
        <v>-141.2077470838209</v>
      </c>
      <c r="AI95" s="845" t="n">
        <v>-819.4441352907121</v>
      </c>
      <c r="AJ95" s="845" t="n">
        <v>0</v>
      </c>
      <c r="AK95" s="845" t="n">
        <v>0</v>
      </c>
      <c r="AL95" s="845" t="n">
        <v>0</v>
      </c>
      <c r="AM95" s="845" t="n">
        <v>0</v>
      </c>
      <c r="AN95" s="845" t="n">
        <v>0</v>
      </c>
      <c r="AO95" s="845" t="n">
        <v>1274.514058793957</v>
      </c>
      <c r="AP95" s="845" t="n">
        <v>-1274.514058793957</v>
      </c>
      <c r="AQ95" s="845" t="n">
        <v>0</v>
      </c>
      <c r="AR95" s="845" t="n">
        <v>0</v>
      </c>
      <c r="AS95" s="845" t="n">
        <v>0</v>
      </c>
      <c r="AT95" s="845" t="n">
        <v>0</v>
      </c>
      <c r="AU95" s="845" t="n">
        <v>0</v>
      </c>
      <c r="AV95" s="845" t="n">
        <v>0</v>
      </c>
      <c r="AW95" s="845" t="n">
        <v>0</v>
      </c>
      <c r="AX95" s="845" t="n">
        <v>0</v>
      </c>
      <c r="AY95" s="845" t="n">
        <v>0</v>
      </c>
      <c r="AZ95" s="845" t="n">
        <v>0</v>
      </c>
      <c r="BA95" s="476" t="n"/>
      <c r="BB95" s="476" t="n"/>
      <c r="BC95" s="476" t="n"/>
      <c r="BD95" s="476" t="n"/>
      <c r="BE95" s="476" t="n"/>
      <c r="BF95" s="476" t="n"/>
      <c r="BG95" s="476" t="n"/>
      <c r="BH95" s="476" t="n"/>
      <c r="BI95" s="476" t="n"/>
      <c r="BJ95" s="476" t="n"/>
      <c r="BK95" s="476" t="n"/>
      <c r="BL95" s="476" t="n"/>
      <c r="BM95" s="476" t="n"/>
      <c r="BN95" s="476" t="n"/>
      <c r="BO95" s="476" t="n"/>
      <c r="BP95" s="476" t="n"/>
      <c r="BQ95" s="476" t="n"/>
      <c r="BR95" s="476" t="n"/>
      <c r="BS95" s="476" t="n"/>
      <c r="BT95" s="476" t="n"/>
      <c r="BU95" s="476" t="n"/>
      <c r="BV95" s="476" t="n"/>
      <c r="BW95" s="476" t="n"/>
      <c r="BX95" s="476" t="n"/>
      <c r="BY95" s="476" t="n"/>
      <c r="BZ95" s="476" t="n"/>
      <c r="CA95" s="476" t="n"/>
      <c r="CB95" s="476" t="n"/>
      <c r="CC95" s="476" t="n"/>
      <c r="CD95" s="476" t="n"/>
      <c r="CE95" s="476" t="n"/>
      <c r="CF95" s="476" t="n"/>
      <c r="CG95" s="476" t="n"/>
      <c r="CH95" s="476" t="n"/>
      <c r="CI95" s="476" t="n"/>
      <c r="CJ95" s="476" t="n"/>
      <c r="CK95" s="476" t="n"/>
      <c r="CL95" s="476" t="n"/>
      <c r="CM95" s="476" t="n"/>
      <c r="CN95" s="476" t="n"/>
      <c r="CO95" s="476" t="n"/>
      <c r="CP95" s="476" t="n"/>
      <c r="CQ95" s="476" t="n"/>
      <c r="CR95" s="476" t="n"/>
      <c r="CS95" s="476" t="n"/>
      <c r="CT95" s="476" t="n"/>
      <c r="CU95" s="476" t="n"/>
      <c r="CV95" s="476" t="n"/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>
        <f>R59/$M20</f>
        <v/>
      </c>
      <c r="S96" s="845">
        <f>S62/$O26</f>
        <v/>
      </c>
      <c r="T96" s="542" t="n">
        <v>0.450152077315911</v>
      </c>
      <c r="U96" s="845" t="n">
        <v>0</v>
      </c>
      <c r="V96" s="845" t="n">
        <v>0</v>
      </c>
      <c r="W96" s="845" t="n">
        <v>0</v>
      </c>
      <c r="X96" s="845" t="n">
        <v>0</v>
      </c>
      <c r="Y96" s="845" t="n">
        <v>0</v>
      </c>
      <c r="Z96" s="845" t="n">
        <v>0</v>
      </c>
      <c r="AA96" s="845" t="n">
        <v>0</v>
      </c>
      <c r="AB96" s="845" t="n">
        <v>0</v>
      </c>
      <c r="AC96" s="845" t="n">
        <v>0</v>
      </c>
      <c r="AD96" s="845" t="n">
        <v>0</v>
      </c>
      <c r="AE96" s="845" t="n">
        <v>0</v>
      </c>
      <c r="AF96" s="845" t="n">
        <v>0</v>
      </c>
      <c r="AG96" s="845" t="n">
        <v>0</v>
      </c>
      <c r="AH96" s="845" t="n">
        <v>0</v>
      </c>
      <c r="AI96" s="845" t="n">
        <v>-172.5145547980446</v>
      </c>
      <c r="AJ96" s="845" t="n">
        <v>809.0559650606141</v>
      </c>
      <c r="AK96" s="845" t="n">
        <v>778.9093926498092</v>
      </c>
      <c r="AL96" s="845" t="n">
        <v>497.8511607986447</v>
      </c>
      <c r="AM96" s="845" t="n">
        <v>0</v>
      </c>
      <c r="AN96" s="845" t="n">
        <v>0</v>
      </c>
      <c r="AO96" s="845" t="n">
        <v>0</v>
      </c>
      <c r="AP96" s="845" t="n">
        <v>-834.4311460844473</v>
      </c>
      <c r="AQ96" s="845" t="n">
        <v>834.4311460844473</v>
      </c>
      <c r="AR96" s="845" t="n">
        <v>0</v>
      </c>
      <c r="AS96" s="845" t="n">
        <v>0</v>
      </c>
      <c r="AT96" s="845" t="n">
        <v>0</v>
      </c>
      <c r="AU96" s="845" t="n">
        <v>0</v>
      </c>
      <c r="AV96" s="845" t="n">
        <v>0</v>
      </c>
      <c r="AW96" s="845" t="n">
        <v>0</v>
      </c>
      <c r="AX96" s="845" t="n">
        <v>0</v>
      </c>
      <c r="AY96" s="845" t="n">
        <v>0</v>
      </c>
      <c r="AZ96" s="845" t="n">
        <v>515.8613256753882</v>
      </c>
      <c r="BA96" s="476" t="n"/>
      <c r="BB96" s="476" t="n"/>
      <c r="BC96" s="476" t="n"/>
      <c r="BD96" s="476" t="n"/>
      <c r="BE96" s="476" t="n"/>
      <c r="BF96" s="476" t="n"/>
      <c r="BG96" s="476" t="n"/>
      <c r="BH96" s="476" t="n"/>
      <c r="BI96" s="476" t="n"/>
      <c r="BJ96" s="476" t="n"/>
      <c r="BK96" s="476" t="n"/>
      <c r="BL96" s="476" t="n"/>
      <c r="BM96" s="476" t="n"/>
      <c r="BN96" s="476" t="n"/>
      <c r="BO96" s="476" t="n"/>
      <c r="BP96" s="476" t="n"/>
      <c r="BQ96" s="476" t="n"/>
      <c r="BR96" s="476" t="n"/>
      <c r="BS96" s="476" t="n"/>
      <c r="BT96" s="476" t="n"/>
      <c r="BU96" s="476" t="n"/>
      <c r="BV96" s="476" t="n"/>
      <c r="BW96" s="476" t="n"/>
      <c r="BX96" s="476" t="n"/>
      <c r="BY96" s="476" t="n"/>
      <c r="BZ96" s="476" t="n"/>
      <c r="CA96" s="476" t="n"/>
      <c r="CB96" s="476" t="n"/>
      <c r="CC96" s="476" t="n"/>
      <c r="CD96" s="476" t="n"/>
      <c r="CE96" s="476" t="n"/>
      <c r="CF96" s="476" t="n"/>
      <c r="CG96" s="476" t="n"/>
      <c r="CH96" s="476" t="n"/>
      <c r="CI96" s="476" t="n"/>
      <c r="CJ96" s="476" t="n"/>
      <c r="CK96" s="476" t="n"/>
      <c r="CL96" s="476" t="n"/>
      <c r="CM96" s="476" t="n"/>
      <c r="CN96" s="476" t="n"/>
      <c r="CO96" s="476" t="n"/>
      <c r="CP96" s="476" t="n"/>
      <c r="CQ96" s="476" t="n"/>
      <c r="CR96" s="476" t="n"/>
      <c r="CS96" s="476" t="n"/>
      <c r="CT96" s="476" t="n"/>
      <c r="CU96" s="476" t="n"/>
      <c r="CV96" s="476" t="n"/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>
        <f>R60/$M21</f>
        <v/>
      </c>
      <c r="S97" s="845">
        <f>S63/$O27</f>
        <v/>
      </c>
      <c r="T97" s="542" t="n">
        <v>-0.1386604505020105</v>
      </c>
      <c r="U97" s="845" t="n">
        <v>0</v>
      </c>
      <c r="V97" s="845" t="n">
        <v>0</v>
      </c>
      <c r="W97" s="845" t="n">
        <v>0</v>
      </c>
      <c r="X97" s="845" t="n">
        <v>0</v>
      </c>
      <c r="Y97" s="845" t="n">
        <v>0</v>
      </c>
      <c r="Z97" s="845" t="n">
        <v>0</v>
      </c>
      <c r="AA97" s="845" t="n">
        <v>0</v>
      </c>
      <c r="AB97" s="845" t="n">
        <v>0</v>
      </c>
      <c r="AC97" s="845" t="n">
        <v>0</v>
      </c>
      <c r="AD97" s="845" t="n">
        <v>0</v>
      </c>
      <c r="AE97" s="845" t="n">
        <v>0</v>
      </c>
      <c r="AF97" s="845" t="n">
        <v>0</v>
      </c>
      <c r="AG97" s="845" t="n">
        <v>0</v>
      </c>
      <c r="AH97" s="845" t="n">
        <v>0</v>
      </c>
      <c r="AI97" s="845" t="n">
        <v>819.4441352907121</v>
      </c>
      <c r="AJ97" s="845" t="n">
        <v>-317.8434148452415</v>
      </c>
      <c r="AK97" s="845" t="n">
        <v>152.7273318921193</v>
      </c>
      <c r="AL97" s="845" t="n">
        <v>665.1617968047454</v>
      </c>
      <c r="AM97" s="845" t="n">
        <v>0</v>
      </c>
      <c r="AN97" s="845" t="n">
        <v>0</v>
      </c>
      <c r="AO97" s="845" t="n">
        <v>0</v>
      </c>
      <c r="AP97" s="845" t="n">
        <v>624.5435571920401</v>
      </c>
      <c r="AQ97" s="845" t="n">
        <v>-624.5435571920401</v>
      </c>
      <c r="AR97" s="845" t="n">
        <v>0</v>
      </c>
      <c r="AS97" s="845" t="n">
        <v>0</v>
      </c>
      <c r="AT97" s="845" t="n">
        <v>0</v>
      </c>
      <c r="AU97" s="845" t="n">
        <v>0</v>
      </c>
      <c r="AV97" s="845" t="n">
        <v>0</v>
      </c>
      <c r="AW97" s="845" t="n">
        <v>0</v>
      </c>
      <c r="AX97" s="845" t="n">
        <v>0</v>
      </c>
      <c r="AY97" s="845" t="n">
        <v>0</v>
      </c>
      <c r="AZ97" s="845" t="n">
        <v>1313.101556264625</v>
      </c>
      <c r="BA97" s="476" t="n"/>
      <c r="BB97" s="476" t="n"/>
      <c r="BC97" s="476" t="n"/>
      <c r="BD97" s="476" t="n"/>
      <c r="BE97" s="476" t="n"/>
      <c r="BF97" s="476" t="n"/>
      <c r="BG97" s="476" t="n"/>
      <c r="BH97" s="476" t="n"/>
      <c r="BI97" s="476" t="n"/>
      <c r="BJ97" s="476" t="n"/>
      <c r="BK97" s="476" t="n"/>
      <c r="BL97" s="476" t="n"/>
      <c r="BM97" s="476" t="n"/>
      <c r="BN97" s="476" t="n"/>
      <c r="BO97" s="476" t="n"/>
      <c r="BP97" s="476" t="n"/>
      <c r="BQ97" s="476" t="n"/>
      <c r="BR97" s="476" t="n"/>
      <c r="BS97" s="476" t="n"/>
      <c r="BT97" s="476" t="n"/>
      <c r="BU97" s="476" t="n"/>
      <c r="BV97" s="476" t="n"/>
      <c r="BW97" s="476" t="n"/>
      <c r="BX97" s="476" t="n"/>
      <c r="BY97" s="476" t="n"/>
      <c r="BZ97" s="476" t="n"/>
      <c r="CA97" s="476" t="n"/>
      <c r="CB97" s="476" t="n"/>
      <c r="CC97" s="476" t="n"/>
      <c r="CD97" s="476" t="n"/>
      <c r="CE97" s="476" t="n"/>
      <c r="CF97" s="476" t="n"/>
      <c r="CG97" s="476" t="n"/>
      <c r="CH97" s="476" t="n"/>
      <c r="CI97" s="476" t="n"/>
      <c r="CJ97" s="476" t="n"/>
      <c r="CK97" s="476" t="n"/>
      <c r="CL97" s="476" t="n"/>
      <c r="CM97" s="476" t="n"/>
      <c r="CN97" s="476" t="n"/>
      <c r="CO97" s="476" t="n"/>
      <c r="CP97" s="476" t="n"/>
      <c r="CQ97" s="476" t="n"/>
      <c r="CR97" s="476" t="n"/>
      <c r="CS97" s="476" t="n"/>
      <c r="CT97" s="476" t="n"/>
      <c r="CU97" s="476" t="n"/>
      <c r="CV97" s="476" t="n"/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>
        <f>R61/$M22</f>
        <v/>
      </c>
      <c r="S98" s="845">
        <f>S64/$O28</f>
        <v/>
      </c>
      <c r="T98" s="542" t="n">
        <v>-0.5983393409236429</v>
      </c>
      <c r="U98" s="845" t="n">
        <v>0</v>
      </c>
      <c r="V98" s="845" t="n">
        <v>638.9806755193482</v>
      </c>
      <c r="W98" s="845" t="n">
        <v>0</v>
      </c>
      <c r="X98" s="845" t="n">
        <v>0</v>
      </c>
      <c r="Y98" s="845" t="n">
        <v>0</v>
      </c>
      <c r="Z98" s="845" t="n">
        <v>0</v>
      </c>
      <c r="AA98" s="845" t="n">
        <v>0</v>
      </c>
      <c r="AB98" s="845" t="n">
        <v>0</v>
      </c>
      <c r="AC98" s="845" t="n">
        <v>0</v>
      </c>
      <c r="AD98" s="845" t="n">
        <v>0</v>
      </c>
      <c r="AE98" s="845" t="n">
        <v>0</v>
      </c>
      <c r="AF98" s="845" t="n">
        <v>0</v>
      </c>
      <c r="AG98" s="845" t="n">
        <v>-454.0415400210424</v>
      </c>
      <c r="AH98" s="845" t="n">
        <v>0</v>
      </c>
      <c r="AI98" s="845" t="n">
        <v>0</v>
      </c>
      <c r="AJ98" s="845" t="n">
        <v>-809.0559650606141</v>
      </c>
      <c r="AK98" s="845" t="n">
        <v>0</v>
      </c>
      <c r="AL98" s="845" t="n">
        <v>0</v>
      </c>
      <c r="AM98" s="845" t="n">
        <v>0</v>
      </c>
      <c r="AN98" s="845" t="n">
        <v>777.4872332498792</v>
      </c>
      <c r="AO98" s="845" t="n">
        <v>0</v>
      </c>
      <c r="AP98" s="845" t="n">
        <v>0</v>
      </c>
      <c r="AQ98" s="845" t="n">
        <v>-966.8332384225932</v>
      </c>
      <c r="AR98" s="845" t="n">
        <v>966.8332384225932</v>
      </c>
      <c r="AS98" s="845" t="n">
        <v>0</v>
      </c>
      <c r="AT98" s="845" t="n">
        <v>0</v>
      </c>
      <c r="AU98" s="845" t="n">
        <v>0</v>
      </c>
      <c r="AV98" s="845" t="n">
        <v>0</v>
      </c>
      <c r="AW98" s="845" t="n">
        <v>542.1336261037798</v>
      </c>
      <c r="AX98" s="845" t="n">
        <v>-1460.966287252866</v>
      </c>
      <c r="AY98" s="845" t="n">
        <v>-48.00057727350653</v>
      </c>
      <c r="AZ98" s="845" t="n">
        <v>450.971912747205</v>
      </c>
      <c r="BA98" s="476" t="n"/>
      <c r="BB98" s="476" t="n"/>
      <c r="BC98" s="476" t="n"/>
      <c r="BD98" s="476" t="n"/>
      <c r="BE98" s="476" t="n"/>
      <c r="BF98" s="476" t="n"/>
      <c r="BG98" s="476" t="n"/>
      <c r="BH98" s="476" t="n"/>
      <c r="BI98" s="476" t="n"/>
      <c r="BJ98" s="476" t="n"/>
      <c r="BK98" s="476" t="n"/>
      <c r="BL98" s="476" t="n"/>
      <c r="BM98" s="476" t="n"/>
      <c r="BN98" s="476" t="n"/>
      <c r="BO98" s="476" t="n"/>
      <c r="BP98" s="476" t="n"/>
      <c r="BQ98" s="476" t="n"/>
      <c r="BR98" s="476" t="n"/>
      <c r="BS98" s="476" t="n"/>
      <c r="BT98" s="476" t="n"/>
      <c r="BU98" s="476" t="n"/>
      <c r="BV98" s="476" t="n"/>
      <c r="BW98" s="476" t="n"/>
      <c r="BX98" s="476" t="n"/>
      <c r="BY98" s="476" t="n"/>
      <c r="BZ98" s="476" t="n"/>
      <c r="CA98" s="476" t="n"/>
      <c r="CB98" s="476" t="n"/>
      <c r="CC98" s="476" t="n"/>
      <c r="CD98" s="476" t="n"/>
      <c r="CE98" s="476" t="n"/>
      <c r="CF98" s="476" t="n"/>
      <c r="CG98" s="476" t="n"/>
      <c r="CH98" s="476" t="n"/>
      <c r="CI98" s="476" t="n"/>
      <c r="CJ98" s="476" t="n"/>
      <c r="CK98" s="476" t="n"/>
      <c r="CL98" s="476" t="n"/>
      <c r="CM98" s="476" t="n"/>
      <c r="CN98" s="476" t="n"/>
      <c r="CO98" s="476" t="n"/>
      <c r="CP98" s="476" t="n"/>
      <c r="CQ98" s="476" t="n"/>
      <c r="CR98" s="476" t="n"/>
      <c r="CS98" s="476" t="n"/>
      <c r="CT98" s="476" t="n"/>
      <c r="CU98" s="476" t="n"/>
      <c r="CV98" s="476" t="n"/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>
        <f>R62/$M23</f>
        <v/>
      </c>
      <c r="S99" s="845">
        <f>S65/$O29</f>
        <v/>
      </c>
      <c r="T99" s="542" t="n">
        <v>1.627331602154047</v>
      </c>
      <c r="U99" s="845" t="n">
        <v>0</v>
      </c>
      <c r="V99" s="845" t="n">
        <v>583.4171385176658</v>
      </c>
      <c r="W99" s="845" t="n">
        <v>0</v>
      </c>
      <c r="X99" s="845" t="n">
        <v>0</v>
      </c>
      <c r="Y99" s="845" t="n">
        <v>0</v>
      </c>
      <c r="Z99" s="845" t="n">
        <v>0</v>
      </c>
      <c r="AA99" s="845" t="n">
        <v>0</v>
      </c>
      <c r="AB99" s="845" t="n">
        <v>0</v>
      </c>
      <c r="AC99" s="845" t="n">
        <v>0</v>
      </c>
      <c r="AD99" s="845" t="n">
        <v>0</v>
      </c>
      <c r="AE99" s="845" t="n">
        <v>0</v>
      </c>
      <c r="AF99" s="845" t="n">
        <v>0</v>
      </c>
      <c r="AG99" s="845" t="n">
        <v>618.0009850286414</v>
      </c>
      <c r="AH99" s="845" t="n">
        <v>0</v>
      </c>
      <c r="AI99" s="845" t="n">
        <v>0</v>
      </c>
      <c r="AJ99" s="845" t="n">
        <v>317.8434148452415</v>
      </c>
      <c r="AK99" s="845" t="n">
        <v>0</v>
      </c>
      <c r="AL99" s="845" t="n">
        <v>0</v>
      </c>
      <c r="AM99" s="845" t="n">
        <v>0</v>
      </c>
      <c r="AN99" s="845" t="n">
        <v>-362.8273755166108</v>
      </c>
      <c r="AO99" s="845" t="n">
        <v>0</v>
      </c>
      <c r="AP99" s="845" t="n">
        <v>0</v>
      </c>
      <c r="AQ99" s="845" t="n">
        <v>-79.8302673926912</v>
      </c>
      <c r="AR99" s="845" t="n">
        <v>79.8302673926912</v>
      </c>
      <c r="AS99" s="845" t="n">
        <v>0</v>
      </c>
      <c r="AT99" s="845" t="n">
        <v>0</v>
      </c>
      <c r="AU99" s="845" t="n">
        <v>0</v>
      </c>
      <c r="AV99" s="845" t="n">
        <v>0</v>
      </c>
      <c r="AW99" s="845" t="n">
        <v>1161.714913079528</v>
      </c>
      <c r="AX99" s="845" t="n">
        <v>-155.3743794400522</v>
      </c>
      <c r="AY99" s="845" t="n">
        <v>-1086.170801032167</v>
      </c>
      <c r="AZ99" s="845" t="n">
        <v>-1233.271288871933</v>
      </c>
      <c r="BA99" s="476" t="n"/>
      <c r="BB99" s="476" t="n"/>
      <c r="BC99" s="476" t="n"/>
      <c r="BD99" s="476" t="n"/>
      <c r="BE99" s="476" t="n"/>
      <c r="BF99" s="476" t="n"/>
      <c r="BG99" s="476" t="n"/>
      <c r="BH99" s="476" t="n"/>
      <c r="BI99" s="476" t="n"/>
      <c r="BJ99" s="476" t="n"/>
      <c r="BK99" s="476" t="n"/>
      <c r="BL99" s="476" t="n"/>
      <c r="BM99" s="476" t="n"/>
      <c r="BN99" s="476" t="n"/>
      <c r="BO99" s="476" t="n"/>
      <c r="BP99" s="476" t="n"/>
      <c r="BQ99" s="476" t="n"/>
      <c r="BR99" s="476" t="n"/>
      <c r="BS99" s="476" t="n"/>
      <c r="BT99" s="476" t="n"/>
      <c r="BU99" s="476" t="n"/>
      <c r="BV99" s="476" t="n"/>
      <c r="BW99" s="476" t="n"/>
      <c r="BX99" s="476" t="n"/>
      <c r="BY99" s="476" t="n"/>
      <c r="BZ99" s="476" t="n"/>
      <c r="CA99" s="476" t="n"/>
      <c r="CB99" s="476" t="n"/>
      <c r="CC99" s="476" t="n"/>
      <c r="CD99" s="476" t="n"/>
      <c r="CE99" s="476" t="n"/>
      <c r="CF99" s="476" t="n"/>
      <c r="CG99" s="476" t="n"/>
      <c r="CH99" s="476" t="n"/>
      <c r="CI99" s="476" t="n"/>
      <c r="CJ99" s="476" t="n"/>
      <c r="CK99" s="476" t="n"/>
      <c r="CL99" s="476" t="n"/>
      <c r="CM99" s="476" t="n"/>
      <c r="CN99" s="476" t="n"/>
      <c r="CO99" s="476" t="n"/>
      <c r="CP99" s="476" t="n"/>
      <c r="CQ99" s="476" t="n"/>
      <c r="CR99" s="476" t="n"/>
      <c r="CS99" s="476" t="n"/>
      <c r="CT99" s="476" t="n"/>
      <c r="CU99" s="476" t="n"/>
      <c r="CV99" s="476" t="n"/>
    </row>
    <row r="100">
      <c r="A100" s="612" t="inlineStr">
        <is>
          <t>[1/m]</t>
        </is>
      </c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>
        <f>R63/$O25</f>
        <v/>
      </c>
      <c r="S100" s="845">
        <f>S66/$O30</f>
        <v/>
      </c>
      <c r="T100" s="542" t="n">
        <v>0.668938675599378</v>
      </c>
      <c r="U100" s="845" t="n">
        <v>0</v>
      </c>
      <c r="V100" s="845" t="n">
        <v>0</v>
      </c>
      <c r="W100" s="845" t="n">
        <v>-166.416470038025</v>
      </c>
      <c r="X100" s="845" t="n">
        <v>0</v>
      </c>
      <c r="Y100" s="845" t="n">
        <v>0</v>
      </c>
      <c r="Z100" s="845" t="n">
        <v>0</v>
      </c>
      <c r="AA100" s="845" t="n">
        <v>0</v>
      </c>
      <c r="AB100" s="845" t="n">
        <v>0</v>
      </c>
      <c r="AC100" s="845" t="n">
        <v>-11.83530621393589</v>
      </c>
      <c r="AD100" s="845" t="n">
        <v>0</v>
      </c>
      <c r="AE100" s="845" t="n">
        <v>0</v>
      </c>
      <c r="AF100" s="845" t="n">
        <v>0</v>
      </c>
      <c r="AG100" s="845" t="n">
        <v>0</v>
      </c>
      <c r="AH100" s="845" t="n">
        <v>0</v>
      </c>
      <c r="AI100" s="845" t="n">
        <v>0</v>
      </c>
      <c r="AJ100" s="845" t="n">
        <v>0</v>
      </c>
      <c r="AK100" s="845" t="n">
        <v>0</v>
      </c>
      <c r="AL100" s="845" t="n">
        <v>0</v>
      </c>
      <c r="AM100" s="845" t="n">
        <v>-377.87887706155</v>
      </c>
      <c r="AN100" s="845" t="n">
        <v>-777.4872332498792</v>
      </c>
      <c r="AO100" s="845" t="n">
        <v>0</v>
      </c>
      <c r="AP100" s="845" t="n">
        <v>0</v>
      </c>
      <c r="AQ100" s="845" t="n">
        <v>0</v>
      </c>
      <c r="AR100" s="845" t="n">
        <v>0</v>
      </c>
      <c r="AS100" s="845" t="n">
        <v>0</v>
      </c>
      <c r="AT100" s="845" t="n">
        <v>0</v>
      </c>
      <c r="AU100" s="845" t="n">
        <v>-502.9865441086901</v>
      </c>
      <c r="AV100" s="845" t="n">
        <v>616.2122718356139</v>
      </c>
      <c r="AW100" s="845" t="n">
        <v>7.62438112211089</v>
      </c>
      <c r="AX100" s="845" t="n">
        <v>542.1336261037798</v>
      </c>
      <c r="AY100" s="845" t="n">
        <v>0</v>
      </c>
      <c r="AZ100" s="845" t="n">
        <v>0</v>
      </c>
      <c r="BA100" s="476" t="n"/>
      <c r="BB100" s="476" t="n"/>
      <c r="BC100" s="476" t="n"/>
      <c r="BD100" s="476" t="n"/>
      <c r="BE100" s="476" t="n"/>
      <c r="BF100" s="476" t="n"/>
      <c r="BG100" s="476" t="n"/>
      <c r="BH100" s="476" t="n"/>
      <c r="BI100" s="476" t="n"/>
      <c r="BJ100" s="476" t="n"/>
      <c r="BK100" s="476" t="n"/>
      <c r="BL100" s="476" t="n"/>
      <c r="BM100" s="476" t="n"/>
      <c r="BN100" s="476" t="n"/>
      <c r="BO100" s="476" t="n"/>
      <c r="BP100" s="476" t="n"/>
      <c r="BQ100" s="476" t="n"/>
      <c r="BR100" s="476" t="n"/>
      <c r="BS100" s="476" t="n"/>
      <c r="BT100" s="476" t="n"/>
      <c r="BU100" s="476" t="n"/>
      <c r="BV100" s="476" t="n"/>
      <c r="BW100" s="476" t="n"/>
      <c r="BX100" s="476" t="n"/>
      <c r="BY100" s="476" t="n"/>
      <c r="BZ100" s="476" t="n"/>
      <c r="CA100" s="476" t="n"/>
      <c r="CB100" s="476" t="n"/>
      <c r="CC100" s="476" t="n"/>
      <c r="CD100" s="476" t="n"/>
      <c r="CE100" s="476" t="n"/>
      <c r="CF100" s="476" t="n"/>
      <c r="CG100" s="476" t="n"/>
      <c r="CH100" s="476" t="n"/>
      <c r="CI100" s="476" t="n"/>
      <c r="CJ100" s="476" t="n"/>
      <c r="CK100" s="476" t="n"/>
      <c r="CL100" s="476" t="n"/>
      <c r="CM100" s="476" t="n"/>
      <c r="CN100" s="476" t="n"/>
      <c r="CO100" s="476" t="n"/>
      <c r="CP100" s="476" t="n"/>
      <c r="CQ100" s="476" t="n"/>
      <c r="CR100" s="476" t="n"/>
      <c r="CS100" s="476" t="n"/>
      <c r="CT100" s="476" t="n"/>
      <c r="CU100" s="476" t="n"/>
      <c r="CV100" s="476" t="n"/>
    </row>
    <row r="101">
      <c r="A101" s="476" t="n"/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>
        <f>R64/$O26</f>
        <v/>
      </c>
      <c r="S101" s="845">
        <f>S67/$O31</f>
        <v/>
      </c>
      <c r="T101" s="542" t="n">
        <v>0.04006305004359234</v>
      </c>
      <c r="U101" s="845" t="n">
        <v>0</v>
      </c>
      <c r="V101" s="845" t="n">
        <v>0</v>
      </c>
      <c r="W101" s="845" t="n">
        <v>832.0823501901244</v>
      </c>
      <c r="X101" s="845" t="n">
        <v>0</v>
      </c>
      <c r="Y101" s="845" t="n">
        <v>0</v>
      </c>
      <c r="Z101" s="845" t="n">
        <v>0</v>
      </c>
      <c r="AA101" s="845" t="n">
        <v>0</v>
      </c>
      <c r="AB101" s="845" t="n">
        <v>0</v>
      </c>
      <c r="AC101" s="845" t="n">
        <v>757.459597691902</v>
      </c>
      <c r="AD101" s="845" t="n">
        <v>0</v>
      </c>
      <c r="AE101" s="845" t="n">
        <v>0</v>
      </c>
      <c r="AF101" s="845" t="n">
        <v>0</v>
      </c>
      <c r="AG101" s="845" t="n">
        <v>0</v>
      </c>
      <c r="AH101" s="845" t="n">
        <v>0</v>
      </c>
      <c r="AI101" s="845" t="n">
        <v>0</v>
      </c>
      <c r="AJ101" s="845" t="n">
        <v>0</v>
      </c>
      <c r="AK101" s="845" t="n">
        <v>0</v>
      </c>
      <c r="AL101" s="845" t="n">
        <v>0</v>
      </c>
      <c r="AM101" s="845" t="n">
        <v>647.7923606769436</v>
      </c>
      <c r="AN101" s="845" t="n">
        <v>362.8273755166108</v>
      </c>
      <c r="AO101" s="845" t="n">
        <v>0</v>
      </c>
      <c r="AP101" s="845" t="n">
        <v>0</v>
      </c>
      <c r="AQ101" s="845" t="n">
        <v>0</v>
      </c>
      <c r="AR101" s="845" t="n">
        <v>0</v>
      </c>
      <c r="AS101" s="845" t="n">
        <v>0</v>
      </c>
      <c r="AT101" s="845" t="n">
        <v>0</v>
      </c>
      <c r="AU101" s="845" t="n">
        <v>-222.8349349536632</v>
      </c>
      <c r="AV101" s="845" t="n">
        <v>-87.49811506946871</v>
      </c>
      <c r="AW101" s="845" t="n">
        <v>-841.0227421977584</v>
      </c>
      <c r="AX101" s="845" t="n">
        <v>1161.714913079528</v>
      </c>
      <c r="AY101" s="845" t="n">
        <v>0</v>
      </c>
      <c r="AZ101" s="845" t="n">
        <v>0</v>
      </c>
      <c r="BA101" s="476" t="n"/>
      <c r="BB101" s="476" t="n"/>
      <c r="BC101" s="476" t="n"/>
      <c r="BD101" s="476" t="n"/>
      <c r="BE101" s="476" t="n"/>
      <c r="BF101" s="476" t="n"/>
      <c r="BG101" s="476" t="n"/>
      <c r="BH101" s="476" t="n"/>
      <c r="BI101" s="476" t="n"/>
      <c r="BJ101" s="476" t="n"/>
      <c r="BK101" s="476" t="n"/>
      <c r="BL101" s="476" t="n"/>
      <c r="BM101" s="476" t="n"/>
      <c r="BN101" s="476" t="n"/>
      <c r="BO101" s="476" t="n"/>
      <c r="BP101" s="476" t="n"/>
      <c r="BQ101" s="476" t="n"/>
      <c r="BR101" s="476" t="n"/>
      <c r="BS101" s="476" t="n"/>
      <c r="BT101" s="476" t="n"/>
      <c r="BU101" s="476" t="n"/>
      <c r="BV101" s="476" t="n"/>
      <c r="BW101" s="476" t="n"/>
      <c r="BX101" s="476" t="n"/>
      <c r="BY101" s="476" t="n"/>
      <c r="BZ101" s="476" t="n"/>
      <c r="CA101" s="476" t="n"/>
      <c r="CB101" s="476" t="n"/>
      <c r="CC101" s="476" t="n"/>
      <c r="CD101" s="476" t="n"/>
      <c r="CE101" s="476" t="n"/>
      <c r="CF101" s="476" t="n"/>
      <c r="CG101" s="476" t="n"/>
      <c r="CH101" s="476" t="n"/>
      <c r="CI101" s="476" t="n"/>
      <c r="CJ101" s="476" t="n"/>
      <c r="CK101" s="476" t="n"/>
      <c r="CL101" s="476" t="n"/>
      <c r="CM101" s="476" t="n"/>
      <c r="CN101" s="476" t="n"/>
      <c r="CO101" s="476" t="n"/>
      <c r="CP101" s="476" t="n"/>
      <c r="CQ101" s="476" t="n"/>
      <c r="CR101" s="476" t="n"/>
      <c r="CS101" s="476" t="n"/>
      <c r="CT101" s="476" t="n"/>
      <c r="CU101" s="476" t="n"/>
      <c r="CV101" s="476" t="n"/>
    </row>
    <row r="102">
      <c r="A102" s="476" t="n"/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>
        <f>R65/$O27</f>
        <v/>
      </c>
      <c r="S102" s="845">
        <f>S68/$O32</f>
        <v/>
      </c>
      <c r="T102" s="542" t="n">
        <v>0.4814723789423095</v>
      </c>
      <c r="U102" s="845" t="n">
        <v>-173.6451804652637</v>
      </c>
      <c r="V102" s="845" t="n">
        <v>-638.9806755193482</v>
      </c>
      <c r="W102" s="845" t="n">
        <v>166.416470038025</v>
      </c>
      <c r="X102" s="845" t="n">
        <v>176.4746958190431</v>
      </c>
      <c r="Y102" s="845" t="n">
        <v>-648.8429228061034</v>
      </c>
      <c r="Z102" s="845" t="n">
        <v>0</v>
      </c>
      <c r="AA102" s="845" t="n">
        <v>0</v>
      </c>
      <c r="AB102" s="845" t="n">
        <v>176.4744652483416</v>
      </c>
      <c r="AC102" s="845" t="n">
        <v>0</v>
      </c>
      <c r="AD102" s="845" t="n">
        <v>0</v>
      </c>
      <c r="AE102" s="845" t="n">
        <v>0</v>
      </c>
      <c r="AF102" s="845" t="n">
        <v>-173.6449210300658</v>
      </c>
      <c r="AG102" s="845" t="n">
        <v>0</v>
      </c>
      <c r="AH102" s="845" t="n">
        <v>0</v>
      </c>
      <c r="AI102" s="845" t="n">
        <v>0</v>
      </c>
      <c r="AJ102" s="845" t="n">
        <v>0</v>
      </c>
      <c r="AK102" s="845" t="n">
        <v>-778.9093926498092</v>
      </c>
      <c r="AL102" s="845" t="n">
        <v>0</v>
      </c>
      <c r="AM102" s="845" t="n">
        <v>0</v>
      </c>
      <c r="AN102" s="845" t="n">
        <v>0</v>
      </c>
      <c r="AO102" s="845" t="n">
        <v>0</v>
      </c>
      <c r="AP102" s="845" t="n">
        <v>0</v>
      </c>
      <c r="AQ102" s="845" t="n">
        <v>0</v>
      </c>
      <c r="AR102" s="845" t="n">
        <v>-787.292164921495</v>
      </c>
      <c r="AS102" s="845" t="n">
        <v>787.292164921495</v>
      </c>
      <c r="AT102" s="845" t="n">
        <v>0</v>
      </c>
      <c r="AU102" s="845" t="n">
        <v>1165.970279061504</v>
      </c>
      <c r="AV102" s="845" t="n">
        <v>-1165.970279061504</v>
      </c>
      <c r="AW102" s="845" t="n">
        <v>0</v>
      </c>
      <c r="AX102" s="845" t="n">
        <v>918.8326611490867</v>
      </c>
      <c r="AY102" s="845" t="n">
        <v>-918.8326611490867</v>
      </c>
      <c r="AZ102" s="845" t="n">
        <v>0</v>
      </c>
      <c r="BA102" s="476" t="n"/>
      <c r="BB102" s="476" t="n"/>
      <c r="BC102" s="476" t="n"/>
      <c r="BD102" s="476" t="n"/>
      <c r="BE102" s="476" t="n"/>
      <c r="BF102" s="476" t="n"/>
      <c r="BG102" s="476" t="n"/>
      <c r="BH102" s="476" t="n"/>
      <c r="BI102" s="476" t="n"/>
      <c r="BJ102" s="476" t="n"/>
      <c r="BK102" s="476" t="n"/>
      <c r="BL102" s="476" t="n"/>
      <c r="BM102" s="476" t="n"/>
      <c r="BN102" s="476" t="n"/>
      <c r="BO102" s="476" t="n"/>
      <c r="BP102" s="476" t="n"/>
      <c r="BQ102" s="476" t="n"/>
      <c r="BR102" s="476" t="n"/>
      <c r="BS102" s="476" t="n"/>
      <c r="BT102" s="476" t="n"/>
      <c r="BU102" s="476" t="n"/>
      <c r="BV102" s="476" t="n"/>
      <c r="BW102" s="476" t="n"/>
      <c r="BX102" s="476" t="n"/>
      <c r="BY102" s="476" t="n"/>
      <c r="BZ102" s="476" t="n"/>
      <c r="CA102" s="476" t="n"/>
      <c r="CB102" s="476" t="n"/>
      <c r="CC102" s="476" t="n"/>
      <c r="CD102" s="476" t="n"/>
      <c r="CE102" s="476" t="n"/>
      <c r="CF102" s="476" t="n"/>
      <c r="CG102" s="476" t="n"/>
      <c r="CH102" s="476" t="n"/>
      <c r="CI102" s="476" t="n"/>
      <c r="CJ102" s="476" t="n"/>
      <c r="CK102" s="476" t="n"/>
      <c r="CL102" s="476" t="n"/>
      <c r="CM102" s="476" t="n"/>
      <c r="CN102" s="476" t="n"/>
      <c r="CO102" s="476" t="n"/>
      <c r="CP102" s="476" t="n"/>
      <c r="CQ102" s="476" t="n"/>
      <c r="CR102" s="476" t="n"/>
      <c r="CS102" s="476" t="n"/>
      <c r="CT102" s="476" t="n"/>
      <c r="CU102" s="476" t="n"/>
      <c r="CV102" s="476" t="n"/>
    </row>
    <row r="103">
      <c r="A103" s="476" t="n"/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>
        <f>R66/$O28</f>
        <v/>
      </c>
      <c r="S103" s="845">
        <f>S69/$O33</f>
        <v/>
      </c>
      <c r="T103" s="542" t="n">
        <v>-0.0284483889382583</v>
      </c>
      <c r="U103" s="845" t="n">
        <v>766.9328803882496</v>
      </c>
      <c r="V103" s="845" t="n">
        <v>-583.4171385176658</v>
      </c>
      <c r="W103" s="845" t="n">
        <v>-832.0823501901244</v>
      </c>
      <c r="X103" s="845" t="n">
        <v>852.9610297920442</v>
      </c>
      <c r="Y103" s="845" t="n">
        <v>551.272558474359</v>
      </c>
      <c r="Z103" s="845" t="n">
        <v>0</v>
      </c>
      <c r="AA103" s="845" t="n">
        <v>0</v>
      </c>
      <c r="AB103" s="845" t="n">
        <v>852.9599153669842</v>
      </c>
      <c r="AC103" s="845" t="n">
        <v>0</v>
      </c>
      <c r="AD103" s="845" t="n">
        <v>0</v>
      </c>
      <c r="AE103" s="845" t="n">
        <v>0</v>
      </c>
      <c r="AF103" s="845" t="n">
        <v>766.9317345494579</v>
      </c>
      <c r="AG103" s="845" t="n">
        <v>0</v>
      </c>
      <c r="AH103" s="845" t="n">
        <v>0</v>
      </c>
      <c r="AI103" s="845" t="n">
        <v>0</v>
      </c>
      <c r="AJ103" s="845" t="n">
        <v>0</v>
      </c>
      <c r="AK103" s="845" t="n">
        <v>-152.7273318921193</v>
      </c>
      <c r="AL103" s="845" t="n">
        <v>0</v>
      </c>
      <c r="AM103" s="845" t="n">
        <v>0</v>
      </c>
      <c r="AN103" s="845" t="n">
        <v>0</v>
      </c>
      <c r="AO103" s="845" t="n">
        <v>0</v>
      </c>
      <c r="AP103" s="845" t="n">
        <v>0</v>
      </c>
      <c r="AQ103" s="845" t="n">
        <v>0</v>
      </c>
      <c r="AR103" s="845" t="n">
        <v>-926.6359109252995</v>
      </c>
      <c r="AS103" s="845" t="n">
        <v>926.6359109252995</v>
      </c>
      <c r="AT103" s="845" t="n">
        <v>0</v>
      </c>
      <c r="AU103" s="845" t="n">
        <v>233.1940558123009</v>
      </c>
      <c r="AV103" s="845" t="n">
        <v>-233.1940558123009</v>
      </c>
      <c r="AW103" s="845" t="n">
        <v>0</v>
      </c>
      <c r="AX103" s="845" t="n">
        <v>-1006.340533639476</v>
      </c>
      <c r="AY103" s="845" t="n">
        <v>1006.340533639476</v>
      </c>
      <c r="AZ103" s="845" t="n">
        <v>0</v>
      </c>
      <c r="BA103" s="476" t="n"/>
      <c r="BB103" s="476" t="n"/>
      <c r="BC103" s="476" t="n"/>
      <c r="BD103" s="476" t="n"/>
      <c r="BE103" s="476" t="n"/>
      <c r="BF103" s="476" t="n"/>
      <c r="BG103" s="476" t="n"/>
      <c r="BH103" s="476" t="n"/>
      <c r="BI103" s="476" t="n"/>
      <c r="BJ103" s="476" t="n"/>
      <c r="BK103" s="476" t="n"/>
      <c r="BL103" s="476" t="n"/>
      <c r="BM103" s="476" t="n"/>
      <c r="BN103" s="476" t="n"/>
      <c r="BO103" s="476" t="n"/>
      <c r="BP103" s="476" t="n"/>
      <c r="BQ103" s="476" t="n"/>
      <c r="BR103" s="476" t="n"/>
      <c r="BS103" s="476" t="n"/>
      <c r="BT103" s="476" t="n"/>
      <c r="BU103" s="476" t="n"/>
      <c r="BV103" s="476" t="n"/>
      <c r="BW103" s="476" t="n"/>
      <c r="BX103" s="476" t="n"/>
      <c r="BY103" s="476" t="n"/>
      <c r="BZ103" s="476" t="n"/>
      <c r="CA103" s="476" t="n"/>
      <c r="CB103" s="476" t="n"/>
      <c r="CC103" s="476" t="n"/>
      <c r="CD103" s="476" t="n"/>
      <c r="CE103" s="476" t="n"/>
      <c r="CF103" s="476" t="n"/>
      <c r="CG103" s="476" t="n"/>
      <c r="CH103" s="476" t="n"/>
      <c r="CI103" s="476" t="n"/>
      <c r="CJ103" s="476" t="n"/>
      <c r="CK103" s="476" t="n"/>
      <c r="CL103" s="476" t="n"/>
      <c r="CM103" s="476" t="n"/>
      <c r="CN103" s="476" t="n"/>
      <c r="CO103" s="476" t="n"/>
      <c r="CP103" s="476" t="n"/>
      <c r="CQ103" s="476" t="n"/>
      <c r="CR103" s="476" t="n"/>
      <c r="CS103" s="476" t="n"/>
      <c r="CT103" s="476" t="n"/>
      <c r="CU103" s="476" t="n"/>
      <c r="CV103" s="476" t="n"/>
    </row>
    <row r="104">
      <c r="A104" s="476" t="n"/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>
        <f>R67/$O29</f>
        <v/>
      </c>
      <c r="S104" s="845">
        <f>S70/$O34</f>
        <v/>
      </c>
      <c r="T104" s="542" t="n">
        <v>1.399550069387452</v>
      </c>
      <c r="U104" s="845" t="n">
        <v>0</v>
      </c>
      <c r="V104" s="845" t="n">
        <v>0</v>
      </c>
      <c r="W104" s="845" t="n">
        <v>0</v>
      </c>
      <c r="X104" s="845" t="n">
        <v>-176.4746958190431</v>
      </c>
      <c r="Y104" s="845" t="n">
        <v>0</v>
      </c>
      <c r="Z104" s="845" t="n">
        <v>-521.7399017024632</v>
      </c>
      <c r="AA104" s="845" t="n">
        <v>-841.4880518702035</v>
      </c>
      <c r="AB104" s="845" t="n">
        <v>-176.4744652483416</v>
      </c>
      <c r="AC104" s="845" t="n">
        <v>11.83530621393589</v>
      </c>
      <c r="AD104" s="845" t="n">
        <v>0</v>
      </c>
      <c r="AE104" s="845" t="n">
        <v>0</v>
      </c>
      <c r="AF104" s="845" t="n">
        <v>0</v>
      </c>
      <c r="AG104" s="845" t="n">
        <v>0</v>
      </c>
      <c r="AH104" s="845" t="n">
        <v>0</v>
      </c>
      <c r="AI104" s="845" t="n">
        <v>0</v>
      </c>
      <c r="AJ104" s="845" t="n">
        <v>0</v>
      </c>
      <c r="AK104" s="845" t="n">
        <v>0</v>
      </c>
      <c r="AL104" s="845" t="n">
        <v>0</v>
      </c>
      <c r="AM104" s="845" t="n">
        <v>0</v>
      </c>
      <c r="AN104" s="845" t="n">
        <v>0</v>
      </c>
      <c r="AO104" s="845" t="n">
        <v>0</v>
      </c>
      <c r="AP104" s="845" t="n">
        <v>0</v>
      </c>
      <c r="AQ104" s="845" t="n">
        <v>0</v>
      </c>
      <c r="AR104" s="845" t="n">
        <v>0</v>
      </c>
      <c r="AS104" s="845" t="n">
        <v>246.0990434260211</v>
      </c>
      <c r="AT104" s="845" t="n">
        <v>-246.0990434260211</v>
      </c>
      <c r="AU104" s="845" t="n">
        <v>-662.9837349528144</v>
      </c>
      <c r="AV104" s="845" t="n">
        <v>0</v>
      </c>
      <c r="AW104" s="845" t="n">
        <v>0</v>
      </c>
      <c r="AX104" s="845" t="n">
        <v>0</v>
      </c>
      <c r="AY104" s="845" t="n">
        <v>0</v>
      </c>
      <c r="AZ104" s="845" t="n">
        <v>0</v>
      </c>
      <c r="BA104" s="476" t="n"/>
      <c r="BB104" s="476" t="n"/>
      <c r="BC104" s="476" t="n"/>
      <c r="BD104" s="476" t="n"/>
      <c r="BE104" s="476" t="n"/>
      <c r="BF104" s="476" t="n"/>
      <c r="BG104" s="476" t="n"/>
      <c r="BH104" s="476" t="n"/>
      <c r="BI104" s="476" t="n"/>
      <c r="BJ104" s="476" t="n"/>
      <c r="BK104" s="476" t="n"/>
      <c r="BL104" s="476" t="n"/>
      <c r="BM104" s="476" t="n"/>
      <c r="BN104" s="476" t="n"/>
      <c r="BO104" s="476" t="n"/>
      <c r="BP104" s="476" t="n"/>
      <c r="BQ104" s="476" t="n"/>
      <c r="BR104" s="476" t="n"/>
      <c r="BS104" s="476" t="n"/>
      <c r="BT104" s="476" t="n"/>
      <c r="BU104" s="476" t="n"/>
      <c r="BV104" s="476" t="n"/>
      <c r="BW104" s="476" t="n"/>
      <c r="BX104" s="476" t="n"/>
      <c r="BY104" s="476" t="n"/>
      <c r="BZ104" s="476" t="n"/>
      <c r="CA104" s="476" t="n"/>
      <c r="CB104" s="476" t="n"/>
      <c r="CC104" s="476" t="n"/>
      <c r="CD104" s="476" t="n"/>
      <c r="CE104" s="476" t="n"/>
      <c r="CF104" s="476" t="n"/>
      <c r="CG104" s="476" t="n"/>
      <c r="CH104" s="476" t="n"/>
      <c r="CI104" s="476" t="n"/>
      <c r="CJ104" s="476" t="n"/>
      <c r="CK104" s="476" t="n"/>
      <c r="CL104" s="476" t="n"/>
      <c r="CM104" s="476" t="n"/>
      <c r="CN104" s="476" t="n"/>
      <c r="CO104" s="476" t="n"/>
      <c r="CP104" s="476" t="n"/>
      <c r="CQ104" s="476" t="n"/>
      <c r="CR104" s="476" t="n"/>
      <c r="CS104" s="476" t="n"/>
      <c r="CT104" s="476" t="n"/>
      <c r="CU104" s="476" t="n"/>
      <c r="CV104" s="476" t="n"/>
    </row>
    <row r="105">
      <c r="A105" s="476" t="n"/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>
        <f>R68/$O30</f>
        <v/>
      </c>
      <c r="S105" s="845">
        <f>S71/$O35</f>
        <v/>
      </c>
      <c r="T105" s="542" t="n">
        <v>-0.5615757850628196</v>
      </c>
      <c r="U105" s="845" t="n">
        <v>0</v>
      </c>
      <c r="V105" s="845" t="n">
        <v>0</v>
      </c>
      <c r="W105" s="845" t="n">
        <v>0</v>
      </c>
      <c r="X105" s="845" t="n">
        <v>-852.9610297920442</v>
      </c>
      <c r="Y105" s="845" t="n">
        <v>0</v>
      </c>
      <c r="Z105" s="845" t="n">
        <v>695.6532022699513</v>
      </c>
      <c r="AA105" s="845" t="n">
        <v>-165.2001083426166</v>
      </c>
      <c r="AB105" s="845" t="n">
        <v>-852.9599153669842</v>
      </c>
      <c r="AC105" s="845" t="n">
        <v>-757.459597691902</v>
      </c>
      <c r="AD105" s="845" t="n">
        <v>0</v>
      </c>
      <c r="AE105" s="845" t="n">
        <v>0</v>
      </c>
      <c r="AF105" s="845" t="n">
        <v>0</v>
      </c>
      <c r="AG105" s="845" t="n">
        <v>0</v>
      </c>
      <c r="AH105" s="845" t="n">
        <v>0</v>
      </c>
      <c r="AI105" s="845" t="n">
        <v>0</v>
      </c>
      <c r="AJ105" s="845" t="n">
        <v>0</v>
      </c>
      <c r="AK105" s="845" t="n">
        <v>0</v>
      </c>
      <c r="AL105" s="845" t="n">
        <v>0</v>
      </c>
      <c r="AM105" s="845" t="n">
        <v>0</v>
      </c>
      <c r="AN105" s="845" t="n">
        <v>0</v>
      </c>
      <c r="AO105" s="845" t="n">
        <v>0</v>
      </c>
      <c r="AP105" s="845" t="n">
        <v>0</v>
      </c>
      <c r="AQ105" s="845" t="n">
        <v>0</v>
      </c>
      <c r="AR105" s="845" t="n">
        <v>0</v>
      </c>
      <c r="AS105" s="845" t="n">
        <v>-1253.567002451295</v>
      </c>
      <c r="AT105" s="845" t="n">
        <v>1253.567002451295</v>
      </c>
      <c r="AU105" s="845" t="n">
        <v>-10.35912085863773</v>
      </c>
      <c r="AV105" s="845" t="n">
        <v>0</v>
      </c>
      <c r="AW105" s="845" t="n">
        <v>0</v>
      </c>
      <c r="AX105" s="845" t="n">
        <v>0</v>
      </c>
      <c r="AY105" s="845" t="n">
        <v>0</v>
      </c>
      <c r="AZ105" s="845" t="n">
        <v>0</v>
      </c>
      <c r="BA105" s="476" t="n"/>
      <c r="BB105" s="476" t="n"/>
      <c r="BC105" s="476" t="n"/>
      <c r="BD105" s="476" t="n"/>
      <c r="BE105" s="476" t="n"/>
      <c r="BF105" s="476" t="n"/>
      <c r="BG105" s="476" t="n"/>
      <c r="BH105" s="476" t="n"/>
      <c r="BI105" s="476" t="n"/>
      <c r="BJ105" s="476" t="n"/>
      <c r="BK105" s="476" t="n"/>
      <c r="BL105" s="476" t="n"/>
      <c r="BM105" s="476" t="n"/>
      <c r="BN105" s="476" t="n"/>
      <c r="BO105" s="476" t="n"/>
      <c r="BP105" s="476" t="n"/>
      <c r="BQ105" s="476" t="n"/>
      <c r="BR105" s="476" t="n"/>
      <c r="BS105" s="476" t="n"/>
      <c r="BT105" s="476" t="n"/>
      <c r="BU105" s="476" t="n"/>
      <c r="BV105" s="476" t="n"/>
      <c r="BW105" s="476" t="n"/>
      <c r="BX105" s="476" t="n"/>
      <c r="BY105" s="476" t="n"/>
      <c r="BZ105" s="476" t="n"/>
      <c r="CA105" s="476" t="n"/>
      <c r="CB105" s="476" t="n"/>
      <c r="CC105" s="476" t="n"/>
      <c r="CD105" s="476" t="n"/>
      <c r="CE105" s="476" t="n"/>
      <c r="CF105" s="476" t="n"/>
      <c r="CG105" s="476" t="n"/>
      <c r="CH105" s="476" t="n"/>
      <c r="CI105" s="476" t="n"/>
      <c r="CJ105" s="476" t="n"/>
      <c r="CK105" s="476" t="n"/>
      <c r="CL105" s="476" t="n"/>
      <c r="CM105" s="476" t="n"/>
      <c r="CN105" s="476" t="n"/>
      <c r="CO105" s="476" t="n"/>
      <c r="CP105" s="476" t="n"/>
      <c r="CQ105" s="476" t="n"/>
      <c r="CR105" s="476" t="n"/>
      <c r="CS105" s="476" t="n"/>
      <c r="CT105" s="476" t="n"/>
      <c r="CU105" s="476" t="n"/>
      <c r="CV105" s="476" t="n"/>
    </row>
    <row r="106">
      <c r="A106" s="476" t="n"/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>
        <f>R69/$O31</f>
        <v/>
      </c>
      <c r="S106" s="845">
        <f>S72/$O36</f>
        <v/>
      </c>
      <c r="T106" s="542" t="n">
        <v>-0.1612235415012466</v>
      </c>
      <c r="U106" s="845" t="n">
        <v>0</v>
      </c>
      <c r="V106" s="845" t="n">
        <v>0</v>
      </c>
      <c r="W106" s="845" t="n">
        <v>0</v>
      </c>
      <c r="X106" s="845" t="n">
        <v>0</v>
      </c>
      <c r="Y106" s="845" t="n">
        <v>648.8429228061034</v>
      </c>
      <c r="Z106" s="845" t="n">
        <v>0</v>
      </c>
      <c r="AA106" s="845" t="n">
        <v>841.4880518702035</v>
      </c>
      <c r="AB106" s="845" t="n">
        <v>0</v>
      </c>
      <c r="AC106" s="845" t="n">
        <v>0</v>
      </c>
      <c r="AD106" s="845" t="n">
        <v>0</v>
      </c>
      <c r="AE106" s="845" t="n">
        <v>370.4568635792803</v>
      </c>
      <c r="AF106" s="845" t="n">
        <v>0</v>
      </c>
      <c r="AG106" s="845" t="n">
        <v>0</v>
      </c>
      <c r="AH106" s="845" t="n">
        <v>-847.2464825029242</v>
      </c>
      <c r="AI106" s="845" t="n">
        <v>0</v>
      </c>
      <c r="AJ106" s="845" t="n">
        <v>0</v>
      </c>
      <c r="AK106" s="845" t="n">
        <v>0</v>
      </c>
      <c r="AL106" s="845" t="n">
        <v>-497.8511607986447</v>
      </c>
      <c r="AM106" s="845" t="n">
        <v>377.87887706155</v>
      </c>
      <c r="AN106" s="845" t="n">
        <v>0</v>
      </c>
      <c r="AO106" s="845" t="n">
        <v>922.0163927247457</v>
      </c>
      <c r="AP106" s="845" t="n">
        <v>1046.85015588344</v>
      </c>
      <c r="AQ106" s="845" t="n">
        <v>132.402092338146</v>
      </c>
      <c r="AR106" s="845" t="n">
        <v>-179.5410735010983</v>
      </c>
      <c r="AS106" s="845" t="n">
        <v>-1033.391208347516</v>
      </c>
      <c r="AT106" s="845" t="n">
        <v>-888.3363590977174</v>
      </c>
      <c r="AU106" s="845" t="n">
        <v>0</v>
      </c>
      <c r="AV106" s="845" t="n">
        <v>549.7580072258907</v>
      </c>
      <c r="AW106" s="845" t="n">
        <v>-549.7580072258907</v>
      </c>
      <c r="AX106" s="845" t="n">
        <v>0</v>
      </c>
      <c r="AY106" s="845" t="n">
        <v>966.8332384225932</v>
      </c>
      <c r="AZ106" s="845" t="n">
        <v>-966.8332384225932</v>
      </c>
      <c r="BA106" s="476" t="n"/>
      <c r="BB106" s="476" t="n"/>
      <c r="BC106" s="476" t="n"/>
      <c r="BD106" s="476" t="n"/>
      <c r="BE106" s="476" t="n"/>
      <c r="BF106" s="476" t="n"/>
      <c r="BG106" s="476" t="n"/>
      <c r="BH106" s="476" t="n"/>
      <c r="BI106" s="476" t="n"/>
      <c r="BJ106" s="476" t="n"/>
      <c r="BK106" s="476" t="n"/>
      <c r="BL106" s="476" t="n"/>
      <c r="BM106" s="476" t="n"/>
      <c r="BN106" s="476" t="n"/>
      <c r="BO106" s="476" t="n"/>
      <c r="BP106" s="476" t="n"/>
      <c r="BQ106" s="476" t="n"/>
      <c r="BR106" s="476" t="n"/>
      <c r="BS106" s="476" t="n"/>
      <c r="BT106" s="476" t="n"/>
      <c r="BU106" s="476" t="n"/>
      <c r="BV106" s="476" t="n"/>
      <c r="BW106" s="476" t="n"/>
      <c r="BX106" s="476" t="n"/>
      <c r="BY106" s="476" t="n"/>
      <c r="BZ106" s="476" t="n"/>
      <c r="CA106" s="476" t="n"/>
      <c r="CB106" s="476" t="n"/>
      <c r="CC106" s="476" t="n"/>
      <c r="CD106" s="476" t="n"/>
      <c r="CE106" s="476" t="n"/>
      <c r="CF106" s="476" t="n"/>
      <c r="CG106" s="476" t="n"/>
      <c r="CH106" s="476" t="n"/>
      <c r="CI106" s="476" t="n"/>
      <c r="CJ106" s="476" t="n"/>
      <c r="CK106" s="476" t="n"/>
      <c r="CL106" s="476" t="n"/>
      <c r="CM106" s="476" t="n"/>
      <c r="CN106" s="476" t="n"/>
      <c r="CO106" s="476" t="n"/>
      <c r="CP106" s="476" t="n"/>
      <c r="CQ106" s="476" t="n"/>
      <c r="CR106" s="476" t="n"/>
      <c r="CS106" s="476" t="n"/>
      <c r="CT106" s="476" t="n"/>
      <c r="CU106" s="476" t="n"/>
      <c r="CV106" s="476" t="n"/>
    </row>
    <row r="107">
      <c r="A107" s="476" t="n"/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>
        <f>R70/$O32</f>
        <v/>
      </c>
      <c r="S107" s="845">
        <f>S73/$O37</f>
        <v/>
      </c>
      <c r="T107" s="542" t="n">
        <v>1.032157294982172</v>
      </c>
      <c r="U107" s="845" t="n">
        <v>0</v>
      </c>
      <c r="V107" s="845" t="n">
        <v>0</v>
      </c>
      <c r="W107" s="845" t="n">
        <v>0</v>
      </c>
      <c r="X107" s="845" t="n">
        <v>0</v>
      </c>
      <c r="Y107" s="845" t="n">
        <v>-551.272558474359</v>
      </c>
      <c r="Z107" s="845" t="n">
        <v>0</v>
      </c>
      <c r="AA107" s="845" t="n">
        <v>165.2001083426166</v>
      </c>
      <c r="AB107" s="845" t="n">
        <v>0</v>
      </c>
      <c r="AC107" s="845" t="n">
        <v>0</v>
      </c>
      <c r="AD107" s="845" t="n">
        <v>0</v>
      </c>
      <c r="AE107" s="845" t="n">
        <v>771.3622364938443</v>
      </c>
      <c r="AF107" s="845" t="n">
        <v>0</v>
      </c>
      <c r="AG107" s="845" t="n">
        <v>0</v>
      </c>
      <c r="AH107" s="845" t="n">
        <v>141.2077470838209</v>
      </c>
      <c r="AI107" s="845" t="n">
        <v>0</v>
      </c>
      <c r="AJ107" s="845" t="n">
        <v>0</v>
      </c>
      <c r="AK107" s="845" t="n">
        <v>0</v>
      </c>
      <c r="AL107" s="845" t="n">
        <v>-665.1617968047454</v>
      </c>
      <c r="AM107" s="845" t="n">
        <v>-647.7923606769436</v>
      </c>
      <c r="AN107" s="845" t="n">
        <v>0</v>
      </c>
      <c r="AO107" s="845" t="n">
        <v>-1819.341587637594</v>
      </c>
      <c r="AP107" s="845" t="n">
        <v>649.9705016019165</v>
      </c>
      <c r="AQ107" s="845" t="n">
        <v>704.3738245847313</v>
      </c>
      <c r="AR107" s="845" t="n">
        <v>846.8056435326084</v>
      </c>
      <c r="AS107" s="845" t="n">
        <v>326.9310915259956</v>
      </c>
      <c r="AT107" s="845" t="n">
        <v>-708.7394736076576</v>
      </c>
      <c r="AU107" s="845" t="n">
        <v>0</v>
      </c>
      <c r="AV107" s="845" t="n">
        <v>320.6921708817696</v>
      </c>
      <c r="AW107" s="845" t="n">
        <v>-320.6921708817696</v>
      </c>
      <c r="AX107" s="845" t="n">
        <v>0</v>
      </c>
      <c r="AY107" s="845" t="n">
        <v>79.8302673926912</v>
      </c>
      <c r="AZ107" s="845" t="n">
        <v>-79.8302673926912</v>
      </c>
      <c r="BA107" s="476" t="n"/>
      <c r="BB107" s="476" t="n"/>
      <c r="BC107" s="476" t="n"/>
      <c r="BD107" s="476" t="n"/>
      <c r="BE107" s="476" t="n"/>
      <c r="BF107" s="476" t="n"/>
      <c r="BG107" s="476" t="n"/>
      <c r="BH107" s="476" t="n"/>
      <c r="BI107" s="476" t="n"/>
      <c r="BJ107" s="476" t="n"/>
      <c r="BK107" s="476" t="n"/>
      <c r="BL107" s="476" t="n"/>
      <c r="BM107" s="476" t="n"/>
      <c r="BN107" s="476" t="n"/>
      <c r="BO107" s="476" t="n"/>
      <c r="BP107" s="476" t="n"/>
      <c r="BQ107" s="476" t="n"/>
      <c r="BR107" s="476" t="n"/>
      <c r="BS107" s="476" t="n"/>
      <c r="BT107" s="476" t="n"/>
      <c r="BU107" s="476" t="n"/>
      <c r="BV107" s="476" t="n"/>
      <c r="BW107" s="476" t="n"/>
      <c r="BX107" s="476" t="n"/>
      <c r="BY107" s="476" t="n"/>
      <c r="BZ107" s="476" t="n"/>
      <c r="CA107" s="476" t="n"/>
      <c r="CB107" s="476" t="n"/>
      <c r="CC107" s="476" t="n"/>
      <c r="CD107" s="476" t="n"/>
      <c r="CE107" s="476" t="n"/>
      <c r="CF107" s="476" t="n"/>
      <c r="CG107" s="476" t="n"/>
      <c r="CH107" s="476" t="n"/>
      <c r="CI107" s="476" t="n"/>
      <c r="CJ107" s="476" t="n"/>
      <c r="CK107" s="476" t="n"/>
      <c r="CL107" s="476" t="n"/>
      <c r="CM107" s="476" t="n"/>
      <c r="CN107" s="476" t="n"/>
      <c r="CO107" s="476" t="n"/>
      <c r="CP107" s="476" t="n"/>
      <c r="CQ107" s="476" t="n"/>
      <c r="CR107" s="476" t="n"/>
      <c r="CS107" s="476" t="n"/>
      <c r="CT107" s="476" t="n"/>
      <c r="CU107" s="476" t="n"/>
      <c r="CV107" s="476" t="n"/>
    </row>
    <row r="108">
      <c r="A108" s="476" t="n"/>
      <c r="B108" s="650">
        <f>B71/$O33</f>
        <v/>
      </c>
      <c r="C108" s="487">
        <f>C71/$O33</f>
        <v/>
      </c>
      <c r="D108" s="487">
        <f>D71/$O33</f>
        <v/>
      </c>
      <c r="E108" s="487">
        <f>E71/$O33</f>
        <v/>
      </c>
      <c r="F108" s="487">
        <f>F71/$O33</f>
        <v/>
      </c>
      <c r="G108" s="487">
        <f>G71/$O33</f>
        <v/>
      </c>
      <c r="H108" s="487">
        <f>H71/$O33</f>
        <v/>
      </c>
      <c r="I108" s="487">
        <f>I71/$O33</f>
        <v/>
      </c>
      <c r="J108" s="487">
        <f>J71/$O33</f>
        <v/>
      </c>
      <c r="K108" s="487">
        <f>K71/$O33</f>
        <v/>
      </c>
      <c r="L108" s="487">
        <f>L71/$O33</f>
        <v/>
      </c>
      <c r="M108" s="487">
        <f>M71/$O33</f>
        <v/>
      </c>
      <c r="N108" s="487">
        <f>N71/$O33</f>
        <v/>
      </c>
      <c r="O108" s="487">
        <f>O71/$O33</f>
        <v/>
      </c>
      <c r="P108" s="487">
        <f>P71/$O33</f>
        <v/>
      </c>
      <c r="Q108" s="736">
        <f>Q71/$O33</f>
        <v/>
      </c>
      <c r="R108" s="544">
        <f>R71/$O33</f>
        <v/>
      </c>
      <c r="S108" s="476" t="n"/>
      <c r="T108" s="542" t="n">
        <v>0.4683455652366788</v>
      </c>
      <c r="U108" s="476" t="n"/>
      <c r="V108" s="476" t="n"/>
      <c r="W108" s="476" t="n"/>
      <c r="X108" s="476" t="n"/>
      <c r="Y108" s="476" t="n"/>
      <c r="Z108" s="476" t="n"/>
      <c r="AA108" s="476" t="n"/>
      <c r="AB108" s="476" t="n"/>
      <c r="AC108" s="476" t="n"/>
      <c r="AD108" s="476" t="n"/>
      <c r="AE108" s="476" t="n"/>
      <c r="AF108" s="476" t="n"/>
      <c r="AG108" s="476" t="n"/>
      <c r="AH108" s="476" t="n"/>
      <c r="AI108" s="476" t="n"/>
      <c r="AJ108" s="476" t="n"/>
      <c r="AK108" s="476" t="n"/>
      <c r="AL108" s="476" t="n"/>
      <c r="AM108" s="476" t="n"/>
      <c r="AN108" s="476" t="n"/>
      <c r="AO108" s="476" t="n"/>
      <c r="AP108" s="476" t="n"/>
      <c r="AQ108" s="476" t="n"/>
      <c r="AR108" s="476" t="n"/>
      <c r="AS108" s="476" t="n"/>
      <c r="AT108" s="476" t="n"/>
      <c r="AU108" s="476" t="n"/>
      <c r="AV108" s="476" t="n"/>
      <c r="AW108" s="476" t="n"/>
      <c r="AX108" s="476" t="n"/>
      <c r="AY108" s="476" t="n"/>
      <c r="AZ108" s="476" t="n"/>
      <c r="BA108" s="476" t="n"/>
      <c r="BB108" s="476" t="n"/>
      <c r="BC108" s="476" t="n"/>
      <c r="BD108" s="476" t="n"/>
      <c r="BE108" s="476" t="n"/>
      <c r="BF108" s="476" t="n"/>
      <c r="BG108" s="476" t="n"/>
      <c r="BH108" s="476" t="n"/>
      <c r="BI108" s="476" t="n"/>
      <c r="BJ108" s="476" t="n"/>
      <c r="BK108" s="476" t="n"/>
      <c r="BL108" s="476" t="n"/>
      <c r="BM108" s="476" t="n"/>
      <c r="BN108" s="476" t="n"/>
      <c r="BO108" s="476" t="n"/>
      <c r="BP108" s="476" t="n"/>
      <c r="BQ108" s="476" t="n"/>
      <c r="BR108" s="476" t="n"/>
      <c r="BS108" s="476" t="n"/>
      <c r="BT108" s="476" t="n"/>
      <c r="BU108" s="476" t="n"/>
      <c r="BV108" s="476" t="n"/>
      <c r="BW108" s="476" t="n"/>
      <c r="BX108" s="476" t="n"/>
      <c r="BY108" s="476" t="n"/>
      <c r="BZ108" s="476" t="n"/>
      <c r="CA108" s="476" t="n"/>
      <c r="CB108" s="476" t="n"/>
      <c r="CC108" s="476" t="n"/>
      <c r="CD108" s="476" t="n"/>
      <c r="CE108" s="476" t="n"/>
      <c r="CF108" s="476" t="n"/>
      <c r="CG108" s="476" t="n"/>
      <c r="CH108" s="476" t="n"/>
      <c r="CI108" s="476" t="n"/>
      <c r="CJ108" s="476" t="n"/>
      <c r="CK108" s="476" t="n"/>
      <c r="CL108" s="476" t="n"/>
      <c r="CM108" s="476" t="n"/>
      <c r="CN108" s="476" t="n"/>
      <c r="CO108" s="476" t="n"/>
      <c r="CP108" s="476" t="n"/>
      <c r="CQ108" s="476" t="n"/>
      <c r="CR108" s="476" t="n"/>
      <c r="CS108" s="476" t="n"/>
      <c r="CT108" s="476" t="n"/>
      <c r="CU108" s="476" t="n"/>
      <c r="CV108" s="476" t="n"/>
    </row>
    <row r="109">
      <c r="A109" s="845" t="n"/>
      <c r="B109" s="650" t="inlineStr">
        <is>
          <t>ATA</t>
        </is>
      </c>
      <c r="C109" s="487">
        <f>C72/$O34</f>
        <v/>
      </c>
      <c r="D109" s="487">
        <f>D72/$O34</f>
        <v/>
      </c>
      <c r="E109" s="487">
        <f>E72/$O34</f>
        <v/>
      </c>
      <c r="F109" s="487">
        <f>F72/$O34</f>
        <v/>
      </c>
      <c r="G109" s="487">
        <f>G72/$O34</f>
        <v/>
      </c>
      <c r="H109" s="487">
        <f>H72/$O34</f>
        <v/>
      </c>
      <c r="I109" s="487">
        <f>I72/$O34</f>
        <v/>
      </c>
      <c r="J109" s="487">
        <f>J72/$O34</f>
        <v/>
      </c>
      <c r="K109" s="487">
        <f>K72/$O34</f>
        <v/>
      </c>
      <c r="L109" s="487">
        <f>L72/$O34</f>
        <v/>
      </c>
      <c r="M109" s="487">
        <f>M72/$O34</f>
        <v/>
      </c>
      <c r="N109" s="487">
        <f>N72/$O34</f>
        <v/>
      </c>
      <c r="O109" s="487">
        <f>O72/$O34</f>
        <v/>
      </c>
      <c r="P109" s="487">
        <f>P72/$O34</f>
        <v/>
      </c>
      <c r="Q109" s="736">
        <f>Q72/$O34</f>
        <v/>
      </c>
      <c r="R109" s="544" t="inlineStr">
        <is>
          <t>ST</t>
        </is>
      </c>
      <c r="S109" s="476" t="n"/>
      <c r="T109" s="542" t="n">
        <v>0.5976518924298169</v>
      </c>
      <c r="U109" s="476" t="n"/>
      <c r="V109" s="845" t="inlineStr">
        <is>
          <t>ATL</t>
        </is>
      </c>
      <c r="W109" s="476" t="n"/>
      <c r="X109" s="476" t="n"/>
      <c r="Y109" s="476" t="n"/>
      <c r="Z109" s="476" t="n"/>
      <c r="AA109" s="476" t="n"/>
      <c r="AB109" s="476" t="n"/>
      <c r="AC109" s="476" t="n"/>
      <c r="AD109" s="476" t="n"/>
      <c r="AE109" s="476" t="n"/>
      <c r="AF109" s="476" t="n"/>
      <c r="AG109" s="476" t="n"/>
      <c r="AH109" s="476" t="n"/>
      <c r="AI109" s="476" t="n"/>
      <c r="AJ109" s="476" t="n"/>
      <c r="AK109" s="476" t="n"/>
      <c r="AL109" s="476" t="n"/>
      <c r="AM109" s="476" t="n"/>
      <c r="AN109" s="476" t="n"/>
      <c r="AO109" s="476" t="n"/>
      <c r="AP109" s="476" t="n"/>
      <c r="AQ109" s="476" t="n"/>
      <c r="AR109" s="476" t="n"/>
      <c r="AS109" s="476" t="n"/>
      <c r="AT109" s="476" t="n"/>
      <c r="AU109" s="476" t="n"/>
      <c r="AV109" s="476" t="n"/>
      <c r="AW109" s="476" t="n"/>
      <c r="AX109" s="476" t="n"/>
      <c r="AY109" s="476" t="n"/>
      <c r="AZ109" s="476" t="n"/>
      <c r="BA109" s="476" t="n"/>
      <c r="BB109" s="476" t="n"/>
      <c r="BC109" s="476" t="n"/>
      <c r="BD109" s="476" t="n"/>
      <c r="BE109" s="476" t="n"/>
      <c r="BF109" s="476" t="n"/>
      <c r="BG109" s="476" t="n"/>
      <c r="BH109" s="476" t="n"/>
      <c r="BI109" s="476" t="n"/>
      <c r="BJ109" s="476" t="n"/>
      <c r="BK109" s="476" t="n"/>
      <c r="BL109" s="476" t="n"/>
      <c r="BM109" s="476" t="n"/>
      <c r="BN109" s="476" t="n"/>
      <c r="BO109" s="476" t="n"/>
      <c r="BP109" s="476" t="n"/>
      <c r="BQ109" s="476" t="n"/>
      <c r="BR109" s="476" t="n"/>
      <c r="BS109" s="476" t="n"/>
      <c r="BT109" s="476" t="n"/>
      <c r="BU109" s="476" t="n"/>
      <c r="BV109" s="476" t="n"/>
      <c r="BW109" s="476" t="n"/>
      <c r="BX109" s="476" t="n"/>
      <c r="BY109" s="476" t="n"/>
      <c r="BZ109" s="476" t="n"/>
      <c r="CA109" s="476" t="n"/>
      <c r="CB109" s="476" t="n"/>
      <c r="CC109" s="476" t="n"/>
      <c r="CD109" s="476" t="n"/>
      <c r="CE109" s="476" t="n"/>
      <c r="CF109" s="476" t="n"/>
      <c r="CG109" s="476" t="n"/>
      <c r="CH109" s="476" t="n"/>
      <c r="CI109" s="476" t="n"/>
      <c r="CJ109" s="476" t="n"/>
      <c r="CK109" s="476" t="n"/>
      <c r="CL109" s="476" t="n"/>
      <c r="CM109" s="476" t="n"/>
      <c r="CN109" s="476" t="n"/>
      <c r="CO109" s="476" t="n"/>
      <c r="CP109" s="476" t="n"/>
      <c r="CQ109" s="476" t="n"/>
      <c r="CR109" s="476" t="n"/>
      <c r="CS109" s="476" t="n"/>
      <c r="CT109" s="476" t="n"/>
      <c r="CU109" s="476" t="n"/>
      <c r="CV109" s="476" t="n"/>
    </row>
    <row r="110">
      <c r="A110" s="845" t="n"/>
      <c r="B110" s="650">
        <f t="array" ref="B110:Q125">MMULT(_xlfn.ANCHORARRAY(U92),B76:Q107)</f>
        <v/>
      </c>
      <c r="C110" s="487" t="n">
        <v>-1321071.997594018</v>
      </c>
      <c r="D110" s="487" t="n">
        <v>-727167.8477095658</v>
      </c>
      <c r="E110" s="487" t="n">
        <v>-1704466.743152932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-60305.20729835179</v>
      </c>
      <c r="M110" s="487" t="n">
        <v>266347.9989010541</v>
      </c>
      <c r="N110" s="487" t="n">
        <v>-551395.9924182012</v>
      </c>
      <c r="O110" s="487" t="n">
        <v>1785040.820387639</v>
      </c>
      <c r="P110" s="487" t="n">
        <v>-2190966.540496671</v>
      </c>
      <c r="Q110" s="736" t="n">
        <v>974149.9214582572</v>
      </c>
      <c r="R110" s="544">
        <f t="array" ref="R110:T125">TRANSPOSE(B126:Q128)</f>
        <v/>
      </c>
      <c r="S110" s="845" t="n">
        <v>0</v>
      </c>
      <c r="T110" s="542" t="n">
        <v>0</v>
      </c>
      <c r="U110" s="476" t="n"/>
      <c r="V110" s="845">
        <f t="array" ref="V110:V125">MMULT(_xlfn.ANCHORARRAY(U92),S76:S107)</f>
        <v/>
      </c>
      <c r="W110" s="476" t="n"/>
      <c r="X110" s="476" t="n"/>
      <c r="Y110" s="476" t="n"/>
      <c r="Z110" s="476" t="n"/>
      <c r="AA110" s="476" t="n"/>
      <c r="AB110" s="476" t="n"/>
      <c r="AC110" s="476" t="n"/>
      <c r="AD110" s="476" t="n"/>
      <c r="AE110" s="476" t="n"/>
      <c r="AF110" s="476" t="n"/>
      <c r="AG110" s="476" t="n"/>
      <c r="AH110" s="476" t="n"/>
      <c r="AI110" s="476" t="n"/>
      <c r="AJ110" s="476" t="n"/>
      <c r="AK110" s="476" t="n"/>
      <c r="AL110" s="476" t="n"/>
      <c r="AM110" s="476" t="n"/>
      <c r="AN110" s="476" t="n"/>
      <c r="AO110" s="476" t="n"/>
      <c r="AP110" s="476" t="n"/>
      <c r="AQ110" s="476" t="n"/>
      <c r="AR110" s="476" t="n"/>
      <c r="AS110" s="476" t="n"/>
      <c r="AT110" s="476" t="n"/>
      <c r="AU110" s="476" t="n"/>
      <c r="AV110" s="476" t="n"/>
      <c r="AW110" s="476" t="n"/>
      <c r="AX110" s="476" t="n"/>
      <c r="AY110" s="476" t="n"/>
      <c r="AZ110" s="476" t="n"/>
      <c r="BA110" s="476" t="n"/>
      <c r="BB110" s="476" t="n"/>
      <c r="BC110" s="476" t="n"/>
      <c r="BD110" s="476" t="n"/>
      <c r="BE110" s="476" t="n"/>
      <c r="BF110" s="476" t="n"/>
      <c r="BG110" s="476" t="n"/>
      <c r="BH110" s="476" t="n"/>
      <c r="BI110" s="476" t="n"/>
      <c r="BJ110" s="476" t="n"/>
      <c r="BK110" s="476" t="n"/>
      <c r="BL110" s="476" t="n"/>
      <c r="BM110" s="476" t="n"/>
      <c r="BN110" s="476" t="n"/>
      <c r="BO110" s="476" t="n"/>
      <c r="BP110" s="476" t="n"/>
      <c r="BQ110" s="476" t="n"/>
      <c r="BR110" s="476" t="n"/>
      <c r="BS110" s="476" t="n"/>
      <c r="BT110" s="476" t="n"/>
      <c r="BU110" s="476" t="n"/>
      <c r="BV110" s="476" t="n"/>
      <c r="BW110" s="476" t="n"/>
      <c r="BX110" s="476" t="n"/>
      <c r="BY110" s="476" t="n"/>
      <c r="BZ110" s="476" t="n"/>
      <c r="CA110" s="476" t="n"/>
      <c r="CB110" s="476" t="n"/>
      <c r="CC110" s="476" t="n"/>
      <c r="CD110" s="476" t="n"/>
      <c r="CE110" s="476" t="n"/>
      <c r="CF110" s="476" t="n"/>
      <c r="CG110" s="476" t="n"/>
      <c r="CH110" s="476" t="n"/>
      <c r="CI110" s="476" t="n"/>
      <c r="CJ110" s="476" t="n"/>
      <c r="CK110" s="476" t="n"/>
      <c r="CL110" s="476" t="n"/>
      <c r="CM110" s="476" t="n"/>
      <c r="CN110" s="476" t="n"/>
      <c r="CO110" s="476" t="n"/>
      <c r="CP110" s="476" t="n"/>
      <c r="CQ110" s="476" t="n"/>
      <c r="CR110" s="476" t="n"/>
      <c r="CS110" s="476" t="n"/>
      <c r="CT110" s="476" t="n"/>
      <c r="CU110" s="476" t="n"/>
      <c r="CV110" s="476" t="n"/>
    </row>
    <row r="111" ht="15.95" customHeight="1">
      <c r="A111" s="845" t="n"/>
      <c r="B111" s="653" t="n">
        <v>-1321071.997594018</v>
      </c>
      <c r="C111" s="654" t="n">
        <v>2986537.51784672</v>
      </c>
      <c r="D111" s="654" t="n">
        <v>-142881.1496546489</v>
      </c>
      <c r="E111" s="654" t="n">
        <v>556830.305851076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266347.9989010541</v>
      </c>
      <c r="M111" s="654" t="n">
        <v>-1176370.328479657</v>
      </c>
      <c r="N111" s="654" t="n">
        <v>497031.5670519102</v>
      </c>
      <c r="O111" s="654" t="n">
        <v>-1166911.190013903</v>
      </c>
      <c r="P111" s="654" t="n">
        <v>700573.581295703</v>
      </c>
      <c r="Q111" s="737" t="n">
        <v>-1200086.305204235</v>
      </c>
      <c r="R111" s="568" t="n">
        <v>0</v>
      </c>
      <c r="S111" s="845" t="n">
        <v>0</v>
      </c>
      <c r="T111" s="589" t="n">
        <v>0</v>
      </c>
      <c r="U111" s="476" t="n"/>
      <c r="V111" s="845" t="n">
        <v>140.6463967935427</v>
      </c>
      <c r="W111" s="476" t="n"/>
      <c r="X111" s="476" t="n"/>
      <c r="Y111" s="845" t="n"/>
      <c r="Z111" s="849" t="inlineStr">
        <is>
          <t>Nr</t>
        </is>
      </c>
      <c r="AA111" s="849" t="inlineStr">
        <is>
          <t>X</t>
        </is>
      </c>
      <c r="AB111" s="849" t="inlineStr">
        <is>
          <t>Y</t>
        </is>
      </c>
      <c r="AC111" s="476" t="n"/>
      <c r="AD111" s="476" t="n"/>
      <c r="AE111" s="476" t="n"/>
      <c r="AF111" s="476" t="n"/>
      <c r="AG111" s="476" t="n"/>
      <c r="AH111" s="476" t="n"/>
      <c r="AI111" s="476" t="n"/>
      <c r="AJ111" s="476" t="n"/>
      <c r="AK111" s="476" t="n"/>
      <c r="AL111" s="476" t="n"/>
      <c r="AM111" s="476" t="n"/>
      <c r="AN111" s="476" t="n"/>
      <c r="AO111" s="476" t="n"/>
      <c r="AP111" s="476" t="n"/>
      <c r="AQ111" s="476" t="n"/>
      <c r="AR111" s="476" t="n"/>
      <c r="AS111" s="476" t="n"/>
      <c r="AT111" s="476" t="n"/>
      <c r="AU111" s="476" t="n"/>
      <c r="AV111" s="476" t="n"/>
      <c r="AW111" s="476" t="n"/>
      <c r="AX111" s="476" t="n"/>
      <c r="AY111" s="476" t="n"/>
      <c r="AZ111" s="476" t="n"/>
      <c r="BA111" s="476" t="n"/>
      <c r="BB111" s="476" t="n"/>
      <c r="BC111" s="476" t="n"/>
      <c r="BD111" s="476" t="n"/>
      <c r="BE111" s="476" t="n"/>
      <c r="BF111" s="476" t="n"/>
      <c r="BG111" s="476" t="n"/>
      <c r="BH111" s="476" t="n"/>
      <c r="BI111" s="476" t="n"/>
      <c r="BJ111" s="476" t="n"/>
      <c r="BK111" s="476" t="n"/>
      <c r="BL111" s="476" t="n"/>
      <c r="BM111" s="476" t="n"/>
      <c r="BN111" s="476" t="n"/>
      <c r="BO111" s="476" t="n"/>
      <c r="BP111" s="476" t="n"/>
      <c r="BQ111" s="476" t="n"/>
      <c r="BR111" s="476" t="n"/>
      <c r="BS111" s="476" t="n"/>
      <c r="BT111" s="476" t="n"/>
      <c r="BU111" s="476" t="n"/>
      <c r="BV111" s="476" t="n"/>
      <c r="BW111" s="476" t="n"/>
      <c r="BX111" s="476" t="n"/>
      <c r="BY111" s="476" t="n"/>
      <c r="BZ111" s="476" t="n"/>
      <c r="CA111" s="476" t="n"/>
      <c r="CB111" s="476" t="n"/>
      <c r="CC111" s="476" t="n"/>
      <c r="CD111" s="476" t="n"/>
      <c r="CE111" s="476" t="n"/>
      <c r="CF111" s="476" t="n"/>
      <c r="CG111" s="476" t="n"/>
      <c r="CH111" s="476" t="n"/>
      <c r="CI111" s="476" t="n"/>
      <c r="CJ111" s="476" t="n"/>
      <c r="CK111" s="476" t="n"/>
      <c r="CL111" s="476" t="n"/>
      <c r="CM111" s="476" t="n"/>
      <c r="CN111" s="476" t="n"/>
      <c r="CO111" s="476" t="n"/>
      <c r="CP111" s="476" t="n"/>
      <c r="CQ111" s="476" t="n"/>
      <c r="CR111" s="476" t="n"/>
      <c r="CS111" s="476" t="n"/>
      <c r="CT111" s="476" t="n"/>
      <c r="CU111" s="476" t="n"/>
      <c r="CV111" s="476" t="n"/>
    </row>
    <row r="112">
      <c r="A112" s="845" t="n"/>
      <c r="B112" s="845" t="n">
        <v>-727167.8477095658</v>
      </c>
      <c r="C112" s="845" t="n">
        <v>-142881.1496546489</v>
      </c>
      <c r="D112" s="845" t="n">
        <v>1530177.468067946</v>
      </c>
      <c r="E112" s="845" t="n">
        <v>258472.9763532605</v>
      </c>
      <c r="F112" s="845" t="n">
        <v>147487.7661795294</v>
      </c>
      <c r="G112" s="845" t="n">
        <v>8701.116186472093</v>
      </c>
      <c r="H112" s="845" t="n">
        <v>-206153.7200646798</v>
      </c>
      <c r="I112" s="845" t="n">
        <v>280598.1189769254</v>
      </c>
      <c r="J112" s="845" t="n">
        <v>0</v>
      </c>
      <c r="K112" s="845" t="n">
        <v>0</v>
      </c>
      <c r="L112" s="845" t="n">
        <v>0</v>
      </c>
      <c r="M112" s="845" t="n">
        <v>0</v>
      </c>
      <c r="N112" s="845" t="n">
        <v>0</v>
      </c>
      <c r="O112" s="845" t="n">
        <v>0</v>
      </c>
      <c r="P112" s="845" t="n">
        <v>-744343.6664732296</v>
      </c>
      <c r="Q112" s="845" t="n">
        <v>-404891.0618620091</v>
      </c>
      <c r="R112" s="845" t="n">
        <v>0</v>
      </c>
      <c r="S112" s="845" t="n">
        <v>0</v>
      </c>
      <c r="T112" s="845" t="n">
        <v>0</v>
      </c>
      <c r="U112" s="476" t="n"/>
      <c r="V112" s="845" t="n">
        <v>1157.468269497698</v>
      </c>
      <c r="W112" s="476" t="n"/>
      <c r="X112" s="476" t="n"/>
      <c r="Y112" s="849" t="inlineStr">
        <is>
          <t>Baza</t>
        </is>
      </c>
      <c r="Z112" s="845" t="n">
        <v>5</v>
      </c>
      <c r="AA112" s="845" t="n">
        <v>295</v>
      </c>
      <c r="AB112" s="845" t="n">
        <v>490</v>
      </c>
      <c r="AC112" s="476" t="n"/>
      <c r="AD112" s="476" t="n"/>
      <c r="AE112" s="476" t="n"/>
      <c r="AF112" s="476" t="n"/>
      <c r="AG112" s="476" t="n"/>
      <c r="AH112" s="476" t="n"/>
      <c r="AI112" s="476" t="n"/>
      <c r="AJ112" s="476" t="n"/>
      <c r="AK112" s="476" t="n"/>
      <c r="AL112" s="476" t="n"/>
      <c r="AM112" s="476" t="n"/>
      <c r="AN112" s="476" t="n"/>
      <c r="AO112" s="476" t="n"/>
      <c r="AP112" s="476" t="n"/>
      <c r="AQ112" s="476" t="n"/>
      <c r="AR112" s="476" t="n"/>
      <c r="AS112" s="476" t="n"/>
      <c r="AT112" s="476" t="n"/>
      <c r="AU112" s="476" t="n"/>
      <c r="AV112" s="476" t="n"/>
      <c r="AW112" s="476" t="n"/>
      <c r="AX112" s="476" t="n"/>
      <c r="AY112" s="476" t="n"/>
      <c r="AZ112" s="476" t="n"/>
      <c r="BA112" s="476" t="n"/>
      <c r="BB112" s="476" t="n"/>
      <c r="BC112" s="476" t="n"/>
      <c r="BD112" s="476" t="n"/>
      <c r="BE112" s="476" t="n"/>
      <c r="BF112" s="476" t="n"/>
      <c r="BG112" s="476" t="n"/>
      <c r="BH112" s="476" t="n"/>
      <c r="BI112" s="476" t="n"/>
      <c r="BJ112" s="476" t="n"/>
      <c r="BK112" s="476" t="n"/>
      <c r="BL112" s="476" t="n"/>
      <c r="BM112" s="476" t="n"/>
      <c r="BN112" s="476" t="n"/>
      <c r="BO112" s="476" t="n"/>
      <c r="BP112" s="476" t="n"/>
      <c r="BQ112" s="476" t="n"/>
      <c r="BR112" s="476" t="n"/>
      <c r="BS112" s="476" t="n"/>
      <c r="BT112" s="476" t="n"/>
      <c r="BU112" s="476" t="n"/>
      <c r="BV112" s="476" t="n"/>
      <c r="BW112" s="476" t="n"/>
      <c r="BX112" s="476" t="n"/>
      <c r="BY112" s="476" t="n"/>
      <c r="BZ112" s="476" t="n"/>
      <c r="CA112" s="476" t="n"/>
      <c r="CB112" s="476" t="n"/>
      <c r="CC112" s="476" t="n"/>
      <c r="CD112" s="476" t="n"/>
      <c r="CE112" s="476" t="n"/>
      <c r="CF112" s="476" t="n"/>
      <c r="CG112" s="476" t="n"/>
      <c r="CH112" s="476" t="n"/>
      <c r="CI112" s="476" t="n"/>
      <c r="CJ112" s="476" t="n"/>
      <c r="CK112" s="476" t="n"/>
      <c r="CL112" s="476" t="n"/>
      <c r="CM112" s="476" t="n"/>
      <c r="CN112" s="476" t="n"/>
      <c r="CO112" s="476" t="n"/>
      <c r="CP112" s="476" t="n"/>
      <c r="CQ112" s="476" t="n"/>
      <c r="CR112" s="476" t="n"/>
      <c r="CS112" s="476" t="n"/>
      <c r="CT112" s="476" t="n"/>
      <c r="CU112" s="476" t="n"/>
      <c r="CV112" s="476" t="n"/>
    </row>
    <row r="113">
      <c r="A113" s="845" t="n"/>
      <c r="B113" s="845" t="n">
        <v>-1704466.743152932</v>
      </c>
      <c r="C113" s="845" t="n">
        <v>556830.305851076</v>
      </c>
      <c r="D113" s="845" t="n">
        <v>258472.9763532605</v>
      </c>
      <c r="E113" s="845" t="n">
        <v>4459685.747600202</v>
      </c>
      <c r="F113" s="845" t="n">
        <v>1204860.266961728</v>
      </c>
      <c r="G113" s="845" t="n">
        <v>-1467478.234832786</v>
      </c>
      <c r="H113" s="845" t="n">
        <v>280598.1189769254</v>
      </c>
      <c r="I113" s="845" t="n">
        <v>-381925.217496371</v>
      </c>
      <c r="J113" s="845" t="n">
        <v>0</v>
      </c>
      <c r="K113" s="845" t="n">
        <v>0</v>
      </c>
      <c r="L113" s="845" t="n">
        <v>0</v>
      </c>
      <c r="M113" s="845" t="n">
        <v>0</v>
      </c>
      <c r="N113" s="845" t="n">
        <v>0</v>
      </c>
      <c r="O113" s="845" t="n">
        <v>0</v>
      </c>
      <c r="P113" s="845" t="n">
        <v>-39464.61913898122</v>
      </c>
      <c r="Q113" s="845" t="n">
        <v>-3167112.601122121</v>
      </c>
      <c r="R113" s="845" t="n">
        <v>0</v>
      </c>
      <c r="S113" s="845" t="n">
        <v>0</v>
      </c>
      <c r="T113" s="845" t="n">
        <v>0</v>
      </c>
      <c r="U113" s="476" t="n"/>
      <c r="V113" s="845" t="n">
        <v>-408.6350835469304</v>
      </c>
      <c r="W113" s="476" t="n"/>
      <c r="X113" s="476" t="n"/>
      <c r="Y113" s="476" t="n"/>
      <c r="Z113" s="845" t="n">
        <v>6</v>
      </c>
      <c r="AA113" s="845" t="n">
        <v>145</v>
      </c>
      <c r="AB113" s="845" t="n">
        <v>560</v>
      </c>
      <c r="AC113" s="476" t="n"/>
      <c r="AD113" s="476" t="n"/>
      <c r="AE113" s="476" t="n"/>
      <c r="AF113" s="476" t="n"/>
      <c r="AG113" s="476" t="n"/>
      <c r="AH113" s="476" t="n"/>
      <c r="AI113" s="476" t="n"/>
      <c r="AJ113" s="476" t="n"/>
      <c r="AK113" s="476" t="n"/>
      <c r="AL113" s="476" t="n"/>
      <c r="AM113" s="476" t="n"/>
      <c r="AN113" s="476" t="n"/>
      <c r="AO113" s="476" t="n"/>
      <c r="AP113" s="476" t="n"/>
      <c r="AQ113" s="476" t="n"/>
      <c r="AR113" s="476" t="n"/>
      <c r="AS113" s="476" t="n"/>
      <c r="AT113" s="476" t="n"/>
      <c r="AU113" s="476" t="n"/>
      <c r="AV113" s="476" t="n"/>
      <c r="AW113" s="476" t="n"/>
      <c r="AX113" s="476" t="n"/>
      <c r="AY113" s="476" t="n"/>
      <c r="AZ113" s="476" t="n"/>
      <c r="BA113" s="476" t="n"/>
      <c r="BB113" s="476" t="n"/>
      <c r="BC113" s="476" t="n"/>
      <c r="BD113" s="476" t="n"/>
      <c r="BE113" s="476" t="n"/>
      <c r="BF113" s="476" t="n"/>
      <c r="BG113" s="476" t="n"/>
      <c r="BH113" s="476" t="n"/>
      <c r="BI113" s="476" t="n"/>
      <c r="BJ113" s="476" t="n"/>
      <c r="BK113" s="476" t="n"/>
      <c r="BL113" s="476" t="n"/>
      <c r="BM113" s="476" t="n"/>
      <c r="BN113" s="476" t="n"/>
      <c r="BO113" s="476" t="n"/>
      <c r="BP113" s="476" t="n"/>
      <c r="BQ113" s="476" t="n"/>
      <c r="BR113" s="476" t="n"/>
      <c r="BS113" s="476" t="n"/>
      <c r="BT113" s="476" t="n"/>
      <c r="BU113" s="476" t="n"/>
      <c r="BV113" s="476" t="n"/>
      <c r="BW113" s="476" t="n"/>
      <c r="BX113" s="476" t="n"/>
      <c r="BY113" s="476" t="n"/>
      <c r="BZ113" s="476" t="n"/>
      <c r="CA113" s="476" t="n"/>
      <c r="CB113" s="476" t="n"/>
      <c r="CC113" s="476" t="n"/>
      <c r="CD113" s="476" t="n"/>
      <c r="CE113" s="476" t="n"/>
      <c r="CF113" s="476" t="n"/>
      <c r="CG113" s="476" t="n"/>
      <c r="CH113" s="476" t="n"/>
      <c r="CI113" s="476" t="n"/>
      <c r="CJ113" s="476" t="n"/>
      <c r="CK113" s="476" t="n"/>
      <c r="CL113" s="476" t="n"/>
      <c r="CM113" s="476" t="n"/>
      <c r="CN113" s="476" t="n"/>
      <c r="CO113" s="476" t="n"/>
      <c r="CP113" s="476" t="n"/>
      <c r="CQ113" s="476" t="n"/>
      <c r="CR113" s="476" t="n"/>
      <c r="CS113" s="476" t="n"/>
      <c r="CT113" s="476" t="n"/>
      <c r="CU113" s="476" t="n"/>
      <c r="CV113" s="476" t="n"/>
    </row>
    <row r="114" ht="15.95" customHeight="1">
      <c r="A114" s="845" t="n"/>
      <c r="B114" s="657" t="n">
        <v>0</v>
      </c>
      <c r="C114" s="850" t="n"/>
      <c r="D114" s="850" t="n"/>
      <c r="E114" s="850" t="n"/>
      <c r="F114" s="850" t="n"/>
      <c r="G114" s="850" t="n"/>
      <c r="H114" s="850" t="n"/>
      <c r="I114" s="850" t="n"/>
      <c r="J114" s="850" t="n"/>
      <c r="K114" s="850" t="n"/>
      <c r="L114" s="850" t="n"/>
      <c r="M114" s="850" t="n"/>
      <c r="N114" s="850" t="n"/>
      <c r="O114" s="850" t="n"/>
      <c r="P114" s="850" t="n"/>
      <c r="Q114" s="850" t="n"/>
      <c r="R114" s="845" t="n">
        <v>0</v>
      </c>
      <c r="S114" s="845" t="n">
        <v>0</v>
      </c>
      <c r="T114" s="845" t="n">
        <v>0</v>
      </c>
      <c r="U114" s="658" t="inlineStr">
        <is>
          <t>ATL</t>
        </is>
      </c>
      <c r="V114" s="845" t="n">
        <v>-3237.852452809496</v>
      </c>
      <c r="W114" s="476" t="n"/>
      <c r="X114" s="476" t="n"/>
      <c r="Y114" s="476" t="n"/>
      <c r="Z114" s="845" t="n">
        <v>9</v>
      </c>
      <c r="AA114" s="845" t="n">
        <v>313</v>
      </c>
      <c r="AB114" s="845" t="n">
        <v>272</v>
      </c>
      <c r="AC114" s="476" t="n"/>
      <c r="AD114" s="476" t="n"/>
      <c r="AE114" s="476" t="n"/>
      <c r="AF114" s="476" t="n"/>
      <c r="AG114" s="476" t="n"/>
      <c r="AH114" s="476" t="n"/>
      <c r="AI114" s="476" t="n"/>
      <c r="AJ114" s="476" t="n"/>
      <c r="AK114" s="476" t="n"/>
      <c r="AL114" s="476" t="n"/>
      <c r="AM114" s="476" t="n"/>
      <c r="AN114" s="476" t="n"/>
      <c r="AO114" s="476" t="n"/>
      <c r="AP114" s="476" t="n"/>
      <c r="AQ114" s="476" t="n"/>
      <c r="AR114" s="476" t="n"/>
      <c r="AS114" s="476" t="n"/>
      <c r="AT114" s="476" t="n"/>
      <c r="AU114" s="476" t="n"/>
      <c r="AV114" s="476" t="n"/>
      <c r="AW114" s="476" t="n"/>
      <c r="AX114" s="476" t="n"/>
      <c r="AY114" s="476" t="n"/>
      <c r="AZ114" s="476" t="n"/>
      <c r="BA114" s="476" t="n"/>
      <c r="BB114" s="476" t="n"/>
      <c r="BC114" s="476" t="n"/>
      <c r="BD114" s="476" t="n"/>
      <c r="BE114" s="476" t="n"/>
      <c r="BF114" s="476" t="n"/>
      <c r="BG114" s="476" t="n"/>
      <c r="BH114" s="476" t="n"/>
      <c r="BI114" s="476" t="n"/>
      <c r="BJ114" s="476" t="n"/>
      <c r="BK114" s="476" t="n"/>
      <c r="BL114" s="476" t="n"/>
      <c r="BM114" s="476" t="n"/>
      <c r="BN114" s="476" t="n"/>
      <c r="BO114" s="476" t="n"/>
      <c r="BP114" s="476" t="n"/>
      <c r="BQ114" s="476" t="n"/>
      <c r="BR114" s="476" t="n"/>
      <c r="BS114" s="476" t="n"/>
      <c r="BT114" s="476" t="n"/>
      <c r="BU114" s="476" t="n"/>
      <c r="BV114" s="476" t="n"/>
      <c r="BW114" s="476" t="n"/>
      <c r="BX114" s="476" t="n"/>
      <c r="BY114" s="476" t="n"/>
      <c r="BZ114" s="476" t="n"/>
      <c r="CA114" s="476" t="n"/>
      <c r="CB114" s="476" t="n"/>
      <c r="CC114" s="476" t="n"/>
      <c r="CD114" s="476" t="n"/>
      <c r="CE114" s="476" t="n"/>
      <c r="CF114" s="476" t="n"/>
      <c r="CG114" s="476" t="n"/>
      <c r="CH114" s="476" t="n"/>
      <c r="CI114" s="476" t="n"/>
      <c r="CJ114" s="476" t="n"/>
      <c r="CK114" s="476" t="n"/>
      <c r="CL114" s="476" t="n"/>
      <c r="CM114" s="476" t="n"/>
      <c r="CN114" s="476" t="n"/>
      <c r="CO114" s="476" t="n"/>
      <c r="CP114" s="476" t="n"/>
      <c r="CQ114" s="476" t="n"/>
      <c r="CR114" s="476" t="n"/>
      <c r="CS114" s="476" t="n"/>
      <c r="CT114" s="476" t="n"/>
      <c r="CU114" s="476" t="n"/>
      <c r="CV114" s="476" t="n"/>
    </row>
    <row r="115">
      <c r="A115" s="845" t="inlineStr">
        <is>
          <t>[1/m2]</t>
        </is>
      </c>
      <c r="B115" s="580" t="n">
        <v>0</v>
      </c>
      <c r="C115" s="581" t="n">
        <v>0</v>
      </c>
      <c r="D115" s="581" t="n">
        <v>8701.116186472093</v>
      </c>
      <c r="E115" s="581" t="n">
        <v>-1467478.234832786</v>
      </c>
      <c r="F115" s="581" t="n">
        <v>-313305.7077877912</v>
      </c>
      <c r="G115" s="581" t="n">
        <v>3742623.987782983</v>
      </c>
      <c r="H115" s="581" t="n">
        <v>1453154.501131713</v>
      </c>
      <c r="I115" s="581" t="n">
        <v>-1670577.405905676</v>
      </c>
      <c r="J115" s="581" t="n">
        <v>0</v>
      </c>
      <c r="K115" s="581" t="n">
        <v>0</v>
      </c>
      <c r="L115" s="581" t="n">
        <v>-118960.7533251165</v>
      </c>
      <c r="M115" s="581" t="n">
        <v>-23325.63790688556</v>
      </c>
      <c r="N115" s="581" t="n">
        <v>0</v>
      </c>
      <c r="O115" s="581" t="n">
        <v>0</v>
      </c>
      <c r="P115" s="581" t="n">
        <v>-1029589.156205278</v>
      </c>
      <c r="Q115" s="581" t="n">
        <v>-581242.709137636</v>
      </c>
      <c r="R115" s="580" t="n">
        <v>0</v>
      </c>
      <c r="S115" s="581" t="n">
        <v>0</v>
      </c>
      <c r="T115" s="555" t="n">
        <v>0</v>
      </c>
      <c r="U115" s="659">
        <f t="array" ref="U115:U130">MMULT(TRANSPOSE(B80:Q111),R80:R111)</f>
        <v/>
      </c>
      <c r="V115" s="845" t="n">
        <v>22.2519758727949</v>
      </c>
      <c r="W115" s="476" t="n"/>
      <c r="X115" s="476" t="n"/>
      <c r="Y115" s="476" t="n"/>
      <c r="Z115" s="476" t="n"/>
      <c r="AA115" s="476" t="n"/>
      <c r="AB115" s="476" t="n"/>
      <c r="AC115" s="476" t="n"/>
      <c r="AD115" s="476" t="n"/>
      <c r="AE115" s="476" t="n"/>
      <c r="AF115" s="476" t="n"/>
      <c r="AG115" s="476" t="n"/>
      <c r="AH115" s="476" t="n"/>
      <c r="AI115" s="476" t="n"/>
      <c r="AJ115" s="476" t="n"/>
      <c r="AK115" s="476" t="n"/>
      <c r="AL115" s="476" t="n"/>
      <c r="AM115" s="476" t="n"/>
      <c r="AN115" s="476" t="n"/>
      <c r="AO115" s="476" t="n"/>
      <c r="AP115" s="476" t="n"/>
      <c r="AQ115" s="476" t="n"/>
      <c r="AR115" s="476" t="n"/>
      <c r="AS115" s="476" t="n"/>
      <c r="AT115" s="476" t="n"/>
      <c r="AU115" s="476" t="n"/>
      <c r="AV115" s="476" t="n"/>
      <c r="AW115" s="476" t="n"/>
      <c r="AX115" s="476" t="n"/>
      <c r="AY115" s="476" t="n"/>
      <c r="AZ115" s="476" t="n"/>
      <c r="BA115" s="476" t="n"/>
      <c r="BB115" s="476" t="n"/>
      <c r="BC115" s="476" t="n"/>
      <c r="BD115" s="476" t="n"/>
      <c r="BE115" s="476" t="n"/>
      <c r="BF115" s="476" t="n"/>
      <c r="BG115" s="476" t="n"/>
      <c r="BH115" s="476" t="n"/>
      <c r="BI115" s="476" t="n"/>
      <c r="BJ115" s="476" t="n"/>
      <c r="BK115" s="476" t="n"/>
      <c r="BL115" s="476" t="n"/>
      <c r="BM115" s="476" t="n"/>
      <c r="BN115" s="476" t="n"/>
      <c r="BO115" s="476" t="n"/>
      <c r="BP115" s="476" t="n"/>
      <c r="BQ115" s="476" t="n"/>
      <c r="BR115" s="476" t="n"/>
      <c r="BS115" s="476" t="n"/>
      <c r="BT115" s="476" t="n"/>
      <c r="BU115" s="476" t="n"/>
      <c r="BV115" s="476" t="n"/>
      <c r="BW115" s="476" t="n"/>
      <c r="BX115" s="476" t="n"/>
      <c r="BY115" s="476" t="n"/>
      <c r="BZ115" s="476" t="n"/>
      <c r="CA115" s="476" t="n"/>
      <c r="CB115" s="476" t="n"/>
      <c r="CC115" s="476" t="n"/>
      <c r="CD115" s="476" t="n"/>
      <c r="CE115" s="476" t="n"/>
      <c r="CF115" s="476" t="n"/>
      <c r="CG115" s="476" t="n"/>
      <c r="CH115" s="476" t="n"/>
      <c r="CI115" s="476" t="n"/>
      <c r="CJ115" s="476" t="n"/>
      <c r="CK115" s="476" t="n"/>
      <c r="CL115" s="476" t="n"/>
      <c r="CM115" s="476" t="n"/>
      <c r="CN115" s="476" t="n"/>
      <c r="CO115" s="476" t="n"/>
      <c r="CP115" s="476" t="n"/>
      <c r="CQ115" s="476" t="n"/>
      <c r="CR115" s="476" t="n"/>
      <c r="CS115" s="476" t="n"/>
      <c r="CT115" s="476" t="n"/>
      <c r="CU115" s="476" t="n"/>
      <c r="CV115" s="476" t="n"/>
    </row>
    <row r="116">
      <c r="A116" s="845" t="n"/>
      <c r="B116" s="543" t="n">
        <v>0</v>
      </c>
      <c r="C116" s="845" t="n">
        <v>0</v>
      </c>
      <c r="D116" s="845" t="n">
        <v>-206153.7200646798</v>
      </c>
      <c r="E116" s="845" t="n">
        <v>280598.1189769254</v>
      </c>
      <c r="F116" s="845" t="n">
        <v>-1228688.353057525</v>
      </c>
      <c r="G116" s="845" t="n">
        <v>1453154.501131713</v>
      </c>
      <c r="H116" s="845" t="n">
        <v>6377052.080603315</v>
      </c>
      <c r="I116" s="845" t="n">
        <v>60080.06910376681</v>
      </c>
      <c r="J116" s="845" t="n">
        <v>-1392391.915405798</v>
      </c>
      <c r="K116" s="845" t="n">
        <v>-1871079.379933775</v>
      </c>
      <c r="L116" s="845" t="n">
        <v>-2467755.58049569</v>
      </c>
      <c r="M116" s="845" t="n">
        <v>153229.9907167496</v>
      </c>
      <c r="N116" s="845" t="n">
        <v>0</v>
      </c>
      <c r="O116" s="845" t="n">
        <v>0</v>
      </c>
      <c r="P116" s="845" t="n">
        <v>-1082062.511579622</v>
      </c>
      <c r="Q116" s="845" t="n">
        <v>-75983.29999538064</v>
      </c>
      <c r="R116" s="543" t="n">
        <v>1</v>
      </c>
      <c r="S116" s="845" t="n">
        <v>0</v>
      </c>
      <c r="T116" s="544" t="n">
        <v>-490</v>
      </c>
      <c r="U116" s="547" t="n">
        <v>140.6463968451592</v>
      </c>
      <c r="V116" s="845" t="n">
        <v>235.3003984229595</v>
      </c>
      <c r="W116" s="476" t="n"/>
      <c r="X116" s="476" t="n"/>
      <c r="Y116" s="476" t="n"/>
      <c r="Z116" s="476" t="n"/>
      <c r="AA116" s="476" t="n"/>
      <c r="AB116" s="476" t="n"/>
      <c r="AC116" s="476" t="n"/>
      <c r="AD116" s="476" t="n"/>
      <c r="AE116" s="476" t="n"/>
      <c r="AF116" s="476" t="n"/>
      <c r="AG116" s="476" t="n"/>
      <c r="AH116" s="476" t="n"/>
      <c r="AI116" s="476" t="n"/>
      <c r="AJ116" s="476" t="n"/>
      <c r="AK116" s="476" t="n"/>
      <c r="AL116" s="476" t="n"/>
      <c r="AM116" s="476" t="n"/>
      <c r="AN116" s="476" t="n"/>
      <c r="AO116" s="476" t="n"/>
      <c r="AP116" s="476" t="n"/>
      <c r="AQ116" s="476" t="n"/>
      <c r="AR116" s="476" t="n"/>
      <c r="AS116" s="476" t="n"/>
      <c r="AT116" s="476" t="n"/>
      <c r="AU116" s="476" t="n"/>
      <c r="AV116" s="476" t="n"/>
      <c r="AW116" s="476" t="n"/>
      <c r="AX116" s="476" t="n"/>
      <c r="AY116" s="476" t="n"/>
      <c r="AZ116" s="476" t="n"/>
      <c r="BA116" s="476" t="n"/>
      <c r="BB116" s="476" t="n"/>
      <c r="BC116" s="476" t="n"/>
      <c r="BD116" s="476" t="n"/>
      <c r="BE116" s="476" t="n"/>
      <c r="BF116" s="476" t="n"/>
      <c r="BG116" s="476" t="n"/>
      <c r="BH116" s="476" t="n"/>
      <c r="BI116" s="476" t="n"/>
      <c r="BJ116" s="476" t="n"/>
      <c r="BK116" s="476" t="n"/>
      <c r="BL116" s="476" t="n"/>
      <c r="BM116" s="476" t="n"/>
      <c r="BN116" s="476" t="n"/>
      <c r="BO116" s="476" t="n"/>
      <c r="BP116" s="476" t="n"/>
      <c r="BQ116" s="476" t="n"/>
      <c r="BR116" s="476" t="n"/>
      <c r="BS116" s="476" t="n"/>
      <c r="BT116" s="476" t="n"/>
      <c r="BU116" s="476" t="n"/>
      <c r="BV116" s="476" t="n"/>
      <c r="BW116" s="476" t="n"/>
      <c r="BX116" s="476" t="n"/>
      <c r="BY116" s="476" t="n"/>
      <c r="BZ116" s="476" t="n"/>
      <c r="CA116" s="476" t="n"/>
      <c r="CB116" s="476" t="n"/>
      <c r="CC116" s="476" t="n"/>
      <c r="CD116" s="476" t="n"/>
      <c r="CE116" s="476" t="n"/>
      <c r="CF116" s="476" t="n"/>
      <c r="CG116" s="476" t="n"/>
      <c r="CH116" s="476" t="n"/>
      <c r="CI116" s="476" t="n"/>
      <c r="CJ116" s="476" t="n"/>
      <c r="CK116" s="476" t="n"/>
      <c r="CL116" s="476" t="n"/>
      <c r="CM116" s="476" t="n"/>
      <c r="CN116" s="476" t="n"/>
      <c r="CO116" s="476" t="n"/>
      <c r="CP116" s="476" t="n"/>
      <c r="CQ116" s="476" t="n"/>
      <c r="CR116" s="476" t="n"/>
      <c r="CS116" s="476" t="n"/>
      <c r="CT116" s="476" t="n"/>
      <c r="CU116" s="476" t="n"/>
      <c r="CV116" s="476" t="n"/>
    </row>
    <row r="117">
      <c r="A117" s="845" t="n"/>
      <c r="B117" s="543" t="n">
        <v>0</v>
      </c>
      <c r="C117" s="845" t="n">
        <v>0</v>
      </c>
      <c r="D117" s="845" t="n">
        <v>280598.1189769254</v>
      </c>
      <c r="E117" s="845" t="n">
        <v>-381925.217496371</v>
      </c>
      <c r="F117" s="845" t="n">
        <v>-445656.7127718034</v>
      </c>
      <c r="G117" s="845" t="n">
        <v>-1670577.405905676</v>
      </c>
      <c r="H117" s="845" t="n">
        <v>60080.06910376681</v>
      </c>
      <c r="I117" s="845" t="n">
        <v>5042162.477009702</v>
      </c>
      <c r="J117" s="845" t="n">
        <v>206717.3338608228</v>
      </c>
      <c r="K117" s="845" t="n">
        <v>-1289173.099980433</v>
      </c>
      <c r="L117" s="845" t="n">
        <v>419604.1317180932</v>
      </c>
      <c r="M117" s="845" t="n">
        <v>-1351047.317675701</v>
      </c>
      <c r="N117" s="845" t="n">
        <v>0</v>
      </c>
      <c r="O117" s="845" t="n">
        <v>0</v>
      </c>
      <c r="P117" s="845" t="n">
        <v>-521342.9408878051</v>
      </c>
      <c r="Q117" s="845" t="n">
        <v>-349439.4359515198</v>
      </c>
      <c r="R117" s="543" t="n">
        <v>0</v>
      </c>
      <c r="S117" s="845" t="n">
        <v>1</v>
      </c>
      <c r="T117" s="544" t="n">
        <v>295</v>
      </c>
      <c r="U117" s="547" t="n">
        <v>1157.468269517822</v>
      </c>
      <c r="V117" s="845" t="n">
        <v>4651.516614574971</v>
      </c>
      <c r="W117" s="476" t="n"/>
      <c r="X117" s="660" t="n"/>
      <c r="Y117" s="661" t="inlineStr">
        <is>
          <t>Nr</t>
        </is>
      </c>
      <c r="Z117" s="661" t="inlineStr">
        <is>
          <t>X</t>
        </is>
      </c>
      <c r="AA117" s="661" t="inlineStr">
        <is>
          <t>Y</t>
        </is>
      </c>
      <c r="AB117" s="476" t="n"/>
      <c r="AC117" s="476" t="n"/>
      <c r="AD117" s="476" t="n"/>
      <c r="AE117" s="476" t="n"/>
      <c r="AF117" s="476" t="n"/>
      <c r="AG117" s="476" t="n"/>
      <c r="AH117" s="476" t="n"/>
      <c r="AI117" s="476" t="n"/>
      <c r="AJ117" s="476" t="n"/>
      <c r="AK117" s="476" t="n"/>
      <c r="AL117" s="476" t="n"/>
      <c r="AM117" s="476" t="n"/>
      <c r="AN117" s="476" t="n"/>
      <c r="AO117" s="476" t="n"/>
      <c r="AP117" s="476" t="n"/>
      <c r="AQ117" s="476" t="n"/>
      <c r="AR117" s="476" t="n"/>
      <c r="AS117" s="476" t="n"/>
      <c r="AT117" s="476" t="n"/>
      <c r="AU117" s="476" t="n"/>
      <c r="AV117" s="476" t="n"/>
      <c r="AW117" s="476" t="n"/>
      <c r="AX117" s="476" t="n"/>
      <c r="AY117" s="476" t="n"/>
      <c r="AZ117" s="476" t="n"/>
      <c r="BA117" s="476" t="n"/>
      <c r="BB117" s="476" t="n"/>
      <c r="BC117" s="476" t="n"/>
      <c r="BD117" s="476" t="n"/>
      <c r="BE117" s="476" t="n"/>
      <c r="BF117" s="476" t="n"/>
      <c r="BG117" s="476" t="n"/>
      <c r="BH117" s="476" t="n"/>
      <c r="BI117" s="476" t="n"/>
      <c r="BJ117" s="476" t="n"/>
      <c r="BK117" s="476" t="n"/>
      <c r="BL117" s="476" t="n"/>
      <c r="BM117" s="476" t="n"/>
      <c r="BN117" s="476" t="n"/>
      <c r="BO117" s="476" t="n"/>
      <c r="BP117" s="476" t="n"/>
      <c r="BQ117" s="476" t="n"/>
      <c r="BR117" s="476" t="n"/>
      <c r="BS117" s="476" t="n"/>
      <c r="BT117" s="476" t="n"/>
      <c r="BU117" s="476" t="n"/>
      <c r="BV117" s="476" t="n"/>
      <c r="BW117" s="476" t="n"/>
      <c r="BX117" s="476" t="n"/>
      <c r="BY117" s="476" t="n"/>
      <c r="BZ117" s="476" t="n"/>
      <c r="CA117" s="476" t="n"/>
      <c r="CB117" s="476" t="n"/>
      <c r="CC117" s="476" t="n"/>
      <c r="CD117" s="476" t="n"/>
      <c r="CE117" s="476" t="n"/>
      <c r="CF117" s="476" t="n"/>
      <c r="CG117" s="476" t="n"/>
      <c r="CH117" s="476" t="n"/>
      <c r="CI117" s="476" t="n"/>
      <c r="CJ117" s="476" t="n"/>
      <c r="CK117" s="476" t="n"/>
      <c r="CL117" s="476" t="n"/>
      <c r="CM117" s="476" t="n"/>
      <c r="CN117" s="476" t="n"/>
      <c r="CO117" s="476" t="n"/>
      <c r="CP117" s="476" t="n"/>
      <c r="CQ117" s="476" t="n"/>
      <c r="CR117" s="476" t="n"/>
      <c r="CS117" s="476" t="n"/>
      <c r="CT117" s="476" t="n"/>
      <c r="CU117" s="476" t="n"/>
      <c r="CV117" s="476" t="n"/>
    </row>
    <row r="118">
      <c r="A118" s="845" t="n"/>
      <c r="B118" s="543" t="n">
        <v>0</v>
      </c>
      <c r="C118" s="845" t="n">
        <v>0</v>
      </c>
      <c r="D118" s="845" t="n">
        <v>0</v>
      </c>
      <c r="E118" s="845" t="n">
        <v>0</v>
      </c>
      <c r="F118" s="845" t="n">
        <v>0</v>
      </c>
      <c r="G118" s="845" t="n">
        <v>0</v>
      </c>
      <c r="H118" s="845" t="n">
        <v>-1392391.915405798</v>
      </c>
      <c r="I118" s="845" t="n">
        <v>206717.3338608228</v>
      </c>
      <c r="J118" s="845" t="n">
        <v>1701793.386824084</v>
      </c>
      <c r="K118" s="845" t="n">
        <v>7240.326036168612</v>
      </c>
      <c r="L118" s="845" t="n">
        <v>-834516.9148804627</v>
      </c>
      <c r="M118" s="845" t="n">
        <v>-668089.3462479746</v>
      </c>
      <c r="N118" s="845" t="n">
        <v>333331.8231710103</v>
      </c>
      <c r="O118" s="845" t="n">
        <v>14175.26468405878</v>
      </c>
      <c r="P118" s="845" t="n">
        <v>191783.6202911655</v>
      </c>
      <c r="Q118" s="845" t="n">
        <v>439956.4216669244</v>
      </c>
      <c r="R118" s="543" t="n">
        <v>0</v>
      </c>
      <c r="S118" s="845" t="n">
        <v>0</v>
      </c>
      <c r="T118" s="544" t="n">
        <v>0</v>
      </c>
      <c r="U118" s="547" t="n">
        <v>-408.6350834261846</v>
      </c>
      <c r="V118" s="845" t="n">
        <v>-230.0302248978255</v>
      </c>
      <c r="W118" s="476" t="n"/>
      <c r="X118" s="538" t="inlineStr">
        <is>
          <t>BAZA</t>
        </is>
      </c>
      <c r="Y118" s="485" t="inlineStr">
        <is>
          <t>V</t>
        </is>
      </c>
      <c r="Z118" s="662">
        <f>VLOOKUP(Y118,$P$4:$R$12,2,FALSE)</f>
        <v/>
      </c>
      <c r="AA118" s="662">
        <f>VLOOKUP(Y118,$P$4:$R$12,3,FALSE)</f>
        <v/>
      </c>
      <c r="AB118" s="476" t="n"/>
      <c r="AC118" s="476" t="n"/>
      <c r="AD118" s="476" t="n"/>
      <c r="AE118" s="476" t="n"/>
      <c r="AF118" s="476" t="n"/>
      <c r="AG118" s="476" t="n"/>
      <c r="AH118" s="476" t="n"/>
      <c r="AI118" s="476" t="n"/>
      <c r="AJ118" s="476" t="n"/>
      <c r="AK118" s="476" t="n"/>
      <c r="AL118" s="476" t="n"/>
      <c r="AM118" s="476" t="n"/>
      <c r="AN118" s="476" t="n"/>
      <c r="AO118" s="476" t="n"/>
      <c r="AP118" s="476" t="n"/>
      <c r="AQ118" s="476" t="n"/>
      <c r="AR118" s="476" t="n"/>
      <c r="AS118" s="476" t="n"/>
      <c r="AT118" s="476" t="n"/>
      <c r="AU118" s="476" t="n"/>
      <c r="AV118" s="476" t="n"/>
      <c r="AW118" s="476" t="n"/>
      <c r="AX118" s="476" t="n"/>
      <c r="AY118" s="476" t="n"/>
      <c r="AZ118" s="476" t="n"/>
      <c r="BA118" s="476" t="n"/>
      <c r="BB118" s="476" t="n"/>
      <c r="BC118" s="476" t="n"/>
      <c r="BD118" s="476" t="n"/>
      <c r="BE118" s="476" t="n"/>
      <c r="BF118" s="476" t="n"/>
      <c r="BG118" s="476" t="n"/>
      <c r="BH118" s="476" t="n"/>
      <c r="BI118" s="476" t="n"/>
      <c r="BJ118" s="476" t="n"/>
      <c r="BK118" s="476" t="n"/>
      <c r="BL118" s="476" t="n"/>
      <c r="BM118" s="476" t="n"/>
      <c r="BN118" s="476" t="n"/>
      <c r="BO118" s="476" t="n"/>
      <c r="BP118" s="476" t="n"/>
      <c r="BQ118" s="476" t="n"/>
      <c r="BR118" s="476" t="n"/>
      <c r="BS118" s="476" t="n"/>
      <c r="BT118" s="476" t="n"/>
      <c r="BU118" s="476" t="n"/>
      <c r="BV118" s="476" t="n"/>
      <c r="BW118" s="476" t="n"/>
      <c r="BX118" s="476" t="n"/>
      <c r="BY118" s="476" t="n"/>
      <c r="BZ118" s="476" t="n"/>
      <c r="CA118" s="476" t="n"/>
      <c r="CB118" s="476" t="n"/>
      <c r="CC118" s="476" t="n"/>
      <c r="CD118" s="476" t="n"/>
      <c r="CE118" s="476" t="n"/>
      <c r="CF118" s="476" t="n"/>
      <c r="CG118" s="476" t="n"/>
      <c r="CH118" s="476" t="n"/>
      <c r="CI118" s="476" t="n"/>
      <c r="CJ118" s="476" t="n"/>
      <c r="CK118" s="476" t="n"/>
      <c r="CL118" s="476" t="n"/>
      <c r="CM118" s="476" t="n"/>
      <c r="CN118" s="476" t="n"/>
      <c r="CO118" s="476" t="n"/>
      <c r="CP118" s="476" t="n"/>
      <c r="CQ118" s="476" t="n"/>
      <c r="CR118" s="476" t="n"/>
      <c r="CS118" s="476" t="n"/>
      <c r="CT118" s="476" t="n"/>
      <c r="CU118" s="476" t="n"/>
      <c r="CV118" s="476" t="n"/>
    </row>
    <row r="119">
      <c r="A119" s="845" t="n"/>
      <c r="B119" s="543" t="n">
        <v>0</v>
      </c>
      <c r="C119" s="845" t="n">
        <v>0</v>
      </c>
      <c r="D119" s="845" t="n">
        <v>0</v>
      </c>
      <c r="E119" s="845" t="n">
        <v>0</v>
      </c>
      <c r="F119" s="845" t="n">
        <v>0</v>
      </c>
      <c r="G119" s="845" t="n">
        <v>0</v>
      </c>
      <c r="H119" s="845" t="n">
        <v>-1871079.379933775</v>
      </c>
      <c r="I119" s="845" t="n">
        <v>-1289173.099980433</v>
      </c>
      <c r="J119" s="845" t="n">
        <v>7240.326036168612</v>
      </c>
      <c r="K119" s="845" t="n">
        <v>3931596.847150904</v>
      </c>
      <c r="L119" s="845" t="n">
        <v>1048095.102933356</v>
      </c>
      <c r="M119" s="845" t="n">
        <v>-1893001.584992845</v>
      </c>
      <c r="N119" s="845" t="n">
        <v>156700.7037369154</v>
      </c>
      <c r="O119" s="845" t="n">
        <v>-571436.6681128663</v>
      </c>
      <c r="P119" s="845" t="n">
        <v>659043.2472273349</v>
      </c>
      <c r="Q119" s="845" t="n">
        <v>-177985.4940647603</v>
      </c>
      <c r="R119" s="543" t="n">
        <v>0</v>
      </c>
      <c r="S119" s="845" t="n">
        <v>0</v>
      </c>
      <c r="T119" s="544" t="n">
        <v>0</v>
      </c>
      <c r="U119" s="547" t="n">
        <v>-3237.852452765297</v>
      </c>
      <c r="V119" s="845" t="n">
        <v>-2370.765555557647</v>
      </c>
      <c r="W119" s="476" t="n"/>
      <c r="X119" s="854" t="n"/>
      <c r="Y119" s="485">
        <f t="array" ref="Y119:Y150">MMULT(B76:Q107,_xlfn.ANCHORARRAY(V131))+S76:S107</f>
        <v/>
      </c>
      <c r="Z119" s="662">
        <f>VLOOKUP(Y119,$P$4:$R$12,2,FALSE)</f>
        <v/>
      </c>
      <c r="AA119" s="662">
        <f>VLOOKUP(Y119,$P$4:$R$12,3,FALSE)</f>
        <v/>
      </c>
      <c r="AB119" s="476" t="n"/>
      <c r="AC119" s="476" t="n"/>
      <c r="AD119" s="476" t="n"/>
      <c r="AE119" s="476" t="n"/>
      <c r="AF119" s="476" t="n"/>
      <c r="AG119" s="476" t="n"/>
      <c r="AH119" s="476" t="n"/>
      <c r="AI119" s="476" t="n"/>
      <c r="AJ119" s="476" t="n"/>
      <c r="AK119" s="476" t="n"/>
      <c r="AL119" s="476" t="n"/>
      <c r="AM119" s="476" t="n"/>
      <c r="AN119" s="476" t="n"/>
      <c r="AO119" s="476" t="n"/>
      <c r="AP119" s="476" t="n"/>
      <c r="AQ119" s="476" t="n"/>
      <c r="AR119" s="476" t="n"/>
      <c r="AS119" s="476" t="n"/>
      <c r="AT119" s="476" t="n"/>
      <c r="AU119" s="476" t="n"/>
      <c r="AV119" s="476" t="n"/>
      <c r="AW119" s="476" t="n"/>
      <c r="AX119" s="476" t="n"/>
      <c r="AY119" s="476" t="n"/>
      <c r="AZ119" s="476" t="n"/>
      <c r="BA119" s="476" t="n"/>
      <c r="BB119" s="476" t="n"/>
      <c r="BC119" s="476" t="n"/>
      <c r="BD119" s="476" t="n"/>
      <c r="BE119" s="476" t="n"/>
      <c r="BF119" s="476" t="n"/>
      <c r="BG119" s="476" t="n"/>
      <c r="BH119" s="476" t="n"/>
      <c r="BI119" s="476" t="n"/>
      <c r="BJ119" s="476" t="n"/>
      <c r="BK119" s="476" t="n"/>
      <c r="BL119" s="476" t="n"/>
      <c r="BM119" s="476" t="n"/>
      <c r="BN119" s="476" t="n"/>
      <c r="BO119" s="476" t="n"/>
      <c r="BP119" s="476" t="n"/>
      <c r="BQ119" s="476" t="n"/>
      <c r="BR119" s="476" t="n"/>
      <c r="BS119" s="476" t="n"/>
      <c r="BT119" s="476" t="n"/>
      <c r="BU119" s="476" t="n"/>
      <c r="BV119" s="476" t="n"/>
      <c r="BW119" s="476" t="n"/>
      <c r="BX119" s="476" t="n"/>
      <c r="BY119" s="476" t="n"/>
      <c r="BZ119" s="476" t="n"/>
      <c r="CA119" s="476" t="n"/>
      <c r="CB119" s="476" t="n"/>
      <c r="CC119" s="476" t="n"/>
      <c r="CD119" s="476" t="n"/>
      <c r="CE119" s="476" t="n"/>
      <c r="CF119" s="476" t="n"/>
      <c r="CG119" s="476" t="n"/>
      <c r="CH119" s="476" t="n"/>
      <c r="CI119" s="476" t="n"/>
      <c r="CJ119" s="476" t="n"/>
      <c r="CK119" s="476" t="n"/>
      <c r="CL119" s="476" t="n"/>
      <c r="CM119" s="476" t="n"/>
      <c r="CN119" s="476" t="n"/>
      <c r="CO119" s="476" t="n"/>
      <c r="CP119" s="476" t="n"/>
      <c r="CQ119" s="476" t="n"/>
      <c r="CR119" s="476" t="n"/>
      <c r="CS119" s="476" t="n"/>
      <c r="CT119" s="476" t="n"/>
      <c r="CU119" s="476" t="n"/>
      <c r="CV119" s="476" t="n"/>
    </row>
    <row r="120">
      <c r="A120" s="845" t="n"/>
      <c r="B120" s="543" t="n">
        <v>-60305.20729835179</v>
      </c>
      <c r="C120" s="845" t="n">
        <v>266347.9989010541</v>
      </c>
      <c r="D120" s="845" t="n">
        <v>0</v>
      </c>
      <c r="E120" s="845" t="n">
        <v>0</v>
      </c>
      <c r="F120" s="845" t="n">
        <v>-606699.8419580946</v>
      </c>
      <c r="G120" s="845" t="n">
        <v>-118960.7533251165</v>
      </c>
      <c r="H120" s="845" t="n">
        <v>-2467755.58049569</v>
      </c>
      <c r="I120" s="845" t="n">
        <v>419604.1317180932</v>
      </c>
      <c r="J120" s="845" t="n">
        <v>-834516.9148804627</v>
      </c>
      <c r="K120" s="845" t="n">
        <v>1048095.102933356</v>
      </c>
      <c r="L120" s="845" t="n">
        <v>7233417.695659904</v>
      </c>
      <c r="M120" s="845" t="n">
        <v>183839.1697038311</v>
      </c>
      <c r="N120" s="845" t="n">
        <v>-641554.0369213023</v>
      </c>
      <c r="O120" s="845" t="n">
        <v>-1300053.589493115</v>
      </c>
      <c r="P120" s="845" t="n">
        <v>-2622586.114106003</v>
      </c>
      <c r="Q120" s="845" t="n">
        <v>-498872.0604381031</v>
      </c>
      <c r="R120" s="543" t="n">
        <v>1</v>
      </c>
      <c r="S120" s="845" t="n">
        <v>0</v>
      </c>
      <c r="T120" s="544" t="n">
        <v>-560</v>
      </c>
      <c r="U120" s="547" t="n">
        <v>22.25197592020322</v>
      </c>
      <c r="V120" s="845" t="n">
        <v>1381.007370095507</v>
      </c>
      <c r="W120" s="476" t="n"/>
      <c r="X120" s="847" t="n"/>
      <c r="Y120" s="485" t="n">
        <v>-0.3086669057884603</v>
      </c>
      <c r="Z120" s="662">
        <f>VLOOKUP(Y120,$P$4:$R$12,2,FALSE)</f>
        <v/>
      </c>
      <c r="AA120" s="662">
        <f>VLOOKUP(Y120,$P$4:$R$12,3,FALSE)</f>
        <v/>
      </c>
      <c r="AB120" s="476" t="n"/>
      <c r="AC120" s="476" t="n"/>
      <c r="AD120" s="476" t="n"/>
      <c r="AE120" s="476" t="n"/>
      <c r="AF120" s="476" t="n"/>
      <c r="AG120" s="476" t="n"/>
      <c r="AH120" s="476" t="n"/>
      <c r="AI120" s="476" t="n"/>
      <c r="AJ120" s="476" t="n"/>
      <c r="AK120" s="476" t="n"/>
      <c r="AL120" s="476" t="n"/>
      <c r="AM120" s="476" t="n"/>
      <c r="AN120" s="476" t="n"/>
      <c r="AO120" s="476" t="n"/>
      <c r="AP120" s="476" t="n"/>
      <c r="AQ120" s="476" t="n"/>
      <c r="AR120" s="476" t="n"/>
      <c r="AS120" s="476" t="n"/>
      <c r="AT120" s="476" t="n"/>
      <c r="AU120" s="476" t="n"/>
      <c r="AV120" s="476" t="n"/>
      <c r="AW120" s="476" t="n"/>
      <c r="AX120" s="476" t="n"/>
      <c r="AY120" s="476" t="n"/>
      <c r="AZ120" s="476" t="n"/>
      <c r="BA120" s="476" t="n"/>
      <c r="BB120" s="476" t="n"/>
      <c r="BC120" s="476" t="n"/>
      <c r="BD120" s="476" t="n"/>
      <c r="BE120" s="476" t="n"/>
      <c r="BF120" s="476" t="n"/>
      <c r="BG120" s="476" t="n"/>
      <c r="BH120" s="476" t="n"/>
      <c r="BI120" s="476" t="n"/>
      <c r="BJ120" s="476" t="n"/>
      <c r="BK120" s="476" t="n"/>
      <c r="BL120" s="476" t="n"/>
      <c r="BM120" s="476" t="n"/>
      <c r="BN120" s="476" t="n"/>
      <c r="BO120" s="476" t="n"/>
      <c r="BP120" s="476" t="n"/>
      <c r="BQ120" s="476" t="n"/>
      <c r="BR120" s="476" t="n"/>
      <c r="BS120" s="476" t="n"/>
      <c r="BT120" s="476" t="n"/>
      <c r="BU120" s="476" t="n"/>
      <c r="BV120" s="476" t="n"/>
      <c r="BW120" s="476" t="n"/>
      <c r="BX120" s="476" t="n"/>
      <c r="BY120" s="476" t="n"/>
      <c r="BZ120" s="476" t="n"/>
      <c r="CA120" s="476" t="n"/>
      <c r="CB120" s="476" t="n"/>
      <c r="CC120" s="476" t="n"/>
      <c r="CD120" s="476" t="n"/>
      <c r="CE120" s="476" t="n"/>
      <c r="CF120" s="476" t="n"/>
      <c r="CG120" s="476" t="n"/>
      <c r="CH120" s="476" t="n"/>
      <c r="CI120" s="476" t="n"/>
      <c r="CJ120" s="476" t="n"/>
      <c r="CK120" s="476" t="n"/>
      <c r="CL120" s="476" t="n"/>
      <c r="CM120" s="476" t="n"/>
      <c r="CN120" s="476" t="n"/>
      <c r="CO120" s="476" t="n"/>
      <c r="CP120" s="476" t="n"/>
      <c r="CQ120" s="476" t="n"/>
      <c r="CR120" s="476" t="n"/>
      <c r="CS120" s="476" t="n"/>
      <c r="CT120" s="476" t="n"/>
      <c r="CU120" s="476" t="n"/>
      <c r="CV120" s="476" t="n"/>
    </row>
    <row r="121">
      <c r="A121" s="845" t="n"/>
      <c r="B121" s="543" t="n">
        <v>266347.9989010541</v>
      </c>
      <c r="C121" s="845" t="n">
        <v>-1176370.328479657</v>
      </c>
      <c r="D121" s="845" t="n">
        <v>0</v>
      </c>
      <c r="E121" s="845" t="n">
        <v>0</v>
      </c>
      <c r="F121" s="845" t="n">
        <v>-118960.7533251165</v>
      </c>
      <c r="G121" s="845" t="n">
        <v>-23325.63790688556</v>
      </c>
      <c r="H121" s="845" t="n">
        <v>153229.9907167496</v>
      </c>
      <c r="I121" s="845" t="n">
        <v>-1351047.317675701</v>
      </c>
      <c r="J121" s="845" t="n">
        <v>-668089.3462479746</v>
      </c>
      <c r="K121" s="845" t="n">
        <v>-1893001.584992845</v>
      </c>
      <c r="L121" s="845" t="n">
        <v>183839.1697038311</v>
      </c>
      <c r="M121" s="845" t="n">
        <v>7842926.828150898</v>
      </c>
      <c r="N121" s="845" t="n">
        <v>-227611.3380290264</v>
      </c>
      <c r="O121" s="845" t="n">
        <v>-2619099.022196786</v>
      </c>
      <c r="P121" s="845" t="n">
        <v>411244.2782804827</v>
      </c>
      <c r="Q121" s="845" t="n">
        <v>-780082.9368990238</v>
      </c>
      <c r="R121" s="543" t="n">
        <v>0</v>
      </c>
      <c r="S121" s="845" t="n">
        <v>1</v>
      </c>
      <c r="T121" s="544" t="n">
        <v>145</v>
      </c>
      <c r="U121" s="547" t="n">
        <v>235.3003983398329</v>
      </c>
      <c r="V121" s="845" t="n">
        <v>-2156.489188373575</v>
      </c>
      <c r="W121" s="476" t="n"/>
      <c r="X121" s="476" t="n"/>
      <c r="Y121" s="845" t="n">
        <v>0.08201989658987863</v>
      </c>
      <c r="Z121" s="476" t="n"/>
      <c r="AA121" s="476" t="n"/>
      <c r="AB121" s="476" t="n"/>
      <c r="AC121" s="476" t="n"/>
      <c r="AD121" s="476" t="n"/>
      <c r="AE121" s="476" t="n"/>
      <c r="AF121" s="476" t="n"/>
      <c r="AG121" s="476" t="n"/>
      <c r="AH121" s="476" t="n"/>
      <c r="AI121" s="476" t="n"/>
      <c r="AJ121" s="476" t="n"/>
      <c r="AK121" s="476" t="n"/>
      <c r="AL121" s="476" t="n"/>
      <c r="AM121" s="476" t="n"/>
      <c r="AN121" s="476" t="n"/>
      <c r="AO121" s="476" t="n"/>
      <c r="AP121" s="476" t="n"/>
      <c r="AQ121" s="476" t="n"/>
      <c r="AR121" s="476" t="n"/>
      <c r="AS121" s="476" t="n"/>
      <c r="AT121" s="476" t="n"/>
      <c r="AU121" s="476" t="n"/>
      <c r="AV121" s="476" t="n"/>
      <c r="AW121" s="476" t="n"/>
      <c r="AX121" s="476" t="n"/>
      <c r="AY121" s="476" t="n"/>
      <c r="AZ121" s="476" t="n"/>
      <c r="BA121" s="476" t="n"/>
      <c r="BB121" s="476" t="n"/>
      <c r="BC121" s="476" t="n"/>
      <c r="BD121" s="476" t="n"/>
      <c r="BE121" s="476" t="n"/>
      <c r="BF121" s="476" t="n"/>
      <c r="BG121" s="476" t="n"/>
      <c r="BH121" s="476" t="n"/>
      <c r="BI121" s="476" t="n"/>
      <c r="BJ121" s="476" t="n"/>
      <c r="BK121" s="476" t="n"/>
      <c r="BL121" s="476" t="n"/>
      <c r="BM121" s="476" t="n"/>
      <c r="BN121" s="476" t="n"/>
      <c r="BO121" s="476" t="n"/>
      <c r="BP121" s="476" t="n"/>
      <c r="BQ121" s="476" t="n"/>
      <c r="BR121" s="476" t="n"/>
      <c r="BS121" s="476" t="n"/>
      <c r="BT121" s="476" t="n"/>
      <c r="BU121" s="476" t="n"/>
      <c r="BV121" s="476" t="n"/>
      <c r="BW121" s="476" t="n"/>
      <c r="BX121" s="476" t="n"/>
      <c r="BY121" s="476" t="n"/>
      <c r="BZ121" s="476" t="n"/>
      <c r="CA121" s="476" t="n"/>
      <c r="CB121" s="476" t="n"/>
      <c r="CC121" s="476" t="n"/>
      <c r="CD121" s="476" t="n"/>
      <c r="CE121" s="476" t="n"/>
      <c r="CF121" s="476" t="n"/>
      <c r="CG121" s="476" t="n"/>
      <c r="CH121" s="476" t="n"/>
      <c r="CI121" s="476" t="n"/>
      <c r="CJ121" s="476" t="n"/>
      <c r="CK121" s="476" t="n"/>
      <c r="CL121" s="476" t="n"/>
      <c r="CM121" s="476" t="n"/>
      <c r="CN121" s="476" t="n"/>
      <c r="CO121" s="476" t="n"/>
      <c r="CP121" s="476" t="n"/>
      <c r="CQ121" s="476" t="n"/>
      <c r="CR121" s="476" t="n"/>
      <c r="CS121" s="476" t="n"/>
      <c r="CT121" s="476" t="n"/>
      <c r="CU121" s="476" t="n"/>
      <c r="CV121" s="476" t="n"/>
    </row>
    <row r="122">
      <c r="A122" s="845" t="n"/>
      <c r="B122" s="543" t="n">
        <v>-551395.9924182012</v>
      </c>
      <c r="C122" s="845" t="n">
        <v>497031.5670519102</v>
      </c>
      <c r="D122" s="845" t="n">
        <v>0</v>
      </c>
      <c r="E122" s="845" t="n">
        <v>0</v>
      </c>
      <c r="F122" s="845" t="n">
        <v>0</v>
      </c>
      <c r="G122" s="845" t="n">
        <v>0</v>
      </c>
      <c r="H122" s="845" t="n">
        <v>0</v>
      </c>
      <c r="I122" s="845" t="n">
        <v>0</v>
      </c>
      <c r="J122" s="845" t="n">
        <v>333331.8231710103</v>
      </c>
      <c r="K122" s="845" t="n">
        <v>156700.7037369154</v>
      </c>
      <c r="L122" s="845" t="n">
        <v>-641554.0369213023</v>
      </c>
      <c r="M122" s="845" t="n">
        <v>-227611.3380290264</v>
      </c>
      <c r="N122" s="845" t="n">
        <v>1603418.207253485</v>
      </c>
      <c r="O122" s="845" t="n">
        <v>-541984.5508057029</v>
      </c>
      <c r="P122" s="845" t="n">
        <v>-743800.0010849915</v>
      </c>
      <c r="Q122" s="845" t="n">
        <v>115863.6180459037</v>
      </c>
      <c r="R122" s="543" t="n">
        <v>1</v>
      </c>
      <c r="S122" s="845" t="n">
        <v>0</v>
      </c>
      <c r="T122" s="544" t="n">
        <v>-272</v>
      </c>
      <c r="U122" s="547" t="n">
        <v>4651.516614246668</v>
      </c>
      <c r="V122" s="845" t="n">
        <v>104.9401007561032</v>
      </c>
      <c r="W122" s="476" t="n"/>
      <c r="X122" s="476" t="n"/>
      <c r="Y122" s="845" t="n">
        <v>0.1170785623037152</v>
      </c>
      <c r="Z122" s="476" t="n"/>
      <c r="AA122" s="476" t="n"/>
      <c r="AB122" s="476" t="n"/>
      <c r="AC122" s="476" t="n"/>
      <c r="AD122" s="476" t="n"/>
      <c r="AE122" s="476" t="n"/>
      <c r="AF122" s="476" t="n"/>
      <c r="AG122" s="476" t="n"/>
      <c r="AH122" s="476" t="n"/>
      <c r="AI122" s="476" t="n"/>
      <c r="AJ122" s="476" t="n"/>
      <c r="AK122" s="476" t="n"/>
      <c r="AL122" s="476" t="n"/>
      <c r="AM122" s="476" t="n"/>
      <c r="AN122" s="476" t="n"/>
      <c r="AO122" s="476" t="n"/>
      <c r="AP122" s="476" t="n"/>
      <c r="AQ122" s="476" t="n"/>
      <c r="AR122" s="476" t="n"/>
      <c r="AS122" s="476" t="n"/>
      <c r="AT122" s="476" t="n"/>
      <c r="AU122" s="476" t="n"/>
      <c r="AV122" s="476" t="n"/>
      <c r="AW122" s="476" t="n"/>
      <c r="AX122" s="476" t="n"/>
      <c r="AY122" s="476" t="n"/>
      <c r="AZ122" s="476" t="n"/>
      <c r="BA122" s="476" t="n"/>
      <c r="BB122" s="476" t="n"/>
      <c r="BC122" s="476" t="n"/>
      <c r="BD122" s="476" t="n"/>
      <c r="BE122" s="476" t="n"/>
      <c r="BF122" s="476" t="n"/>
      <c r="BG122" s="476" t="n"/>
      <c r="BH122" s="476" t="n"/>
      <c r="BI122" s="476" t="n"/>
      <c r="BJ122" s="476" t="n"/>
      <c r="BK122" s="476" t="n"/>
      <c r="BL122" s="476" t="n"/>
      <c r="BM122" s="476" t="n"/>
      <c r="BN122" s="476" t="n"/>
      <c r="BO122" s="476" t="n"/>
      <c r="BP122" s="476" t="n"/>
      <c r="BQ122" s="476" t="n"/>
      <c r="BR122" s="476" t="n"/>
      <c r="BS122" s="476" t="n"/>
      <c r="BT122" s="476" t="n"/>
      <c r="BU122" s="476" t="n"/>
      <c r="BV122" s="476" t="n"/>
      <c r="BW122" s="476" t="n"/>
      <c r="BX122" s="476" t="n"/>
      <c r="BY122" s="476" t="n"/>
      <c r="BZ122" s="476" t="n"/>
      <c r="CA122" s="476" t="n"/>
      <c r="CB122" s="476" t="n"/>
      <c r="CC122" s="476" t="n"/>
      <c r="CD122" s="476" t="n"/>
      <c r="CE122" s="476" t="n"/>
      <c r="CF122" s="476" t="n"/>
      <c r="CG122" s="476" t="n"/>
      <c r="CH122" s="476" t="n"/>
      <c r="CI122" s="476" t="n"/>
      <c r="CJ122" s="476" t="n"/>
      <c r="CK122" s="476" t="n"/>
      <c r="CL122" s="476" t="n"/>
      <c r="CM122" s="476" t="n"/>
      <c r="CN122" s="476" t="n"/>
      <c r="CO122" s="476" t="n"/>
      <c r="CP122" s="476" t="n"/>
      <c r="CQ122" s="476" t="n"/>
      <c r="CR122" s="476" t="n"/>
      <c r="CS122" s="476" t="n"/>
      <c r="CT122" s="476" t="n"/>
      <c r="CU122" s="476" t="n"/>
      <c r="CV122" s="476" t="n"/>
    </row>
    <row r="123">
      <c r="A123" s="845" t="n"/>
      <c r="B123" s="543" t="n">
        <v>1785040.820387639</v>
      </c>
      <c r="C123" s="845" t="n">
        <v>-1166911.190013903</v>
      </c>
      <c r="D123" s="845" t="n">
        <v>0</v>
      </c>
      <c r="E123" s="845" t="n">
        <v>0</v>
      </c>
      <c r="F123" s="845" t="n">
        <v>0</v>
      </c>
      <c r="G123" s="845" t="n">
        <v>0</v>
      </c>
      <c r="H123" s="845" t="n">
        <v>0</v>
      </c>
      <c r="I123" s="845" t="n">
        <v>0</v>
      </c>
      <c r="J123" s="845" t="n">
        <v>14175.26468405878</v>
      </c>
      <c r="K123" s="845" t="n">
        <v>-571436.6681128663</v>
      </c>
      <c r="L123" s="845" t="n">
        <v>-1300053.589493115</v>
      </c>
      <c r="M123" s="845" t="n">
        <v>-2619099.022196786</v>
      </c>
      <c r="N123" s="845" t="n">
        <v>-541984.5508057029</v>
      </c>
      <c r="O123" s="845" t="n">
        <v>5683020.401981601</v>
      </c>
      <c r="P123" s="845" t="n">
        <v>42822.05522711971</v>
      </c>
      <c r="Q123" s="845" t="n">
        <v>-1325573.521658045</v>
      </c>
      <c r="R123" s="543" t="n">
        <v>0</v>
      </c>
      <c r="S123" s="845" t="n">
        <v>1</v>
      </c>
      <c r="T123" s="544" t="n">
        <v>313</v>
      </c>
      <c r="U123" s="547" t="n">
        <v>-230.0302249066301</v>
      </c>
      <c r="V123" s="845" t="n">
        <v>3273.295223438698</v>
      </c>
      <c r="W123" s="476" t="n"/>
      <c r="X123" s="476" t="n"/>
      <c r="Y123" s="845" t="n">
        <v>-0.3849438927243751</v>
      </c>
      <c r="Z123" s="476" t="n"/>
      <c r="AA123" s="476" t="n"/>
      <c r="AB123" s="476" t="n"/>
      <c r="AC123" s="476" t="n"/>
      <c r="AD123" s="476" t="n"/>
      <c r="AE123" s="476" t="n"/>
      <c r="AF123" s="476" t="n"/>
      <c r="AG123" s="476" t="n"/>
      <c r="AH123" s="476" t="n"/>
      <c r="AI123" s="476" t="n"/>
      <c r="AJ123" s="476" t="n"/>
      <c r="AK123" s="476" t="n"/>
      <c r="AL123" s="476" t="n"/>
      <c r="AM123" s="476" t="n"/>
      <c r="AN123" s="476" t="n"/>
      <c r="AO123" s="476" t="n"/>
      <c r="AP123" s="476" t="n"/>
      <c r="AQ123" s="476" t="n"/>
      <c r="AR123" s="476" t="n"/>
      <c r="AS123" s="476" t="n"/>
      <c r="AT123" s="476" t="n"/>
      <c r="AU123" s="476" t="n"/>
      <c r="AV123" s="476" t="n"/>
      <c r="AW123" s="476" t="n"/>
      <c r="AX123" s="476" t="n"/>
      <c r="AY123" s="476" t="n"/>
      <c r="AZ123" s="476" t="n"/>
      <c r="BA123" s="476" t="n"/>
      <c r="BB123" s="476" t="n"/>
      <c r="BC123" s="476" t="n"/>
      <c r="BD123" s="476" t="n"/>
      <c r="BE123" s="476" t="n"/>
      <c r="BF123" s="476" t="n"/>
      <c r="BG123" s="476" t="n"/>
      <c r="BH123" s="476" t="n"/>
      <c r="BI123" s="476" t="n"/>
      <c r="BJ123" s="476" t="n"/>
      <c r="BK123" s="476" t="n"/>
      <c r="BL123" s="476" t="n"/>
      <c r="BM123" s="476" t="n"/>
      <c r="BN123" s="476" t="n"/>
      <c r="BO123" s="476" t="n"/>
      <c r="BP123" s="476" t="n"/>
      <c r="BQ123" s="476" t="n"/>
      <c r="BR123" s="476" t="n"/>
      <c r="BS123" s="476" t="n"/>
      <c r="BT123" s="476" t="n"/>
      <c r="BU123" s="476" t="n"/>
      <c r="BV123" s="476" t="n"/>
      <c r="BW123" s="476" t="n"/>
      <c r="BX123" s="476" t="n"/>
      <c r="BY123" s="476" t="n"/>
      <c r="BZ123" s="476" t="n"/>
      <c r="CA123" s="476" t="n"/>
      <c r="CB123" s="476" t="n"/>
      <c r="CC123" s="476" t="n"/>
      <c r="CD123" s="476" t="n"/>
      <c r="CE123" s="476" t="n"/>
      <c r="CF123" s="476" t="n"/>
      <c r="CG123" s="476" t="n"/>
      <c r="CH123" s="476" t="n"/>
      <c r="CI123" s="476" t="n"/>
      <c r="CJ123" s="476" t="n"/>
      <c r="CK123" s="476" t="n"/>
      <c r="CL123" s="476" t="n"/>
      <c r="CM123" s="476" t="n"/>
      <c r="CN123" s="476" t="n"/>
      <c r="CO123" s="476" t="n"/>
      <c r="CP123" s="476" t="n"/>
      <c r="CQ123" s="476" t="n"/>
      <c r="CR123" s="476" t="n"/>
      <c r="CS123" s="476" t="n"/>
      <c r="CT123" s="476" t="n"/>
      <c r="CU123" s="476" t="n"/>
      <c r="CV123" s="476" t="n"/>
    </row>
    <row r="124">
      <c r="A124" s="845" t="n"/>
      <c r="B124" s="543" t="n">
        <v>-2190966.540496671</v>
      </c>
      <c r="C124" s="845" t="n">
        <v>700573.581295703</v>
      </c>
      <c r="D124" s="845" t="n">
        <v>-744343.6664732296</v>
      </c>
      <c r="E124" s="845" t="n">
        <v>-39464.61913898122</v>
      </c>
      <c r="F124" s="845" t="n">
        <v>-1509651.600087069</v>
      </c>
      <c r="G124" s="845" t="n">
        <v>-1029589.156205278</v>
      </c>
      <c r="H124" s="845" t="n">
        <v>-1082062.511579622</v>
      </c>
      <c r="I124" s="845" t="n">
        <v>-521342.9408878051</v>
      </c>
      <c r="J124" s="845" t="n">
        <v>191783.6202911655</v>
      </c>
      <c r="K124" s="845" t="n">
        <v>659043.2472273349</v>
      </c>
      <c r="L124" s="845" t="n">
        <v>-2622586.114106003</v>
      </c>
      <c r="M124" s="845" t="n">
        <v>411244.2782804827</v>
      </c>
      <c r="N124" s="845" t="n">
        <v>-743800.0010849915</v>
      </c>
      <c r="O124" s="845" t="n">
        <v>42822.05522711971</v>
      </c>
      <c r="P124" s="845" t="n">
        <v>8701626.81353642</v>
      </c>
      <c r="Q124" s="845" t="n">
        <v>-223286.4457985761</v>
      </c>
      <c r="R124" s="543" t="n">
        <v>0</v>
      </c>
      <c r="S124" s="845" t="n">
        <v>0</v>
      </c>
      <c r="T124" s="544" t="n">
        <v>0</v>
      </c>
      <c r="U124" s="547" t="n">
        <v>-2370.765555475089</v>
      </c>
      <c r="V124" s="845" t="n">
        <v>3321.765136715449</v>
      </c>
      <c r="W124" s="476" t="n"/>
      <c r="X124" s="476" t="n"/>
      <c r="Y124" s="845" t="n">
        <v>1.473813179381697</v>
      </c>
      <c r="Z124" s="476" t="n"/>
      <c r="AA124" s="476" t="n"/>
      <c r="AB124" s="476" t="n"/>
      <c r="AC124" s="476" t="n"/>
      <c r="AD124" s="476" t="n"/>
      <c r="AE124" s="476" t="n"/>
      <c r="AF124" s="476" t="n"/>
      <c r="AG124" s="476" t="n"/>
      <c r="AH124" s="476" t="n"/>
      <c r="AI124" s="476" t="n"/>
      <c r="AJ124" s="476" t="n"/>
      <c r="AK124" s="476" t="n"/>
      <c r="AL124" s="476" t="n"/>
      <c r="AM124" s="476" t="n"/>
      <c r="AN124" s="476" t="n"/>
      <c r="AO124" s="476" t="n"/>
      <c r="AP124" s="476" t="n"/>
      <c r="AQ124" s="476" t="n"/>
      <c r="AR124" s="476" t="n"/>
      <c r="AS124" s="476" t="n"/>
      <c r="AT124" s="476" t="n"/>
      <c r="AU124" s="476" t="n"/>
      <c r="AV124" s="476" t="n"/>
      <c r="AW124" s="476" t="n"/>
      <c r="AX124" s="476" t="n"/>
      <c r="AY124" s="476" t="n"/>
      <c r="AZ124" s="476" t="n"/>
      <c r="BA124" s="476" t="n"/>
      <c r="BB124" s="476" t="n"/>
      <c r="BC124" s="476" t="n"/>
      <c r="BD124" s="476" t="n"/>
      <c r="BE124" s="476" t="n"/>
      <c r="BF124" s="476" t="n"/>
      <c r="BG124" s="476" t="n"/>
      <c r="BH124" s="476" t="n"/>
      <c r="BI124" s="476" t="n"/>
      <c r="BJ124" s="476" t="n"/>
      <c r="BK124" s="476" t="n"/>
      <c r="BL124" s="476" t="n"/>
      <c r="BM124" s="476" t="n"/>
      <c r="BN124" s="476" t="n"/>
      <c r="BO124" s="476" t="n"/>
      <c r="BP124" s="476" t="n"/>
      <c r="BQ124" s="476" t="n"/>
      <c r="BR124" s="476" t="n"/>
      <c r="BS124" s="476" t="n"/>
      <c r="BT124" s="476" t="n"/>
      <c r="BU124" s="476" t="n"/>
      <c r="BV124" s="476" t="n"/>
      <c r="BW124" s="476" t="n"/>
      <c r="BX124" s="476" t="n"/>
      <c r="BY124" s="476" t="n"/>
      <c r="BZ124" s="476" t="n"/>
      <c r="CA124" s="476" t="n"/>
      <c r="CB124" s="476" t="n"/>
      <c r="CC124" s="476" t="n"/>
      <c r="CD124" s="476" t="n"/>
      <c r="CE124" s="476" t="n"/>
      <c r="CF124" s="476" t="n"/>
      <c r="CG124" s="476" t="n"/>
      <c r="CH124" s="476" t="n"/>
      <c r="CI124" s="476" t="n"/>
      <c r="CJ124" s="476" t="n"/>
      <c r="CK124" s="476" t="n"/>
      <c r="CL124" s="476" t="n"/>
      <c r="CM124" s="476" t="n"/>
      <c r="CN124" s="476" t="n"/>
      <c r="CO124" s="476" t="n"/>
      <c r="CP124" s="476" t="n"/>
      <c r="CQ124" s="476" t="n"/>
      <c r="CR124" s="476" t="n"/>
      <c r="CS124" s="476" t="n"/>
      <c r="CT124" s="476" t="n"/>
      <c r="CU124" s="476" t="n"/>
      <c r="CV124" s="476" t="n"/>
    </row>
    <row r="125">
      <c r="A125" s="845" t="n"/>
      <c r="B125" s="543" t="n">
        <v>974149.9214582572</v>
      </c>
      <c r="C125" s="845" t="n">
        <v>-1200086.305204235</v>
      </c>
      <c r="D125" s="845" t="n">
        <v>-404891.0618620091</v>
      </c>
      <c r="E125" s="845" t="n">
        <v>-3167112.601122121</v>
      </c>
      <c r="F125" s="845" t="n">
        <v>-326937.0930770166</v>
      </c>
      <c r="G125" s="845" t="n">
        <v>-581242.709137636</v>
      </c>
      <c r="H125" s="845" t="n">
        <v>-75983.29999538064</v>
      </c>
      <c r="I125" s="845" t="n">
        <v>-349439.4359515198</v>
      </c>
      <c r="J125" s="845" t="n">
        <v>439956.4216669244</v>
      </c>
      <c r="K125" s="845" t="n">
        <v>-177985.4940647603</v>
      </c>
      <c r="L125" s="845" t="n">
        <v>-498872.0604381031</v>
      </c>
      <c r="M125" s="845" t="n">
        <v>-780082.9368990238</v>
      </c>
      <c r="N125" s="845" t="n">
        <v>115863.6180459037</v>
      </c>
      <c r="O125" s="845" t="n">
        <v>-1325573.521658045</v>
      </c>
      <c r="P125" s="845" t="n">
        <v>-223286.4457985761</v>
      </c>
      <c r="Q125" s="845" t="n">
        <v>7581523.004037343</v>
      </c>
      <c r="R125" s="543" t="n">
        <v>0</v>
      </c>
      <c r="S125" s="845" t="n">
        <v>0</v>
      </c>
      <c r="T125" s="544" t="n">
        <v>0</v>
      </c>
      <c r="U125" s="547" t="n">
        <v>1381.007369987746</v>
      </c>
      <c r="V125" s="845" t="n">
        <v>-3151.820383201856</v>
      </c>
      <c r="W125" s="476" t="n"/>
      <c r="X125" s="476" t="n"/>
      <c r="Y125" s="845" t="n">
        <v>0.002068210712393603</v>
      </c>
      <c r="Z125" s="476" t="n"/>
      <c r="AA125" s="476" t="n"/>
      <c r="AB125" s="476" t="n"/>
      <c r="AC125" s="476" t="n"/>
      <c r="AD125" s="476" t="n"/>
      <c r="AE125" s="476" t="n"/>
      <c r="AF125" s="476" t="n"/>
      <c r="AG125" s="476" t="n"/>
      <c r="AH125" s="476" t="n"/>
      <c r="AI125" s="476" t="n"/>
      <c r="AJ125" s="476" t="n"/>
      <c r="AK125" s="476" t="n"/>
      <c r="AL125" s="476" t="n"/>
      <c r="AM125" s="476" t="n"/>
      <c r="AN125" s="476" t="n"/>
      <c r="AO125" s="476" t="n"/>
      <c r="AP125" s="476" t="n"/>
      <c r="AQ125" s="476" t="n"/>
      <c r="AR125" s="476" t="n"/>
      <c r="AS125" s="476" t="n"/>
      <c r="AT125" s="476" t="n"/>
      <c r="AU125" s="476" t="n"/>
      <c r="AV125" s="476" t="n"/>
      <c r="AW125" s="476" t="n"/>
      <c r="AX125" s="476" t="n"/>
      <c r="AY125" s="476" t="n"/>
      <c r="AZ125" s="476" t="n"/>
      <c r="BA125" s="476" t="n"/>
      <c r="BB125" s="476" t="n"/>
      <c r="BC125" s="476" t="n"/>
      <c r="BD125" s="476" t="n"/>
      <c r="BE125" s="476" t="n"/>
      <c r="BF125" s="476" t="n"/>
      <c r="BG125" s="476" t="n"/>
      <c r="BH125" s="476" t="n"/>
      <c r="BI125" s="476" t="n"/>
      <c r="BJ125" s="476" t="n"/>
      <c r="BK125" s="476" t="n"/>
      <c r="BL125" s="476" t="n"/>
      <c r="BM125" s="476" t="n"/>
      <c r="BN125" s="476" t="n"/>
      <c r="BO125" s="476" t="n"/>
      <c r="BP125" s="476" t="n"/>
      <c r="BQ125" s="476" t="n"/>
      <c r="BR125" s="476" t="n"/>
      <c r="BS125" s="476" t="n"/>
      <c r="BT125" s="476" t="n"/>
      <c r="BU125" s="476" t="n"/>
      <c r="BV125" s="476" t="n"/>
      <c r="BW125" s="476" t="n"/>
      <c r="BX125" s="476" t="n"/>
      <c r="BY125" s="476" t="n"/>
      <c r="BZ125" s="476" t="n"/>
      <c r="CA125" s="476" t="n"/>
      <c r="CB125" s="476" t="n"/>
      <c r="CC125" s="476" t="n"/>
      <c r="CD125" s="476" t="n"/>
      <c r="CE125" s="476" t="n"/>
      <c r="CF125" s="476" t="n"/>
      <c r="CG125" s="476" t="n"/>
      <c r="CH125" s="476" t="n"/>
      <c r="CI125" s="476" t="n"/>
      <c r="CJ125" s="476" t="n"/>
      <c r="CK125" s="476" t="n"/>
      <c r="CL125" s="476" t="n"/>
      <c r="CM125" s="476" t="n"/>
      <c r="CN125" s="476" t="n"/>
      <c r="CO125" s="476" t="n"/>
      <c r="CP125" s="476" t="n"/>
      <c r="CQ125" s="476" t="n"/>
      <c r="CR125" s="476" t="n"/>
      <c r="CS125" s="476" t="n"/>
      <c r="CT125" s="476" t="n"/>
      <c r="CU125" s="476" t="n"/>
      <c r="CV125" s="476" t="n"/>
    </row>
    <row r="126" ht="25.75" customHeight="1">
      <c r="A126" s="845" t="inlineStr">
        <is>
          <t>S</t>
        </is>
      </c>
      <c r="B126" s="543" t="n">
        <v>0</v>
      </c>
      <c r="C126" s="845" t="n">
        <v>0</v>
      </c>
      <c r="D126" s="845" t="n">
        <v>0</v>
      </c>
      <c r="E126" s="845" t="n">
        <v>0</v>
      </c>
      <c r="F126" s="845" t="n">
        <v>0</v>
      </c>
      <c r="G126" s="845" t="n">
        <v>0</v>
      </c>
      <c r="H126" s="845" t="n">
        <v>1</v>
      </c>
      <c r="I126" s="845" t="n">
        <v>0</v>
      </c>
      <c r="J126" s="845" t="n">
        <v>0</v>
      </c>
      <c r="K126" s="845" t="n">
        <v>0</v>
      </c>
      <c r="L126" s="845" t="n">
        <v>1</v>
      </c>
      <c r="M126" s="845" t="n">
        <v>0</v>
      </c>
      <c r="N126" s="845" t="n">
        <v>1</v>
      </c>
      <c r="O126" s="845" t="n">
        <v>0</v>
      </c>
      <c r="P126" s="845" t="n">
        <v>0</v>
      </c>
      <c r="Q126" s="845" t="n">
        <v>0</v>
      </c>
      <c r="R126" s="543" t="n">
        <v>0</v>
      </c>
      <c r="S126" s="845" t="n">
        <v>0</v>
      </c>
      <c r="T126" s="544" t="n">
        <v>0</v>
      </c>
      <c r="U126" s="547" t="n">
        <v>-2156.489188282377</v>
      </c>
      <c r="V126" s="476" t="n"/>
      <c r="W126" s="476" t="n"/>
      <c r="X126" s="476" t="n"/>
      <c r="Y126" s="845" t="n">
        <v>-1.189458490942731</v>
      </c>
      <c r="Z126" s="476" t="n"/>
      <c r="AA126" s="476" t="n"/>
      <c r="AB126" s="476" t="n"/>
      <c r="AC126" s="476" t="n"/>
      <c r="AD126" s="476" t="n"/>
      <c r="AE126" s="476" t="n"/>
      <c r="AF126" s="476" t="n"/>
      <c r="AG126" s="476" t="n"/>
      <c r="AH126" s="476" t="n"/>
      <c r="AI126" s="476" t="n"/>
      <c r="AJ126" s="476" t="n"/>
      <c r="AK126" s="476" t="n"/>
      <c r="AL126" s="476" t="n"/>
      <c r="AM126" s="476" t="n"/>
      <c r="AN126" s="476" t="n"/>
      <c r="AO126" s="476" t="n"/>
      <c r="AP126" s="476" t="n"/>
      <c r="AQ126" s="476" t="n"/>
      <c r="AR126" s="476" t="n"/>
      <c r="AS126" s="476" t="n"/>
      <c r="AT126" s="476" t="n"/>
      <c r="AU126" s="476" t="n"/>
      <c r="AV126" s="476" t="n"/>
      <c r="AW126" s="476" t="n"/>
      <c r="AX126" s="476" t="n"/>
      <c r="AY126" s="476" t="n"/>
      <c r="AZ126" s="476" t="n"/>
      <c r="BA126" s="476" t="n"/>
      <c r="BB126" s="476" t="n"/>
      <c r="BC126" s="476" t="n"/>
      <c r="BD126" s="476" t="n"/>
      <c r="BE126" s="476" t="n"/>
      <c r="BF126" s="476" t="n"/>
      <c r="BG126" s="476" t="n"/>
      <c r="BH126" s="476" t="n"/>
      <c r="BI126" s="476" t="n"/>
      <c r="BJ126" s="476" t="n"/>
      <c r="BK126" s="476" t="n"/>
      <c r="BL126" s="476" t="n"/>
      <c r="BM126" s="476" t="n"/>
      <c r="BN126" s="476" t="n"/>
      <c r="BO126" s="476" t="n"/>
      <c r="BP126" s="476" t="n"/>
      <c r="BQ126" s="476" t="n"/>
      <c r="BR126" s="476" t="n"/>
      <c r="BS126" s="476" t="n"/>
      <c r="BT126" s="476" t="n"/>
      <c r="BU126" s="476" t="n"/>
      <c r="BV126" s="476" t="n"/>
      <c r="BW126" s="476" t="n"/>
      <c r="BX126" s="476" t="n"/>
      <c r="BY126" s="476" t="n"/>
      <c r="BZ126" s="476" t="n"/>
      <c r="CA126" s="476" t="n"/>
      <c r="CB126" s="476" t="n"/>
      <c r="CC126" s="476" t="n"/>
      <c r="CD126" s="476" t="n"/>
      <c r="CE126" s="476" t="n"/>
      <c r="CF126" s="476" t="n"/>
      <c r="CG126" s="476" t="n"/>
      <c r="CH126" s="476" t="n"/>
      <c r="CI126" s="476" t="n"/>
      <c r="CJ126" s="476" t="n"/>
      <c r="CK126" s="476" t="n"/>
      <c r="CL126" s="476" t="n"/>
      <c r="CM126" s="476" t="n"/>
      <c r="CN126" s="476" t="n"/>
      <c r="CO126" s="476" t="n"/>
      <c r="CP126" s="476" t="n"/>
      <c r="CQ126" s="476" t="n"/>
      <c r="CR126" s="476" t="n"/>
      <c r="CS126" s="476" t="n"/>
      <c r="CT126" s="476" t="n"/>
      <c r="CU126" s="476" t="n"/>
      <c r="CV126" s="476" t="n"/>
    </row>
    <row r="127">
      <c r="A127" s="476" t="n"/>
      <c r="B127" s="543" t="n">
        <v>0</v>
      </c>
      <c r="C127" s="845" t="n">
        <v>0</v>
      </c>
      <c r="D127" s="845" t="n">
        <v>0</v>
      </c>
      <c r="E127" s="845" t="n">
        <v>0</v>
      </c>
      <c r="F127" s="845" t="n">
        <v>0</v>
      </c>
      <c r="G127" s="845" t="n">
        <v>0</v>
      </c>
      <c r="H127" s="845" t="n">
        <v>0</v>
      </c>
      <c r="I127" s="845" t="n">
        <v>1</v>
      </c>
      <c r="J127" s="845" t="n">
        <v>0</v>
      </c>
      <c r="K127" s="845" t="n">
        <v>0</v>
      </c>
      <c r="L127" s="845" t="n">
        <v>0</v>
      </c>
      <c r="M127" s="845" t="n">
        <v>1</v>
      </c>
      <c r="N127" s="845" t="n">
        <v>0</v>
      </c>
      <c r="O127" s="845" t="n">
        <v>1</v>
      </c>
      <c r="P127" s="845" t="n">
        <v>0</v>
      </c>
      <c r="Q127" s="845" t="n">
        <v>0</v>
      </c>
      <c r="R127" s="543" t="n">
        <v>0</v>
      </c>
      <c r="S127" s="845" t="n">
        <v>0</v>
      </c>
      <c r="T127" s="544" t="n">
        <v>0</v>
      </c>
      <c r="U127" s="547" t="n">
        <v>104.940100701264</v>
      </c>
      <c r="V127" s="476" t="n"/>
      <c r="W127" s="476" t="n"/>
      <c r="X127" s="476" t="n"/>
      <c r="Y127" s="845" t="n">
        <v>-0.682695650539672</v>
      </c>
      <c r="Z127" s="476" t="n"/>
      <c r="AA127" s="476" t="n"/>
      <c r="AB127" s="476" t="n"/>
      <c r="AC127" s="476" t="n"/>
      <c r="AD127" s="476" t="n"/>
      <c r="AE127" s="476" t="n"/>
      <c r="AF127" s="476" t="n"/>
      <c r="AG127" s="476" t="n"/>
      <c r="AH127" s="476" t="n"/>
      <c r="AI127" s="476" t="n"/>
      <c r="AJ127" s="476" t="n"/>
      <c r="AK127" s="476" t="n"/>
      <c r="AL127" s="476" t="n"/>
      <c r="AM127" s="476" t="n"/>
      <c r="AN127" s="476" t="n"/>
      <c r="AO127" s="476" t="n"/>
      <c r="AP127" s="476" t="n"/>
      <c r="AQ127" s="476" t="n"/>
      <c r="AR127" s="476" t="n"/>
      <c r="AS127" s="476" t="n"/>
      <c r="AT127" s="476" t="n"/>
      <c r="AU127" s="476" t="n"/>
      <c r="AV127" s="476" t="n"/>
      <c r="AW127" s="476" t="n"/>
      <c r="AX127" s="476" t="n"/>
      <c r="AY127" s="476" t="n"/>
      <c r="AZ127" s="476" t="n"/>
      <c r="BA127" s="476" t="n"/>
      <c r="BB127" s="476" t="n"/>
      <c r="BC127" s="476" t="n"/>
      <c r="BD127" s="476" t="n"/>
      <c r="BE127" s="476" t="n"/>
      <c r="BF127" s="476" t="n"/>
      <c r="BG127" s="476" t="n"/>
      <c r="BH127" s="476" t="n"/>
      <c r="BI127" s="476" t="n"/>
      <c r="BJ127" s="476" t="n"/>
      <c r="BK127" s="476" t="n"/>
      <c r="BL127" s="476" t="n"/>
      <c r="BM127" s="476" t="n"/>
      <c r="BN127" s="476" t="n"/>
      <c r="BO127" s="476" t="n"/>
      <c r="BP127" s="476" t="n"/>
      <c r="BQ127" s="476" t="n"/>
      <c r="BR127" s="476" t="n"/>
      <c r="BS127" s="476" t="n"/>
      <c r="BT127" s="476" t="n"/>
      <c r="BU127" s="476" t="n"/>
      <c r="BV127" s="476" t="n"/>
      <c r="BW127" s="476" t="n"/>
      <c r="BX127" s="476" t="n"/>
      <c r="BY127" s="476" t="n"/>
      <c r="BZ127" s="476" t="n"/>
      <c r="CA127" s="476" t="n"/>
      <c r="CB127" s="476" t="n"/>
      <c r="CC127" s="476" t="n"/>
      <c r="CD127" s="476" t="n"/>
      <c r="CE127" s="476" t="n"/>
      <c r="CF127" s="476" t="n"/>
      <c r="CG127" s="476" t="n"/>
      <c r="CH127" s="476" t="n"/>
      <c r="CI127" s="476" t="n"/>
      <c r="CJ127" s="476" t="n"/>
      <c r="CK127" s="476" t="n"/>
      <c r="CL127" s="476" t="n"/>
      <c r="CM127" s="476" t="n"/>
      <c r="CN127" s="476" t="n"/>
      <c r="CO127" s="476" t="n"/>
      <c r="CP127" s="476" t="n"/>
      <c r="CQ127" s="476" t="n"/>
      <c r="CR127" s="476" t="n"/>
      <c r="CS127" s="476" t="n"/>
      <c r="CT127" s="476" t="n"/>
      <c r="CU127" s="476" t="n"/>
      <c r="CV127" s="476" t="n"/>
    </row>
    <row r="128">
      <c r="A128" s="476" t="n"/>
      <c r="B128" s="543" t="n">
        <v>0</v>
      </c>
      <c r="C128" s="845" t="n">
        <v>0</v>
      </c>
      <c r="D128" s="845" t="n">
        <v>0</v>
      </c>
      <c r="E128" s="845" t="n">
        <v>0</v>
      </c>
      <c r="F128" s="845" t="n">
        <v>0</v>
      </c>
      <c r="G128" s="845" t="n">
        <v>0</v>
      </c>
      <c r="H128" s="845">
        <f>-AB112</f>
        <v/>
      </c>
      <c r="I128" s="845">
        <f>AA112</f>
        <v/>
      </c>
      <c r="J128" s="845" t="n">
        <v>0</v>
      </c>
      <c r="K128" s="845" t="n">
        <v>0</v>
      </c>
      <c r="L128" s="845">
        <f>-AB113</f>
        <v/>
      </c>
      <c r="M128" s="845">
        <f>AA113</f>
        <v/>
      </c>
      <c r="N128" s="845">
        <f>-AB114</f>
        <v/>
      </c>
      <c r="O128" s="845">
        <f>AA114</f>
        <v/>
      </c>
      <c r="P128" s="845" t="n">
        <v>0</v>
      </c>
      <c r="Q128" s="845" t="n">
        <v>0</v>
      </c>
      <c r="R128" s="543" t="n">
        <v>0</v>
      </c>
      <c r="S128" s="845" t="n">
        <v>0</v>
      </c>
      <c r="T128" s="544" t="n">
        <v>0</v>
      </c>
      <c r="U128" s="547" t="n">
        <v>3273.295223497404</v>
      </c>
      <c r="V128" s="476" t="n"/>
      <c r="W128" s="476" t="n"/>
      <c r="X128" s="476" t="n"/>
      <c r="Y128" s="845" t="n">
        <v>-0.1223242669284899</v>
      </c>
      <c r="Z128" s="476" t="n"/>
      <c r="AA128" s="476" t="n"/>
      <c r="AB128" s="476" t="n"/>
      <c r="AC128" s="476" t="n"/>
      <c r="AD128" s="476" t="n"/>
      <c r="AE128" s="476" t="n"/>
      <c r="AF128" s="476" t="n"/>
      <c r="AG128" s="476" t="n"/>
      <c r="AH128" s="476" t="n"/>
      <c r="AI128" s="476" t="n"/>
      <c r="AJ128" s="476" t="n"/>
      <c r="AK128" s="476" t="n"/>
      <c r="AL128" s="476" t="n"/>
      <c r="AM128" s="476" t="n"/>
      <c r="AN128" s="476" t="n"/>
      <c r="AO128" s="476" t="n"/>
      <c r="AP128" s="476" t="n"/>
      <c r="AQ128" s="476" t="n"/>
      <c r="AR128" s="476" t="n"/>
      <c r="AS128" s="476" t="n"/>
      <c r="AT128" s="476" t="n"/>
      <c r="AU128" s="476" t="n"/>
      <c r="AV128" s="476" t="n"/>
      <c r="AW128" s="476" t="n"/>
      <c r="AX128" s="476" t="n"/>
      <c r="AY128" s="476" t="n"/>
      <c r="AZ128" s="476" t="n"/>
      <c r="BA128" s="476" t="n"/>
      <c r="BB128" s="476" t="n"/>
      <c r="BC128" s="476" t="n"/>
      <c r="BD128" s="476" t="n"/>
      <c r="BE128" s="476" t="n"/>
      <c r="BF128" s="476" t="n"/>
      <c r="BG128" s="476" t="n"/>
      <c r="BH128" s="476" t="n"/>
      <c r="BI128" s="476" t="n"/>
      <c r="BJ128" s="476" t="n"/>
      <c r="BK128" s="476" t="n"/>
      <c r="BL128" s="476" t="n"/>
      <c r="BM128" s="476" t="n"/>
      <c r="BN128" s="476" t="n"/>
      <c r="BO128" s="476" t="n"/>
      <c r="BP128" s="476" t="n"/>
      <c r="BQ128" s="476" t="n"/>
      <c r="BR128" s="476" t="n"/>
      <c r="BS128" s="476" t="n"/>
      <c r="BT128" s="476" t="n"/>
      <c r="BU128" s="476" t="n"/>
      <c r="BV128" s="476" t="n"/>
      <c r="BW128" s="476" t="n"/>
      <c r="BX128" s="476" t="n"/>
      <c r="BY128" s="476" t="n"/>
      <c r="BZ128" s="476" t="n"/>
      <c r="CA128" s="476" t="n"/>
      <c r="CB128" s="476" t="n"/>
      <c r="CC128" s="476" t="n"/>
      <c r="CD128" s="476" t="n"/>
      <c r="CE128" s="476" t="n"/>
      <c r="CF128" s="476" t="n"/>
      <c r="CG128" s="476" t="n"/>
      <c r="CH128" s="476" t="n"/>
      <c r="CI128" s="476" t="n"/>
      <c r="CJ128" s="476" t="n"/>
      <c r="CK128" s="476" t="n"/>
      <c r="CL128" s="476" t="n"/>
      <c r="CM128" s="476" t="n"/>
      <c r="CN128" s="476" t="n"/>
      <c r="CO128" s="476" t="n"/>
      <c r="CP128" s="476" t="n"/>
      <c r="CQ128" s="476" t="n"/>
      <c r="CR128" s="476" t="n"/>
      <c r="CS128" s="476" t="n"/>
      <c r="CT128" s="476" t="n"/>
      <c r="CU128" s="476" t="n"/>
      <c r="CV128" s="476" t="n"/>
    </row>
    <row r="129">
      <c r="A129" s="476" t="n"/>
      <c r="B129" s="543" t="n">
        <v>-2190966.540496672</v>
      </c>
      <c r="C129" s="476" t="n">
        <v>700573.5812957031</v>
      </c>
      <c r="D129" s="476" t="n">
        <v>-744343.6664732296</v>
      </c>
      <c r="E129" s="476" t="n">
        <v>-39464.61913898122</v>
      </c>
      <c r="F129" s="476" t="n">
        <v>-1509651.600087068</v>
      </c>
      <c r="G129" s="476" t="n">
        <v>-1029589.156205278</v>
      </c>
      <c r="H129" s="476" t="n">
        <v>-1082062.511579623</v>
      </c>
      <c r="I129" s="476" t="n">
        <v>-521342.9408878048</v>
      </c>
      <c r="J129" s="476" t="n">
        <v>191783.6202911654</v>
      </c>
      <c r="K129" s="476" t="n">
        <v>659043.2472273349</v>
      </c>
      <c r="L129" s="476" t="n">
        <v>-2622586.114106003</v>
      </c>
      <c r="M129" s="476" t="n">
        <v>411244.2782804826</v>
      </c>
      <c r="N129" s="476" t="n">
        <v>-743800.0010849916</v>
      </c>
      <c r="O129" s="476" t="n">
        <v>42822.05522711994</v>
      </c>
      <c r="P129" s="476" t="n">
        <v>8701626.81353642</v>
      </c>
      <c r="Q129" s="476" t="n">
        <v>-223286.4457985763</v>
      </c>
      <c r="R129" s="543" t="n">
        <v>0</v>
      </c>
      <c r="S129" s="476" t="n">
        <v>0</v>
      </c>
      <c r="T129" s="544" t="n">
        <v>0</v>
      </c>
      <c r="U129" s="547" t="n">
        <v>3321.765137013132</v>
      </c>
      <c r="V129" s="845" t="n"/>
      <c r="W129" s="845" t="n"/>
      <c r="X129" s="845" t="n"/>
      <c r="Y129" s="845" t="n">
        <v>-1.122294722680997</v>
      </c>
      <c r="Z129" s="845" t="n"/>
      <c r="AA129" s="845" t="inlineStr">
        <is>
          <t>VTL</t>
        </is>
      </c>
      <c r="AB129" s="845">
        <f t="array" ref="AB129">MMULT(TRANSPOSE(_xlfn.ANCHORARRAY(Y119)),S76:S107)</f>
        <v/>
      </c>
      <c r="AC129" s="845" t="n"/>
      <c r="AD129" s="845" t="n"/>
      <c r="AE129" s="845" t="n"/>
      <c r="AF129" s="476" t="n"/>
      <c r="AG129" s="476" t="n"/>
      <c r="AH129" s="476" t="n"/>
      <c r="AI129" s="476" t="n"/>
      <c r="AJ129" s="476" t="n"/>
      <c r="AK129" s="476" t="n"/>
      <c r="AL129" s="476" t="n"/>
      <c r="AM129" s="476" t="n"/>
      <c r="AN129" s="476" t="n"/>
      <c r="AO129" s="476" t="n"/>
      <c r="AP129" s="476" t="n"/>
      <c r="AQ129" s="476" t="n"/>
      <c r="AR129" s="476" t="n"/>
      <c r="AS129" s="476" t="n"/>
      <c r="AT129" s="476" t="n"/>
      <c r="AU129" s="476" t="n"/>
      <c r="AV129" s="476" t="n"/>
      <c r="AW129" s="476" t="n"/>
      <c r="AX129" s="476" t="n"/>
      <c r="AY129" s="476" t="n"/>
      <c r="AZ129" s="476" t="n"/>
      <c r="BA129" s="476" t="n"/>
      <c r="BB129" s="476" t="n"/>
      <c r="BC129" s="476" t="n"/>
      <c r="BD129" s="476" t="n"/>
      <c r="BE129" s="476" t="n"/>
      <c r="BF129" s="476" t="n"/>
      <c r="BG129" s="476" t="n"/>
      <c r="BH129" s="476" t="n"/>
      <c r="BI129" s="476" t="n"/>
      <c r="BJ129" s="476" t="n"/>
      <c r="BK129" s="476" t="n"/>
      <c r="BL129" s="476" t="n"/>
      <c r="BM129" s="476" t="n"/>
      <c r="BN129" s="476" t="n"/>
      <c r="BO129" s="476" t="n"/>
      <c r="BP129" s="476" t="n"/>
      <c r="BQ129" s="476" t="n"/>
      <c r="BR129" s="476" t="n"/>
      <c r="BS129" s="476" t="n"/>
      <c r="BT129" s="476" t="n"/>
      <c r="BU129" s="476" t="n"/>
      <c r="BV129" s="476" t="n"/>
      <c r="BW129" s="476" t="n"/>
      <c r="BX129" s="476" t="n"/>
      <c r="BY129" s="476" t="n"/>
      <c r="BZ129" s="476" t="n"/>
      <c r="CA129" s="476" t="n"/>
      <c r="CB129" s="476" t="n"/>
      <c r="CC129" s="476" t="n"/>
      <c r="CD129" s="476" t="n"/>
      <c r="CE129" s="476" t="n"/>
      <c r="CF129" s="476" t="n"/>
      <c r="CG129" s="476" t="n"/>
      <c r="CH129" s="476" t="n"/>
      <c r="CI129" s="476" t="n"/>
      <c r="CJ129" s="476" t="n"/>
      <c r="CK129" s="476" t="n"/>
      <c r="CL129" s="476" t="n"/>
      <c r="CM129" s="476" t="n"/>
      <c r="CN129" s="476" t="n"/>
      <c r="CO129" s="476" t="n"/>
      <c r="CP129" s="476" t="n"/>
      <c r="CQ129" s="476" t="n"/>
      <c r="CR129" s="476" t="n"/>
      <c r="CS129" s="476" t="n"/>
      <c r="CT129" s="476" t="n"/>
      <c r="CU129" s="476" t="n"/>
      <c r="CV129" s="476" t="n"/>
    </row>
    <row r="130">
      <c r="A130" s="476" t="n"/>
      <c r="B130" s="543" t="inlineStr">
        <is>
          <t>(ATA)-1</t>
        </is>
      </c>
      <c r="C130" s="476" t="n">
        <v>-1200086.305204235</v>
      </c>
      <c r="D130" s="476" t="n">
        <v>-404891.0618620092</v>
      </c>
      <c r="E130" s="476" t="n">
        <v>-3167112.601122121</v>
      </c>
      <c r="F130" s="476" t="n">
        <v>-326937.0930770164</v>
      </c>
      <c r="G130" s="476" t="n">
        <v>-581242.7091376367</v>
      </c>
      <c r="H130" s="476" t="n">
        <v>-75983.29999538057</v>
      </c>
      <c r="I130" s="476" t="n">
        <v>-349439.4359515198</v>
      </c>
      <c r="J130" s="476" t="n">
        <v>439956.4216669244</v>
      </c>
      <c r="K130" s="476" t="n">
        <v>-177985.4940647602</v>
      </c>
      <c r="L130" s="476" t="n">
        <v>-498872.060438103</v>
      </c>
      <c r="M130" s="476" t="n">
        <v>-780082.9368990237</v>
      </c>
      <c r="N130" s="476" t="n">
        <v>115863.6180459038</v>
      </c>
      <c r="O130" s="476" t="n">
        <v>-1325573.521658045</v>
      </c>
      <c r="P130" s="476" t="n">
        <v>-223286.4457985763</v>
      </c>
      <c r="Q130" s="476" t="n">
        <v>7581523.004037343</v>
      </c>
      <c r="R130" s="567" t="inlineStr">
        <is>
          <t>ST(-1)</t>
        </is>
      </c>
      <c r="S130" s="590" t="n">
        <v>0</v>
      </c>
      <c r="T130" s="568" t="n">
        <v>0</v>
      </c>
      <c r="U130" s="571" t="n">
        <v>-3151.820383325786</v>
      </c>
      <c r="V130" s="845" t="inlineStr">
        <is>
          <t>X</t>
        </is>
      </c>
      <c r="W130" s="845" t="inlineStr">
        <is>
          <t>mx</t>
        </is>
      </c>
      <c r="X130" s="845" t="n"/>
      <c r="Y130" s="845" t="n">
        <v>-0.3844016225836424</v>
      </c>
      <c r="Z130" s="845" t="n"/>
      <c r="AA130" s="845" t="inlineStr">
        <is>
          <t>VTV</t>
        </is>
      </c>
      <c r="AB130" s="845">
        <f t="array" ref="AB130">MMULT(TRANSPOSE(_xlfn.ANCHORARRAY(Y119)),_xlfn.ANCHORARRAY(Y119))</f>
        <v/>
      </c>
      <c r="AC130" s="845" t="n"/>
      <c r="AD130" s="845" t="n"/>
      <c r="AE130" s="845" t="n"/>
      <c r="AF130" s="476" t="n"/>
      <c r="AG130" s="476" t="n"/>
      <c r="AH130" s="476" t="n"/>
      <c r="AI130" s="476" t="n"/>
      <c r="AJ130" s="476" t="n"/>
      <c r="AK130" s="476" t="n"/>
      <c r="AL130" s="476" t="n"/>
      <c r="AM130" s="476" t="n"/>
      <c r="AN130" s="476" t="n"/>
      <c r="AO130" s="476" t="n"/>
      <c r="AP130" s="476" t="n"/>
      <c r="AQ130" s="476" t="n"/>
      <c r="AR130" s="476" t="n"/>
      <c r="AS130" s="476" t="n"/>
      <c r="AT130" s="476" t="n"/>
      <c r="AU130" s="476" t="n"/>
      <c r="AV130" s="476" t="n"/>
      <c r="AW130" s="476" t="n"/>
      <c r="AX130" s="476" t="n"/>
      <c r="AY130" s="476" t="n"/>
      <c r="AZ130" s="476" t="n"/>
      <c r="BA130" s="476" t="n"/>
      <c r="BB130" s="476" t="n"/>
      <c r="BC130" s="476" t="n"/>
      <c r="BD130" s="476" t="n"/>
      <c r="BE130" s="476" t="n"/>
      <c r="BF130" s="476" t="n"/>
      <c r="BG130" s="476" t="n"/>
      <c r="BH130" s="476" t="n"/>
      <c r="BI130" s="476" t="n"/>
      <c r="BJ130" s="476" t="n"/>
      <c r="BK130" s="476" t="n"/>
      <c r="BL130" s="476" t="n"/>
      <c r="BM130" s="476" t="n"/>
      <c r="BN130" s="476" t="n"/>
      <c r="BO130" s="476" t="n"/>
      <c r="BP130" s="476" t="n"/>
      <c r="BQ130" s="476" t="n"/>
      <c r="BR130" s="476" t="n"/>
      <c r="BS130" s="476" t="n"/>
      <c r="BT130" s="476" t="n"/>
      <c r="BU130" s="476" t="n"/>
      <c r="BV130" s="476" t="n"/>
      <c r="BW130" s="476" t="n"/>
      <c r="BX130" s="476" t="n"/>
      <c r="BY130" s="476" t="n"/>
      <c r="BZ130" s="476" t="n"/>
      <c r="CA130" s="476" t="n"/>
      <c r="CB130" s="476" t="n"/>
      <c r="CC130" s="476" t="n"/>
      <c r="CD130" s="476" t="n"/>
      <c r="CE130" s="476" t="n"/>
      <c r="CF130" s="476" t="n"/>
      <c r="CG130" s="476" t="n"/>
      <c r="CH130" s="476" t="n"/>
      <c r="CI130" s="476" t="n"/>
      <c r="CJ130" s="476" t="n"/>
      <c r="CK130" s="476" t="n"/>
      <c r="CL130" s="476" t="n"/>
      <c r="CM130" s="476" t="n"/>
      <c r="CN130" s="476" t="n"/>
      <c r="CO130" s="476" t="n"/>
      <c r="CP130" s="476" t="n"/>
      <c r="CQ130" s="476" t="n"/>
      <c r="CR130" s="476" t="n"/>
      <c r="CS130" s="476" t="n"/>
      <c r="CT130" s="476" t="n"/>
      <c r="CU130" s="476" t="n"/>
      <c r="CV130" s="476" t="n"/>
    </row>
    <row r="131">
      <c r="A131" s="476" t="n"/>
      <c r="B131" s="580">
        <f t="array" ref="B131:T149">MINVERSE(B110:T128)</f>
        <v/>
      </c>
      <c r="C131" s="581" t="n">
        <v>5.919998987631014e-07</v>
      </c>
      <c r="D131" s="581" t="n">
        <v>1.410158036052882e-06</v>
      </c>
      <c r="E131" s="581" t="n">
        <v>1.924446908625518e-06</v>
      </c>
      <c r="F131" s="581" t="n">
        <v>-9.937688854409987e-08</v>
      </c>
      <c r="G131" s="581" t="n">
        <v>1.529889829365302e-06</v>
      </c>
      <c r="H131" s="581" t="n">
        <v>-3.348660213750854e-07</v>
      </c>
      <c r="I131" s="581" t="n">
        <v>5.790938525591609e-07</v>
      </c>
      <c r="J131" s="581" t="n">
        <v>-5.654248896210742e-07</v>
      </c>
      <c r="K131" s="581" t="n">
        <v>-2.68114071530668e-07</v>
      </c>
      <c r="L131" s="581" t="n">
        <v>2.455170733436992e-07</v>
      </c>
      <c r="M131" s="581" t="n">
        <v>-4.840365362667523e-08</v>
      </c>
      <c r="N131" s="581" t="n">
        <v>8.934894803138629e-08</v>
      </c>
      <c r="O131" s="581" t="n">
        <v>-5.306901989324856e-07</v>
      </c>
      <c r="P131" s="581" t="n">
        <v>9.852912957024804e-07</v>
      </c>
      <c r="Q131" s="555" t="n">
        <v>7.717386453736091e-07</v>
      </c>
      <c r="R131" s="581" t="n">
        <v>3.710689270124862</v>
      </c>
      <c r="S131" s="581" t="n">
        <v>-1.923713328596083</v>
      </c>
      <c r="T131" s="555" t="n">
        <v>0.007664196528271245</v>
      </c>
      <c r="U131" s="547" t="n">
        <v>0</v>
      </c>
      <c r="V131" s="845">
        <f t="array" ref="V131:V146">-MMULT(B131:Q146,_xlfn.ANCHORARRAY(V110))</f>
        <v/>
      </c>
      <c r="W131" s="845">
        <f>$AB$131*SQRT(INDEX($B$131:$Q$146,1,1))</f>
        <v/>
      </c>
      <c r="X131" s="845" t="n"/>
      <c r="Y131" s="845" t="n">
        <v>-0.07330129713477529</v>
      </c>
      <c r="Z131" s="845" t="n"/>
      <c r="AA131" s="845" t="inlineStr">
        <is>
          <t>m0'</t>
        </is>
      </c>
      <c r="AB131" s="845">
        <f>SQRT(AB130/(32-16+3))</f>
        <v/>
      </c>
      <c r="AC131" s="845" t="n"/>
      <c r="AD131" s="845" t="n"/>
      <c r="AE131" s="845" t="n"/>
      <c r="AF131" s="476" t="n"/>
      <c r="AG131" s="476" t="n"/>
      <c r="AH131" s="476" t="n"/>
      <c r="AI131" s="476" t="n"/>
      <c r="AJ131" s="476" t="n"/>
      <c r="AK131" s="476" t="n"/>
      <c r="AL131" s="476" t="n"/>
      <c r="AM131" s="476" t="n"/>
      <c r="AN131" s="476" t="n"/>
      <c r="AO131" s="476" t="n"/>
      <c r="AP131" s="476" t="n"/>
      <c r="AQ131" s="476" t="n"/>
      <c r="AR131" s="476" t="n"/>
      <c r="AS131" s="476" t="n"/>
      <c r="AT131" s="476" t="n"/>
      <c r="AU131" s="476" t="n"/>
      <c r="AV131" s="476" t="n"/>
      <c r="AW131" s="476" t="n"/>
      <c r="AX131" s="476" t="n"/>
      <c r="AY131" s="476" t="n"/>
      <c r="AZ131" s="476" t="n"/>
      <c r="BA131" s="476" t="n"/>
      <c r="BB131" s="476" t="n"/>
      <c r="BC131" s="476" t="n"/>
      <c r="BD131" s="476" t="n"/>
      <c r="BE131" s="476" t="n"/>
      <c r="BF131" s="476" t="n"/>
      <c r="BG131" s="476" t="n"/>
      <c r="BH131" s="476" t="n"/>
      <c r="BI131" s="476" t="n"/>
      <c r="BJ131" s="476" t="n"/>
      <c r="BK131" s="476" t="n"/>
      <c r="BL131" s="476" t="n"/>
      <c r="BM131" s="476" t="n"/>
      <c r="BN131" s="476" t="n"/>
      <c r="BO131" s="476" t="n"/>
      <c r="BP131" s="476" t="n"/>
      <c r="BQ131" s="476" t="n"/>
      <c r="BR131" s="476" t="n"/>
      <c r="BS131" s="476" t="n"/>
      <c r="BT131" s="476" t="n"/>
      <c r="BU131" s="476" t="n"/>
      <c r="BV131" s="476" t="n"/>
      <c r="BW131" s="476" t="n"/>
      <c r="BX131" s="476" t="n"/>
      <c r="BY131" s="476" t="n"/>
      <c r="BZ131" s="476" t="n"/>
      <c r="CA131" s="476" t="n"/>
      <c r="CB131" s="476" t="n"/>
      <c r="CC131" s="476" t="n"/>
      <c r="CD131" s="476" t="n"/>
      <c r="CE131" s="476" t="n"/>
      <c r="CF131" s="476" t="n"/>
      <c r="CG131" s="476" t="n"/>
      <c r="CH131" s="476" t="n"/>
      <c r="CI131" s="476" t="n"/>
      <c r="CJ131" s="476" t="n"/>
      <c r="CK131" s="476" t="n"/>
      <c r="CL131" s="476" t="n"/>
      <c r="CM131" s="476" t="n"/>
      <c r="CN131" s="476" t="n"/>
      <c r="CO131" s="476" t="n"/>
      <c r="CP131" s="476" t="n"/>
      <c r="CQ131" s="476" t="n"/>
      <c r="CR131" s="476" t="n"/>
      <c r="CS131" s="476" t="n"/>
      <c r="CT131" s="476" t="n"/>
      <c r="CU131" s="476" t="n"/>
      <c r="CV131" s="476" t="n"/>
    </row>
    <row r="132">
      <c r="A132" s="476" t="n"/>
      <c r="B132" s="543" t="n">
        <v>5.919998987631005e-07</v>
      </c>
      <c r="C132" s="845" t="n">
        <v>5.533137140336728e-07</v>
      </c>
      <c r="D132" s="845" t="n">
        <v>3.987217841830087e-07</v>
      </c>
      <c r="E132" s="845" t="n">
        <v>4.288324543225065e-07</v>
      </c>
      <c r="F132" s="845" t="n">
        <v>-4.374233176025661e-08</v>
      </c>
      <c r="G132" s="845" t="n">
        <v>3.103644600891823e-07</v>
      </c>
      <c r="H132" s="845" t="n">
        <v>-6.95943148883387e-08</v>
      </c>
      <c r="I132" s="845" t="n">
        <v>6.35826440348119e-08</v>
      </c>
      <c r="J132" s="845" t="n">
        <v>-1.274481882819332e-07</v>
      </c>
      <c r="K132" s="845" t="n">
        <v>-5.133761253456623e-08</v>
      </c>
      <c r="L132" s="845" t="n">
        <v>4.217480452210924e-08</v>
      </c>
      <c r="M132" s="845" t="n">
        <v>1.119481756347479e-08</v>
      </c>
      <c r="N132" s="845" t="n">
        <v>2.741951036622939e-08</v>
      </c>
      <c r="O132" s="845" t="n">
        <v>-7.477746159828659e-08</v>
      </c>
      <c r="P132" s="845" t="n">
        <v>1.925600019506811e-07</v>
      </c>
      <c r="Q132" s="544" t="n">
        <v>2.383896462016506e-07</v>
      </c>
      <c r="R132" s="845" t="n">
        <v>0.4249653165499271</v>
      </c>
      <c r="S132" s="845" t="n">
        <v>0.09127668933780006</v>
      </c>
      <c r="T132" s="544" t="n">
        <v>0.0009643690995837977</v>
      </c>
      <c r="U132" s="547" t="n">
        <v>0</v>
      </c>
      <c r="V132" s="845" t="n">
        <v>0.000994172046332988</v>
      </c>
      <c r="W132" s="845">
        <f>$AB$131*SQRT(INDEX($B$131:$Q$146,2,2))</f>
        <v/>
      </c>
      <c r="X132" s="845" t="n"/>
      <c r="Y132" s="845" t="n">
        <v>-0.2247463811154564</v>
      </c>
      <c r="Z132" s="845" t="n"/>
      <c r="AA132" s="845" t="n"/>
      <c r="AB132" s="845" t="n"/>
      <c r="AC132" s="845" t="n"/>
      <c r="AD132" s="845" t="n"/>
      <c r="AE132" s="845" t="n"/>
      <c r="AF132" s="476" t="n"/>
      <c r="AG132" s="476" t="n"/>
      <c r="AH132" s="476" t="n"/>
      <c r="AI132" s="476" t="n"/>
      <c r="AJ132" s="476" t="n"/>
      <c r="AK132" s="476" t="n"/>
      <c r="AL132" s="476" t="n"/>
      <c r="AM132" s="476" t="n"/>
      <c r="AN132" s="476" t="n"/>
      <c r="AO132" s="476" t="n"/>
      <c r="AP132" s="476" t="n"/>
      <c r="AQ132" s="476" t="n"/>
      <c r="AR132" s="476" t="n"/>
      <c r="AS132" s="476" t="n"/>
      <c r="AT132" s="476" t="n"/>
      <c r="AU132" s="476" t="n"/>
      <c r="AV132" s="476" t="n"/>
      <c r="AW132" s="476" t="n"/>
      <c r="AX132" s="476" t="n"/>
      <c r="AY132" s="476" t="n"/>
      <c r="AZ132" s="476" t="n"/>
      <c r="BA132" s="476" t="n"/>
      <c r="BB132" s="476" t="n"/>
      <c r="BC132" s="476" t="n"/>
      <c r="BD132" s="476" t="n"/>
      <c r="BE132" s="476" t="n"/>
      <c r="BF132" s="476" t="n"/>
      <c r="BG132" s="476" t="n"/>
      <c r="BH132" s="476" t="n"/>
      <c r="BI132" s="476" t="n"/>
      <c r="BJ132" s="476" t="n"/>
      <c r="BK132" s="476" t="n"/>
      <c r="BL132" s="476" t="n"/>
      <c r="BM132" s="476" t="n"/>
      <c r="BN132" s="476" t="n"/>
      <c r="BO132" s="476" t="n"/>
      <c r="BP132" s="476" t="n"/>
      <c r="BQ132" s="476" t="n"/>
      <c r="BR132" s="476" t="n"/>
      <c r="BS132" s="476" t="n"/>
      <c r="BT132" s="476" t="n"/>
      <c r="BU132" s="476" t="n"/>
      <c r="BV132" s="476" t="n"/>
      <c r="BW132" s="476" t="n"/>
      <c r="BX132" s="476" t="n"/>
      <c r="BY132" s="476" t="n"/>
      <c r="BZ132" s="476" t="n"/>
      <c r="CA132" s="476" t="n"/>
      <c r="CB132" s="476" t="n"/>
      <c r="CC132" s="476" t="n"/>
      <c r="CD132" s="476" t="n"/>
      <c r="CE132" s="476" t="n"/>
      <c r="CF132" s="476" t="n"/>
      <c r="CG132" s="476" t="n"/>
      <c r="CH132" s="476" t="n"/>
      <c r="CI132" s="476" t="n"/>
      <c r="CJ132" s="476" t="n"/>
      <c r="CK132" s="476" t="n"/>
      <c r="CL132" s="476" t="n"/>
      <c r="CM132" s="476" t="n"/>
      <c r="CN132" s="476" t="n"/>
      <c r="CO132" s="476" t="n"/>
      <c r="CP132" s="476" t="n"/>
      <c r="CQ132" s="476" t="n"/>
      <c r="CR132" s="476" t="n"/>
      <c r="CS132" s="476" t="n"/>
      <c r="CT132" s="476" t="n"/>
      <c r="CU132" s="476" t="n"/>
      <c r="CV132" s="476" t="n"/>
    </row>
    <row r="133">
      <c r="A133" s="476" t="n"/>
      <c r="B133" s="712" t="n">
        <v>1.410158036052881e-06</v>
      </c>
      <c r="C133" s="668" t="n">
        <v>3.987217841830089e-07</v>
      </c>
      <c r="D133" s="668" t="n">
        <v>1.530069133263442e-06</v>
      </c>
      <c r="E133" s="668" t="n">
        <v>1.105660335642309e-06</v>
      </c>
      <c r="F133" s="668" t="n">
        <v>-5.530093645408954e-08</v>
      </c>
      <c r="G133" s="668" t="n">
        <v>8.94482291497126e-07</v>
      </c>
      <c r="H133" s="668" t="n">
        <v>-1.938588178130285e-07</v>
      </c>
      <c r="I133" s="668" t="n">
        <v>3.104223038700797e-07</v>
      </c>
      <c r="J133" s="668" t="n">
        <v>-3.428892960777557e-07</v>
      </c>
      <c r="K133" s="668" t="n">
        <v>-1.678778949266379e-07</v>
      </c>
      <c r="L133" s="668" t="n">
        <v>1.431186985956464e-07</v>
      </c>
      <c r="M133" s="668" t="n">
        <v>-2.705097846409105e-08</v>
      </c>
      <c r="N133" s="668" t="n">
        <v>5.074011921738201e-08</v>
      </c>
      <c r="O133" s="668" t="n">
        <v>-2.833713254059886e-07</v>
      </c>
      <c r="P133" s="668" t="n">
        <v>6.327094579991694e-07</v>
      </c>
      <c r="Q133" s="669" t="n">
        <v>4.94975992417642e-07</v>
      </c>
      <c r="R133" s="667" t="n">
        <v>2.033194599533044</v>
      </c>
      <c r="S133" s="667" t="n">
        <v>-0.9682265759821346</v>
      </c>
      <c r="T133" s="568" t="n">
        <v>0.003857476398335198</v>
      </c>
      <c r="U133" s="571" t="n">
        <v>0</v>
      </c>
      <c r="V133" s="845" t="n">
        <v>0.0005285818860695528</v>
      </c>
      <c r="W133" s="845">
        <f>$AB$131*SQRT(INDEX($B$131:$Q$146,3,3))</f>
        <v/>
      </c>
      <c r="X133" s="845" t="n"/>
      <c r="Y133" s="845" t="n">
        <v>1.016760069398723</v>
      </c>
      <c r="Z133" s="845" t="n"/>
      <c r="AA133" s="845" t="inlineStr">
        <is>
          <t>ATV</t>
        </is>
      </c>
      <c r="AB133" s="845" t="n"/>
      <c r="AC133" s="845" t="n"/>
      <c r="AD133" s="845" t="n"/>
      <c r="AE133" s="845" t="n"/>
      <c r="AF133" s="476" t="n"/>
      <c r="AG133" s="476" t="n"/>
      <c r="AH133" s="476" t="n"/>
      <c r="AI133" s="476" t="n"/>
      <c r="AJ133" s="476" t="n"/>
      <c r="AK133" s="476" t="n"/>
      <c r="AL133" s="476" t="n"/>
      <c r="AM133" s="476" t="n"/>
      <c r="AN133" s="476" t="n"/>
      <c r="AO133" s="476" t="n"/>
      <c r="AP133" s="476" t="n"/>
      <c r="AQ133" s="476" t="n"/>
      <c r="AR133" s="476" t="n"/>
      <c r="AS133" s="476" t="n"/>
      <c r="AT133" s="476" t="n"/>
      <c r="AU133" s="476" t="n"/>
      <c r="AV133" s="476" t="n"/>
      <c r="AW133" s="476" t="n"/>
      <c r="AX133" s="476" t="n"/>
      <c r="AY133" s="476" t="n"/>
      <c r="AZ133" s="476" t="n"/>
      <c r="BA133" s="476" t="n"/>
      <c r="BB133" s="476" t="n"/>
      <c r="BC133" s="476" t="n"/>
      <c r="BD133" s="476" t="n"/>
      <c r="BE133" s="476" t="n"/>
      <c r="BF133" s="476" t="n"/>
      <c r="BG133" s="476" t="n"/>
      <c r="BH133" s="476" t="n"/>
      <c r="BI133" s="476" t="n"/>
      <c r="BJ133" s="476" t="n"/>
      <c r="BK133" s="476" t="n"/>
      <c r="BL133" s="476" t="n"/>
      <c r="BM133" s="476" t="n"/>
      <c r="BN133" s="476" t="n"/>
      <c r="BO133" s="476" t="n"/>
      <c r="BP133" s="476" t="n"/>
      <c r="BQ133" s="476" t="n"/>
      <c r="BR133" s="476" t="n"/>
      <c r="BS133" s="476" t="n"/>
      <c r="BT133" s="476" t="n"/>
      <c r="BU133" s="476" t="n"/>
      <c r="BV133" s="476" t="n"/>
      <c r="BW133" s="476" t="n"/>
      <c r="BX133" s="476" t="n"/>
      <c r="BY133" s="476" t="n"/>
      <c r="BZ133" s="476" t="n"/>
      <c r="CA133" s="476" t="n"/>
      <c r="CB133" s="476" t="n"/>
      <c r="CC133" s="476" t="n"/>
      <c r="CD133" s="476" t="n"/>
      <c r="CE133" s="476" t="n"/>
      <c r="CF133" s="476" t="n"/>
      <c r="CG133" s="476" t="n"/>
      <c r="CH133" s="476" t="n"/>
      <c r="CI133" s="476" t="n"/>
      <c r="CJ133" s="476" t="n"/>
      <c r="CK133" s="476" t="n"/>
      <c r="CL133" s="476" t="n"/>
      <c r="CM133" s="476" t="n"/>
      <c r="CN133" s="476" t="n"/>
      <c r="CO133" s="476" t="n"/>
      <c r="CP133" s="476" t="n"/>
      <c r="CQ133" s="476" t="n"/>
      <c r="CR133" s="476" t="n"/>
      <c r="CS133" s="476" t="n"/>
      <c r="CT133" s="476" t="n"/>
      <c r="CU133" s="476" t="n"/>
      <c r="CV133" s="476" t="n"/>
    </row>
    <row r="134">
      <c r="A134" s="476" t="n"/>
      <c r="B134" s="670" t="n">
        <v>1.924446908625519e-06</v>
      </c>
      <c r="C134" s="670" t="n">
        <v>4.288324543225069e-07</v>
      </c>
      <c r="D134" s="670" t="n">
        <v>1.105660335642309e-06</v>
      </c>
      <c r="E134" s="670" t="n">
        <v>2.08707137082674e-06</v>
      </c>
      <c r="F134" s="670" t="n">
        <v>-2.188292491715386e-07</v>
      </c>
      <c r="G134" s="670" t="n">
        <v>1.526688011918096e-06</v>
      </c>
      <c r="H134" s="670" t="n">
        <v>-3.34162813281955e-07</v>
      </c>
      <c r="I134" s="670" t="n">
        <v>5.155820780184822e-07</v>
      </c>
      <c r="J134" s="670" t="n">
        <v>-5.604835021297517e-07</v>
      </c>
      <c r="K134" s="670" t="n">
        <v>-2.55444758058765e-07</v>
      </c>
      <c r="L134" s="670" t="n">
        <v>2.558772850400486e-07</v>
      </c>
      <c r="M134" s="670" t="n">
        <v>-6.027167976428744e-08</v>
      </c>
      <c r="N134" s="670" t="n">
        <v>7.828552824190657e-08</v>
      </c>
      <c r="O134" s="670" t="n">
        <v>-4.553103982541948e-07</v>
      </c>
      <c r="P134" s="670" t="n">
        <v>8.287587508830439e-07</v>
      </c>
      <c r="Q134" s="670" t="n">
        <v>8.603012461498812e-07</v>
      </c>
      <c r="R134" s="845" t="n">
        <v>3.578655297262546</v>
      </c>
      <c r="S134" s="845" t="n">
        <v>-1.705038405576422</v>
      </c>
      <c r="T134" s="845" t="n">
        <v>0.008121002943863568</v>
      </c>
      <c r="U134" s="476" t="n"/>
      <c r="V134" s="845" t="n">
        <v>0.001932244124549619</v>
      </c>
      <c r="W134" s="845">
        <f>$AB$131*SQRT(INDEX($B$131:$Q$146,4,4))</f>
        <v/>
      </c>
      <c r="X134" s="845" t="n"/>
      <c r="Y134" s="845" t="n">
        <v>-0.283452229061854</v>
      </c>
      <c r="Z134" s="845" t="n"/>
      <c r="AA134" s="845">
        <f t="array" ref="AA134:AA149">MMULT(_xlfn.ANCHORARRAY(U92),_xlfn.ANCHORARRAY(Y119))</f>
        <v/>
      </c>
      <c r="AB134" s="845" t="n"/>
      <c r="AC134" s="845" t="n"/>
      <c r="AD134" s="845" t="n"/>
      <c r="AE134" s="845" t="n"/>
      <c r="AF134" s="476" t="n"/>
      <c r="AG134" s="476" t="n"/>
      <c r="AH134" s="476" t="n"/>
      <c r="AI134" s="476" t="n"/>
      <c r="AJ134" s="476" t="n"/>
      <c r="AK134" s="476" t="n"/>
      <c r="AL134" s="476" t="n"/>
      <c r="AM134" s="476" t="n"/>
      <c r="AN134" s="476" t="n"/>
      <c r="AO134" s="476" t="n"/>
      <c r="AP134" s="476" t="n"/>
      <c r="AQ134" s="476" t="n"/>
      <c r="AR134" s="476" t="n"/>
      <c r="AS134" s="476" t="n"/>
      <c r="AT134" s="476" t="n"/>
      <c r="AU134" s="476" t="n"/>
      <c r="AV134" s="476" t="n"/>
      <c r="AW134" s="476" t="n"/>
      <c r="AX134" s="476" t="n"/>
      <c r="AY134" s="476" t="n"/>
      <c r="AZ134" s="476" t="n"/>
      <c r="BA134" s="476" t="n"/>
      <c r="BB134" s="476" t="n"/>
      <c r="BC134" s="476" t="n"/>
      <c r="BD134" s="476" t="n"/>
      <c r="BE134" s="476" t="n"/>
      <c r="BF134" s="476" t="n"/>
      <c r="BG134" s="476" t="n"/>
      <c r="BH134" s="476" t="n"/>
      <c r="BI134" s="476" t="n"/>
      <c r="BJ134" s="476" t="n"/>
      <c r="BK134" s="476" t="n"/>
      <c r="BL134" s="476" t="n"/>
      <c r="BM134" s="476" t="n"/>
      <c r="BN134" s="476" t="n"/>
      <c r="BO134" s="476" t="n"/>
      <c r="BP134" s="476" t="n"/>
      <c r="BQ134" s="476" t="n"/>
      <c r="BR134" s="476" t="n"/>
      <c r="BS134" s="476" t="n"/>
      <c r="BT134" s="476" t="n"/>
      <c r="BU134" s="476" t="n"/>
      <c r="BV134" s="476" t="n"/>
      <c r="BW134" s="476" t="n"/>
      <c r="BX134" s="476" t="n"/>
      <c r="BY134" s="476" t="n"/>
      <c r="BZ134" s="476" t="n"/>
      <c r="CA134" s="476" t="n"/>
      <c r="CB134" s="476" t="n"/>
      <c r="CC134" s="476" t="n"/>
      <c r="CD134" s="476" t="n"/>
      <c r="CE134" s="476" t="n"/>
      <c r="CF134" s="476" t="n"/>
      <c r="CG134" s="476" t="n"/>
      <c r="CH134" s="476" t="n"/>
      <c r="CI134" s="476" t="n"/>
      <c r="CJ134" s="476" t="n"/>
      <c r="CK134" s="476" t="n"/>
      <c r="CL134" s="476" t="n"/>
      <c r="CM134" s="476" t="n"/>
      <c r="CN134" s="476" t="n"/>
      <c r="CO134" s="476" t="n"/>
      <c r="CP134" s="476" t="n"/>
      <c r="CQ134" s="476" t="n"/>
      <c r="CR134" s="476" t="n"/>
      <c r="CS134" s="476" t="n"/>
      <c r="CT134" s="476" t="n"/>
      <c r="CU134" s="476" t="n"/>
      <c r="CV134" s="476" t="n"/>
    </row>
    <row r="135">
      <c r="A135" s="476" t="n"/>
      <c r="B135" s="670" t="n">
        <v>-9.937688854410085e-08</v>
      </c>
      <c r="C135" s="670" t="n">
        <v>-4.374233176025677e-08</v>
      </c>
      <c r="D135" s="670" t="n">
        <v>-5.530093645408986e-08</v>
      </c>
      <c r="E135" s="670" t="n">
        <v>-2.188292491715389e-07</v>
      </c>
      <c r="F135" s="670" t="n">
        <v>4.119535064963045e-07</v>
      </c>
      <c r="G135" s="670" t="n">
        <v>-6.655454052461302e-08</v>
      </c>
      <c r="H135" s="670" t="n">
        <v>4.366778227674358e-08</v>
      </c>
      <c r="I135" s="670" t="n">
        <v>1.286964481370769e-08</v>
      </c>
      <c r="J135" s="670" t="n">
        <v>3.597441381299025e-08</v>
      </c>
      <c r="K135" s="670" t="n">
        <v>1.33911600611789e-08</v>
      </c>
      <c r="L135" s="670" t="n">
        <v>-2.10222825893376e-08</v>
      </c>
      <c r="M135" s="670" t="n">
        <v>-2.200483784075979e-08</v>
      </c>
      <c r="N135" s="670" t="n">
        <v>-2.264549968740616e-08</v>
      </c>
      <c r="O135" s="670" t="n">
        <v>9.135193027052273e-09</v>
      </c>
      <c r="P135" s="670" t="n">
        <v>3.150410559522811e-08</v>
      </c>
      <c r="Q135" s="670" t="n">
        <v>-7.737888007125205e-08</v>
      </c>
      <c r="R135" s="845" t="n">
        <v>-0.5165972997665195</v>
      </c>
      <c r="S135" s="845" t="n">
        <v>0.4841132879910661</v>
      </c>
      <c r="T135" s="845" t="n">
        <v>-0.001928738199167593</v>
      </c>
      <c r="U135" s="476" t="n"/>
      <c r="V135" s="845" t="n">
        <v>0.0006199119560725975</v>
      </c>
      <c r="W135" s="845">
        <f>$AB$131*SQRT(INDEX($B$131:$Q$146,5,5))</f>
        <v/>
      </c>
      <c r="X135" s="845" t="n"/>
      <c r="Y135" s="845" t="n">
        <v>0.4501520773251299</v>
      </c>
      <c r="Z135" s="845" t="n"/>
      <c r="AA135" s="845" t="n">
        <v>1.591615728102624e-12</v>
      </c>
      <c r="AB135" s="845" t="n"/>
      <c r="AC135" s="845" t="n"/>
      <c r="AD135" s="845" t="n"/>
      <c r="AE135" s="845" t="n"/>
      <c r="AF135" s="476" t="n"/>
      <c r="AG135" s="476" t="n"/>
      <c r="AH135" s="476" t="n"/>
      <c r="AI135" s="476" t="n"/>
      <c r="AJ135" s="476" t="n"/>
      <c r="AK135" s="476" t="n"/>
      <c r="AL135" s="476" t="n"/>
      <c r="AM135" s="476" t="n"/>
      <c r="AN135" s="476" t="n"/>
      <c r="AO135" s="476" t="n"/>
      <c r="AP135" s="476" t="n"/>
      <c r="AQ135" s="476" t="n"/>
      <c r="AR135" s="476" t="n"/>
      <c r="AS135" s="476" t="n"/>
      <c r="AT135" s="476" t="n"/>
      <c r="AU135" s="476" t="n"/>
      <c r="AV135" s="476" t="n"/>
      <c r="AW135" s="476" t="n"/>
      <c r="AX135" s="476" t="n"/>
      <c r="AY135" s="476" t="n"/>
      <c r="AZ135" s="476" t="n"/>
      <c r="BA135" s="476" t="n"/>
      <c r="BB135" s="476" t="n"/>
      <c r="BC135" s="476" t="n"/>
      <c r="BD135" s="476" t="n"/>
      <c r="BE135" s="476" t="n"/>
      <c r="BF135" s="476" t="n"/>
      <c r="BG135" s="476" t="n"/>
      <c r="BH135" s="476" t="n"/>
      <c r="BI135" s="476" t="n"/>
      <c r="BJ135" s="476" t="n"/>
      <c r="BK135" s="476" t="n"/>
      <c r="BL135" s="476" t="n"/>
      <c r="BM135" s="476" t="n"/>
      <c r="BN135" s="476" t="n"/>
      <c r="BO135" s="476" t="n"/>
      <c r="BP135" s="476" t="n"/>
      <c r="BQ135" s="476" t="n"/>
      <c r="BR135" s="476" t="n"/>
      <c r="BS135" s="476" t="n"/>
      <c r="BT135" s="476" t="n"/>
      <c r="BU135" s="476" t="n"/>
      <c r="BV135" s="476" t="n"/>
      <c r="BW135" s="476" t="n"/>
      <c r="BX135" s="476" t="n"/>
      <c r="BY135" s="476" t="n"/>
      <c r="BZ135" s="476" t="n"/>
      <c r="CA135" s="476" t="n"/>
      <c r="CB135" s="476" t="n"/>
      <c r="CC135" s="476" t="n"/>
      <c r="CD135" s="476" t="n"/>
      <c r="CE135" s="476" t="n"/>
      <c r="CF135" s="476" t="n"/>
      <c r="CG135" s="476" t="n"/>
      <c r="CH135" s="476" t="n"/>
      <c r="CI135" s="476" t="n"/>
      <c r="CJ135" s="476" t="n"/>
      <c r="CK135" s="476" t="n"/>
      <c r="CL135" s="476" t="n"/>
      <c r="CM135" s="476" t="n"/>
      <c r="CN135" s="476" t="n"/>
      <c r="CO135" s="476" t="n"/>
      <c r="CP135" s="476" t="n"/>
      <c r="CQ135" s="476" t="n"/>
      <c r="CR135" s="476" t="n"/>
      <c r="CS135" s="476" t="n"/>
      <c r="CT135" s="476" t="n"/>
      <c r="CU135" s="476" t="n"/>
      <c r="CV135" s="476" t="n"/>
    </row>
    <row r="136">
      <c r="A136" s="476" t="n"/>
      <c r="B136" s="845" t="n">
        <v>1.529889829365302e-06</v>
      </c>
      <c r="C136" s="845" t="n">
        <v>3.103644600891827e-07</v>
      </c>
      <c r="D136" s="845" t="n">
        <v>8.944822914971262e-07</v>
      </c>
      <c r="E136" s="845" t="n">
        <v>1.526688011918095e-06</v>
      </c>
      <c r="F136" s="845" t="n">
        <v>-6.655454052461233e-08</v>
      </c>
      <c r="G136" s="845" t="n">
        <v>1.487676278439104e-06</v>
      </c>
      <c r="H136" s="845" t="n">
        <v>-2.886073121169018e-07</v>
      </c>
      <c r="I136" s="845" t="n">
        <v>4.719860826109046e-07</v>
      </c>
      <c r="J136" s="845" t="n">
        <v>-4.645829901754375e-07</v>
      </c>
      <c r="K136" s="845" t="n">
        <v>-2.298564814478013e-07</v>
      </c>
      <c r="L136" s="845" t="n">
        <v>2.301416845606671e-07</v>
      </c>
      <c r="M136" s="845" t="n">
        <v>-7.059619404156926e-08</v>
      </c>
      <c r="N136" s="845" t="n">
        <v>5.846562755623488e-08</v>
      </c>
      <c r="O136" s="845" t="n">
        <v>-4.013898885693353e-07</v>
      </c>
      <c r="P136" s="845" t="n">
        <v>7.244696386646931e-07</v>
      </c>
      <c r="Q136" s="845" t="n">
        <v>6.478341864299377e-07</v>
      </c>
      <c r="R136" s="845" t="n">
        <v>3.041857002673165</v>
      </c>
      <c r="S136" s="845" t="n">
        <v>-1.399282644739959</v>
      </c>
      <c r="T136" s="845" t="n">
        <v>0.006902852502284034</v>
      </c>
      <c r="U136" s="476" t="n"/>
      <c r="V136" s="845" t="n">
        <v>0.00117050733537746</v>
      </c>
      <c r="W136" s="845">
        <f>$AB$131*SQRT(INDEX($B$131:$Q$146,6,6))</f>
        <v/>
      </c>
      <c r="X136" s="845" t="n"/>
      <c r="Y136" s="845" t="n">
        <v>-0.1386604505078626</v>
      </c>
      <c r="Z136" s="845" t="n"/>
      <c r="AA136" s="845" t="n">
        <v>5.400124791776761e-13</v>
      </c>
      <c r="AB136" s="845" t="n"/>
      <c r="AC136" s="845" t="n"/>
      <c r="AD136" s="845" t="n"/>
      <c r="AE136" s="845" t="n"/>
      <c r="AF136" s="476" t="n"/>
      <c r="AG136" s="476" t="n"/>
      <c r="AH136" s="476" t="n"/>
      <c r="AI136" s="476" t="n"/>
      <c r="AJ136" s="476" t="n"/>
      <c r="AK136" s="476" t="n"/>
      <c r="AL136" s="476" t="n"/>
      <c r="AM136" s="476" t="n"/>
      <c r="AN136" s="476" t="n"/>
      <c r="AO136" s="476" t="n"/>
      <c r="AP136" s="476" t="n"/>
      <c r="AQ136" s="476" t="n"/>
      <c r="AR136" s="476" t="n"/>
      <c r="AS136" s="476" t="n"/>
      <c r="AT136" s="476" t="n"/>
      <c r="AU136" s="476" t="n"/>
      <c r="AV136" s="476" t="n"/>
      <c r="AW136" s="476" t="n"/>
      <c r="AX136" s="476" t="n"/>
      <c r="AY136" s="476" t="n"/>
      <c r="AZ136" s="476" t="n"/>
      <c r="BA136" s="476" t="n"/>
      <c r="BB136" s="476" t="n"/>
      <c r="BC136" s="476" t="n"/>
      <c r="BD136" s="476" t="n"/>
      <c r="BE136" s="476" t="n"/>
      <c r="BF136" s="476" t="n"/>
      <c r="BG136" s="476" t="n"/>
      <c r="BH136" s="476" t="n"/>
      <c r="BI136" s="476" t="n"/>
      <c r="BJ136" s="476" t="n"/>
      <c r="BK136" s="476" t="n"/>
      <c r="BL136" s="476" t="n"/>
      <c r="BM136" s="476" t="n"/>
      <c r="BN136" s="476" t="n"/>
      <c r="BO136" s="476" t="n"/>
      <c r="BP136" s="476" t="n"/>
      <c r="BQ136" s="476" t="n"/>
      <c r="BR136" s="476" t="n"/>
      <c r="BS136" s="476" t="n"/>
      <c r="BT136" s="476" t="n"/>
      <c r="BU136" s="476" t="n"/>
      <c r="BV136" s="476" t="n"/>
      <c r="BW136" s="476" t="n"/>
      <c r="BX136" s="476" t="n"/>
      <c r="BY136" s="476" t="n"/>
      <c r="BZ136" s="476" t="n"/>
      <c r="CA136" s="476" t="n"/>
      <c r="CB136" s="476" t="n"/>
      <c r="CC136" s="476" t="n"/>
      <c r="CD136" s="476" t="n"/>
      <c r="CE136" s="476" t="n"/>
      <c r="CF136" s="476" t="n"/>
      <c r="CG136" s="476" t="n"/>
      <c r="CH136" s="476" t="n"/>
      <c r="CI136" s="476" t="n"/>
      <c r="CJ136" s="476" t="n"/>
      <c r="CK136" s="476" t="n"/>
      <c r="CL136" s="476" t="n"/>
      <c r="CM136" s="476" t="n"/>
      <c r="CN136" s="476" t="n"/>
      <c r="CO136" s="476" t="n"/>
      <c r="CP136" s="476" t="n"/>
      <c r="CQ136" s="476" t="n"/>
      <c r="CR136" s="476" t="n"/>
      <c r="CS136" s="476" t="n"/>
      <c r="CT136" s="476" t="n"/>
      <c r="CU136" s="476" t="n"/>
      <c r="CV136" s="476" t="n"/>
    </row>
    <row r="137">
      <c r="A137" s="476" t="n"/>
      <c r="B137" s="845" t="n">
        <v>-3.348660213750866e-07</v>
      </c>
      <c r="C137" s="845" t="n">
        <v>-6.95943148883389e-08</v>
      </c>
      <c r="D137" s="845" t="n">
        <v>-1.938588178130289e-07</v>
      </c>
      <c r="E137" s="845" t="n">
        <v>-3.341628132819553e-07</v>
      </c>
      <c r="F137" s="845" t="n">
        <v>4.366778227674359e-08</v>
      </c>
      <c r="G137" s="845" t="n">
        <v>-2.886073121169028e-07</v>
      </c>
      <c r="H137" s="845" t="n">
        <v>1.51958153131258e-07</v>
      </c>
      <c r="I137" s="845" t="n">
        <v>-7.345367736477602e-08</v>
      </c>
      <c r="J137" s="845" t="n">
        <v>1.413891730329986e-07</v>
      </c>
      <c r="K137" s="845" t="n">
        <v>1.081769385353039e-07</v>
      </c>
      <c r="L137" s="845" t="n">
        <v>-1.080123045022634e-07</v>
      </c>
      <c r="M137" s="845" t="n">
        <v>-4.149806508312547e-09</v>
      </c>
      <c r="N137" s="845" t="n">
        <v>-4.394584862899491e-08</v>
      </c>
      <c r="O137" s="845" t="n">
        <v>7.760348387308879e-08</v>
      </c>
      <c r="P137" s="845" t="n">
        <v>-1.603810279150078e-07</v>
      </c>
      <c r="Q137" s="845" t="n">
        <v>-1.437245216560655e-07</v>
      </c>
      <c r="R137" s="845" t="n">
        <v>-1.25469495482692</v>
      </c>
      <c r="S137" s="845" t="n">
        <v>0.9045274591412037</v>
      </c>
      <c r="T137" s="845" t="n">
        <v>-0.003603695056339456</v>
      </c>
      <c r="U137" s="476" t="n"/>
      <c r="V137" s="845" t="n">
        <v>-0.0001041548263206351</v>
      </c>
      <c r="W137" s="845">
        <f>$AB$131*SQRT(INDEX($B$131:$Q$146,7,7))</f>
        <v/>
      </c>
      <c r="X137" s="845" t="n"/>
      <c r="Y137" s="845" t="n">
        <v>-0.5983393409097901</v>
      </c>
      <c r="Z137" s="845" t="n"/>
      <c r="AA137" s="845" t="n">
        <v>4.604316927725449e-12</v>
      </c>
      <c r="AB137" s="845" t="n"/>
      <c r="AC137" s="845" t="n"/>
      <c r="AD137" s="845" t="n"/>
      <c r="AE137" s="845" t="n"/>
      <c r="AF137" s="476" t="n"/>
      <c r="AG137" s="476" t="n"/>
      <c r="AH137" s="476" t="n"/>
      <c r="AI137" s="476" t="n"/>
      <c r="AJ137" s="476" t="n"/>
      <c r="AK137" s="476" t="n"/>
      <c r="AL137" s="476" t="n"/>
      <c r="AM137" s="476" t="n"/>
      <c r="AN137" s="476" t="n"/>
      <c r="AO137" s="476" t="n"/>
      <c r="AP137" s="476" t="n"/>
      <c r="AQ137" s="476" t="n"/>
      <c r="AR137" s="476" t="n"/>
      <c r="AS137" s="476" t="n"/>
      <c r="AT137" s="476" t="n"/>
      <c r="AU137" s="476" t="n"/>
      <c r="AV137" s="476" t="n"/>
      <c r="AW137" s="476" t="n"/>
      <c r="AX137" s="476" t="n"/>
      <c r="AY137" s="476" t="n"/>
      <c r="AZ137" s="476" t="n"/>
      <c r="BA137" s="476" t="n"/>
      <c r="BB137" s="476" t="n"/>
      <c r="BC137" s="476" t="n"/>
      <c r="BD137" s="476" t="n"/>
      <c r="BE137" s="476" t="n"/>
      <c r="BF137" s="476" t="n"/>
      <c r="BG137" s="476" t="n"/>
      <c r="BH137" s="476" t="n"/>
      <c r="BI137" s="476" t="n"/>
      <c r="BJ137" s="476" t="n"/>
      <c r="BK137" s="476" t="n"/>
      <c r="BL137" s="476" t="n"/>
      <c r="BM137" s="476" t="n"/>
      <c r="BN137" s="476" t="n"/>
      <c r="BO137" s="476" t="n"/>
      <c r="BP137" s="476" t="n"/>
      <c r="BQ137" s="476" t="n"/>
      <c r="BR137" s="476" t="n"/>
      <c r="BS137" s="476" t="n"/>
      <c r="BT137" s="476" t="n"/>
      <c r="BU137" s="476" t="n"/>
      <c r="BV137" s="476" t="n"/>
      <c r="BW137" s="476" t="n"/>
      <c r="BX137" s="476" t="n"/>
      <c r="BY137" s="476" t="n"/>
      <c r="BZ137" s="476" t="n"/>
      <c r="CA137" s="476" t="n"/>
      <c r="CB137" s="476" t="n"/>
      <c r="CC137" s="476" t="n"/>
      <c r="CD137" s="476" t="n"/>
      <c r="CE137" s="476" t="n"/>
      <c r="CF137" s="476" t="n"/>
      <c r="CG137" s="476" t="n"/>
      <c r="CH137" s="476" t="n"/>
      <c r="CI137" s="476" t="n"/>
      <c r="CJ137" s="476" t="n"/>
      <c r="CK137" s="476" t="n"/>
      <c r="CL137" s="476" t="n"/>
      <c r="CM137" s="476" t="n"/>
      <c r="CN137" s="476" t="n"/>
      <c r="CO137" s="476" t="n"/>
      <c r="CP137" s="476" t="n"/>
      <c r="CQ137" s="476" t="n"/>
      <c r="CR137" s="476" t="n"/>
      <c r="CS137" s="476" t="n"/>
      <c r="CT137" s="476" t="n"/>
      <c r="CU137" s="476" t="n"/>
      <c r="CV137" s="476" t="n"/>
    </row>
    <row r="138">
      <c r="A138" s="476" t="n"/>
      <c r="B138" s="845" t="n">
        <v>5.790938525591605e-07</v>
      </c>
      <c r="C138" s="845" t="n">
        <v>6.358264403481202e-08</v>
      </c>
      <c r="D138" s="845" t="n">
        <v>3.104223038700796e-07</v>
      </c>
      <c r="E138" s="845" t="n">
        <v>5.155820780184822e-07</v>
      </c>
      <c r="F138" s="845" t="n">
        <v>1.28696448137078e-08</v>
      </c>
      <c r="G138" s="845" t="n">
        <v>4.719860826109048e-07</v>
      </c>
      <c r="H138" s="845" t="n">
        <v>-7.345367736477597e-08</v>
      </c>
      <c r="I138" s="845" t="n">
        <v>2.986019390735392e-07</v>
      </c>
      <c r="J138" s="845" t="n">
        <v>-1.632461183531611e-07</v>
      </c>
      <c r="K138" s="845" t="n">
        <v>-5.996565635144537e-08</v>
      </c>
      <c r="L138" s="845" t="n">
        <v>7.536913271078031e-08</v>
      </c>
      <c r="M138" s="845" t="n">
        <v>-6.588240153873334e-08</v>
      </c>
      <c r="N138" s="845" t="n">
        <v>-1.915455346004302e-09</v>
      </c>
      <c r="O138" s="845" t="n">
        <v>-2.327195375348058e-07</v>
      </c>
      <c r="P138" s="845" t="n">
        <v>2.762710365948617e-07</v>
      </c>
      <c r="Q138" s="845" t="n">
        <v>1.911039306811681e-07</v>
      </c>
      <c r="R138" s="845" t="n">
        <v>1.163062971610328</v>
      </c>
      <c r="S138" s="845" t="n">
        <v>-0.3291374818123374</v>
      </c>
      <c r="T138" s="845" t="n">
        <v>0.002639325956755661</v>
      </c>
      <c r="U138" s="671" t="inlineStr">
        <is>
          <t>[m]</t>
        </is>
      </c>
      <c r="V138" s="845" t="n">
        <v>0.0001050709820555386</v>
      </c>
      <c r="W138" s="845">
        <f>$AB$131*SQRT(INDEX($B$131:$Q$146,8,8))</f>
        <v/>
      </c>
      <c r="X138" s="845" t="n"/>
      <c r="Y138" s="538" t="n">
        <v>1.627331602170647</v>
      </c>
      <c r="Z138" s="805" t="n"/>
      <c r="AA138" s="845" t="n">
        <v>5.684341886080801e-14</v>
      </c>
      <c r="AB138" s="845" t="n"/>
      <c r="AC138" s="845" t="n"/>
      <c r="AD138" s="845" t="n"/>
      <c r="AE138" s="845" t="n"/>
      <c r="AF138" s="476" t="n"/>
      <c r="AG138" s="476" t="n"/>
      <c r="AH138" s="476" t="n"/>
      <c r="AI138" s="476" t="n"/>
      <c r="AJ138" s="476" t="n"/>
      <c r="AK138" s="476" t="n"/>
      <c r="AL138" s="476" t="n"/>
      <c r="AM138" s="476" t="n"/>
      <c r="AN138" s="476" t="n"/>
      <c r="AO138" s="476" t="n"/>
      <c r="AP138" s="476" t="n"/>
      <c r="AQ138" s="476" t="n"/>
      <c r="AR138" s="476" t="n"/>
      <c r="AS138" s="476" t="n"/>
      <c r="AT138" s="476" t="n"/>
      <c r="AU138" s="476" t="n"/>
      <c r="AV138" s="476" t="n"/>
      <c r="AW138" s="476" t="n"/>
      <c r="AX138" s="476" t="n"/>
      <c r="AY138" s="476" t="n"/>
      <c r="AZ138" s="476" t="n"/>
      <c r="BA138" s="476" t="n"/>
      <c r="BB138" s="476" t="n"/>
      <c r="BC138" s="476" t="n"/>
      <c r="BD138" s="476" t="n"/>
      <c r="BE138" s="476" t="n"/>
      <c r="BF138" s="476" t="n"/>
      <c r="BG138" s="476" t="n"/>
      <c r="BH138" s="476" t="n"/>
      <c r="BI138" s="476" t="n"/>
      <c r="BJ138" s="476" t="n"/>
      <c r="BK138" s="476" t="n"/>
      <c r="BL138" s="476" t="n"/>
      <c r="BM138" s="476" t="n"/>
      <c r="BN138" s="476" t="n"/>
      <c r="BO138" s="476" t="n"/>
      <c r="BP138" s="476" t="n"/>
      <c r="BQ138" s="476" t="n"/>
      <c r="BR138" s="476" t="n"/>
      <c r="BS138" s="476" t="n"/>
      <c r="BT138" s="476" t="n"/>
      <c r="BU138" s="476" t="n"/>
      <c r="BV138" s="476" t="n"/>
      <c r="BW138" s="476" t="n"/>
      <c r="BX138" s="476" t="n"/>
      <c r="BY138" s="476" t="n"/>
      <c r="BZ138" s="476" t="n"/>
      <c r="CA138" s="476" t="n"/>
      <c r="CB138" s="476" t="n"/>
      <c r="CC138" s="476" t="n"/>
      <c r="CD138" s="476" t="n"/>
      <c r="CE138" s="476" t="n"/>
      <c r="CF138" s="476" t="n"/>
      <c r="CG138" s="476" t="n"/>
      <c r="CH138" s="476" t="n"/>
      <c r="CI138" s="476" t="n"/>
      <c r="CJ138" s="476" t="n"/>
      <c r="CK138" s="476" t="n"/>
      <c r="CL138" s="476" t="n"/>
      <c r="CM138" s="476" t="n"/>
      <c r="CN138" s="476" t="n"/>
      <c r="CO138" s="476" t="n"/>
      <c r="CP138" s="476" t="n"/>
      <c r="CQ138" s="476" t="n"/>
      <c r="CR138" s="476" t="n"/>
      <c r="CS138" s="476" t="n"/>
      <c r="CT138" s="476" t="n"/>
      <c r="CU138" s="476" t="n"/>
      <c r="CV138" s="476" t="n"/>
    </row>
    <row r="139" ht="17.1" customHeight="1">
      <c r="A139" s="476" t="n"/>
      <c r="B139" s="787" t="n">
        <v>-5.654248896210753e-07</v>
      </c>
      <c r="C139" s="850" t="n"/>
      <c r="D139" s="850" t="n"/>
      <c r="E139" s="850" t="n"/>
      <c r="F139" s="850" t="n"/>
      <c r="G139" s="850" t="n"/>
      <c r="H139" s="850" t="n"/>
      <c r="I139" s="850" t="n"/>
      <c r="J139" s="850" t="n"/>
      <c r="K139" s="850" t="n"/>
      <c r="L139" s="850" t="n"/>
      <c r="M139" s="850" t="n"/>
      <c r="N139" s="850" t="n"/>
      <c r="O139" s="850" t="n"/>
      <c r="P139" s="850" t="n"/>
      <c r="Q139" s="850" t="n"/>
      <c r="R139" s="850" t="n"/>
      <c r="S139" s="850" t="n"/>
      <c r="T139" s="846" t="n"/>
      <c r="U139" s="658" t="inlineStr">
        <is>
          <t>X</t>
        </is>
      </c>
      <c r="V139" s="658" t="n">
        <v>-0.0002859673778382283</v>
      </c>
      <c r="W139" s="845">
        <f>$AB$131*SQRT(INDEX($B$131:$Q$146,9,9))</f>
        <v/>
      </c>
      <c r="X139" s="845" t="n"/>
      <c r="Y139" s="538" t="n">
        <v>0.668938675575049</v>
      </c>
      <c r="Z139" s="538" t="inlineStr">
        <is>
          <t>VTV</t>
        </is>
      </c>
      <c r="AA139" s="845" t="n">
        <v>1.70530256582424e-12</v>
      </c>
      <c r="AB139" s="845" t="n"/>
      <c r="AC139" s="845" t="n"/>
      <c r="AD139" s="845" t="n"/>
      <c r="AE139" s="845" t="n"/>
      <c r="AF139" s="476" t="n"/>
      <c r="AG139" s="476" t="n"/>
      <c r="AH139" s="476" t="n"/>
      <c r="AI139" s="476" t="n"/>
      <c r="AJ139" s="476" t="n"/>
      <c r="AK139" s="476" t="n"/>
      <c r="AL139" s="476" t="n"/>
      <c r="AM139" s="476" t="n"/>
      <c r="AN139" s="476" t="n"/>
      <c r="AO139" s="476" t="n"/>
      <c r="AP139" s="476" t="n"/>
      <c r="AQ139" s="476" t="n"/>
      <c r="AR139" s="476" t="n"/>
      <c r="AS139" s="476" t="n"/>
      <c r="AT139" s="476" t="n"/>
      <c r="AU139" s="476" t="n"/>
      <c r="AV139" s="476" t="n"/>
      <c r="AW139" s="476" t="n"/>
      <c r="AX139" s="476" t="n"/>
      <c r="AY139" s="476" t="n"/>
      <c r="AZ139" s="476" t="n"/>
      <c r="BA139" s="476" t="n"/>
      <c r="BB139" s="476" t="n"/>
      <c r="BC139" s="476" t="n"/>
      <c r="BD139" s="476" t="n"/>
      <c r="BE139" s="476" t="n"/>
      <c r="BF139" s="476" t="n"/>
      <c r="BG139" s="476" t="n"/>
      <c r="BH139" s="476" t="n"/>
      <c r="BI139" s="476" t="n"/>
      <c r="BJ139" s="476" t="n"/>
      <c r="BK139" s="476" t="n"/>
      <c r="BL139" s="476" t="n"/>
      <c r="BM139" s="476" t="n"/>
      <c r="BN139" s="476" t="n"/>
      <c r="BO139" s="476" t="n"/>
      <c r="BP139" s="476" t="n"/>
      <c r="BQ139" s="476" t="n"/>
      <c r="BR139" s="476" t="n"/>
      <c r="BS139" s="476" t="n"/>
      <c r="BT139" s="476" t="n"/>
      <c r="BU139" s="476" t="n"/>
      <c r="BV139" s="476" t="n"/>
      <c r="BW139" s="476" t="n"/>
      <c r="BX139" s="476" t="n"/>
      <c r="BY139" s="476" t="n"/>
      <c r="BZ139" s="476" t="n"/>
      <c r="CA139" s="476" t="n"/>
      <c r="CB139" s="476" t="n"/>
      <c r="CC139" s="476" t="n"/>
      <c r="CD139" s="476" t="n"/>
      <c r="CE139" s="476" t="n"/>
      <c r="CF139" s="476" t="n"/>
      <c r="CG139" s="476" t="n"/>
      <c r="CH139" s="476" t="n"/>
      <c r="CI139" s="476" t="n"/>
      <c r="CJ139" s="476" t="n"/>
      <c r="CK139" s="476" t="n"/>
      <c r="CL139" s="476" t="n"/>
      <c r="CM139" s="476" t="n"/>
      <c r="CN139" s="476" t="n"/>
      <c r="CO139" s="476" t="n"/>
      <c r="CP139" s="476" t="n"/>
      <c r="CQ139" s="476" t="n"/>
      <c r="CR139" s="476" t="n"/>
      <c r="CS139" s="476" t="n"/>
      <c r="CT139" s="476" t="n"/>
      <c r="CU139" s="476" t="n"/>
      <c r="CV139" s="476" t="n"/>
    </row>
    <row r="140">
      <c r="A140" s="476" t="inlineStr">
        <is>
          <t>[m2]</t>
        </is>
      </c>
      <c r="B140" s="677" t="n">
        <v>-2.68114071530669e-07</v>
      </c>
      <c r="C140" s="678" t="n">
        <v>-5.133761253456645e-08</v>
      </c>
      <c r="D140" s="678" t="n">
        <v>-1.678778949266384e-07</v>
      </c>
      <c r="E140" s="678" t="n">
        <v>-2.554447580587654e-07</v>
      </c>
      <c r="F140" s="678" t="n">
        <v>1.339116006117875e-08</v>
      </c>
      <c r="G140" s="678" t="n">
        <v>-2.298564814478019e-07</v>
      </c>
      <c r="H140" s="678" t="n">
        <v>1.081769385353037e-07</v>
      </c>
      <c r="I140" s="678" t="n">
        <v>-5.996565635144554e-08</v>
      </c>
      <c r="J140" s="678" t="n">
        <v>1.068339707808e-07</v>
      </c>
      <c r="K140" s="678" t="n">
        <v>3.494140284342052e-07</v>
      </c>
      <c r="L140" s="678" t="n">
        <v>-9.236634191584946e-08</v>
      </c>
      <c r="M140" s="678" t="n">
        <v>2.439473622258563e-08</v>
      </c>
      <c r="N140" s="678" t="n">
        <v>-1.581059661945445e-08</v>
      </c>
      <c r="O140" s="678" t="n">
        <v>3.557092012886008e-08</v>
      </c>
      <c r="P140" s="678" t="n">
        <v>-1.560098803787176e-07</v>
      </c>
      <c r="Q140" s="678" t="n">
        <v>-1.077740947326091e-07</v>
      </c>
      <c r="R140" s="677" t="n">
        <v>-0.8499306330998534</v>
      </c>
      <c r="S140" s="678" t="n">
        <v>0.8174466213243999</v>
      </c>
      <c r="T140" s="679" t="n">
        <v>-0.001928738199167595</v>
      </c>
      <c r="U140" s="617">
        <f t="array" ref="U140:U155">-MMULT(B140:Q155,U115:U130)</f>
        <v/>
      </c>
      <c r="V140" s="680" t="n">
        <v>0.0007633404973389169</v>
      </c>
      <c r="W140" s="845">
        <f>$AB$131*SQRT(INDEX($B$131:$Q$146,10,10))</f>
        <v/>
      </c>
      <c r="X140" s="845" t="n"/>
      <c r="Y140" s="681" t="n">
        <v>0.04006305004127864</v>
      </c>
      <c r="Z140" s="682">
        <f t="array" ref="Z140">MMULT(TRANSPOSE(T80:T111),T80:T111)</f>
        <v/>
      </c>
      <c r="AA140" s="845" t="n">
        <v>3.609557097661309e-12</v>
      </c>
      <c r="AB140" s="845" t="n"/>
      <c r="AC140" s="845" t="n"/>
      <c r="AD140" s="845" t="n"/>
      <c r="AE140" s="845" t="n"/>
      <c r="AF140" s="476" t="n"/>
      <c r="AG140" s="476" t="n"/>
      <c r="AH140" s="476" t="n"/>
      <c r="AI140" s="476" t="n"/>
      <c r="AJ140" s="476" t="n"/>
      <c r="AK140" s="476" t="n"/>
      <c r="AL140" s="476" t="n"/>
      <c r="AM140" s="476" t="n"/>
      <c r="AN140" s="476" t="n"/>
      <c r="AO140" s="476" t="n"/>
      <c r="AP140" s="476" t="n"/>
      <c r="AQ140" s="476" t="n"/>
      <c r="AR140" s="476" t="n"/>
      <c r="AS140" s="476" t="n"/>
      <c r="AT140" s="476" t="n"/>
      <c r="AU140" s="476" t="n"/>
      <c r="AV140" s="476" t="n"/>
      <c r="AW140" s="476" t="n"/>
      <c r="AX140" s="476" t="n"/>
      <c r="AY140" s="476" t="n"/>
      <c r="AZ140" s="476" t="n"/>
      <c r="BA140" s="476" t="n"/>
      <c r="BB140" s="476" t="n"/>
      <c r="BC140" s="476" t="n"/>
      <c r="BD140" s="476" t="n"/>
      <c r="BE140" s="476" t="n"/>
      <c r="BF140" s="476" t="n"/>
      <c r="BG140" s="476" t="n"/>
      <c r="BH140" s="476" t="n"/>
      <c r="BI140" s="476" t="n"/>
      <c r="BJ140" s="476" t="n"/>
      <c r="BK140" s="476" t="n"/>
      <c r="BL140" s="476" t="n"/>
      <c r="BM140" s="476" t="n"/>
      <c r="BN140" s="476" t="n"/>
      <c r="BO140" s="476" t="n"/>
      <c r="BP140" s="476" t="n"/>
      <c r="BQ140" s="476" t="n"/>
      <c r="BR140" s="476" t="n"/>
      <c r="BS140" s="476" t="n"/>
      <c r="BT140" s="476" t="n"/>
      <c r="BU140" s="476" t="n"/>
      <c r="BV140" s="476" t="n"/>
      <c r="BW140" s="476" t="n"/>
      <c r="BX140" s="476" t="n"/>
      <c r="BY140" s="476" t="n"/>
      <c r="BZ140" s="476" t="n"/>
      <c r="CA140" s="476" t="n"/>
      <c r="CB140" s="476" t="n"/>
      <c r="CC140" s="476" t="n"/>
      <c r="CD140" s="476" t="n"/>
      <c r="CE140" s="476" t="n"/>
      <c r="CF140" s="476" t="n"/>
      <c r="CG140" s="476" t="n"/>
      <c r="CH140" s="476" t="n"/>
      <c r="CI140" s="476" t="n"/>
      <c r="CJ140" s="476" t="n"/>
      <c r="CK140" s="476" t="n"/>
      <c r="CL140" s="476" t="n"/>
      <c r="CM140" s="476" t="n"/>
      <c r="CN140" s="476" t="n"/>
      <c r="CO140" s="476" t="n"/>
      <c r="CP140" s="476" t="n"/>
      <c r="CQ140" s="476" t="n"/>
      <c r="CR140" s="476" t="n"/>
      <c r="CS140" s="476" t="n"/>
      <c r="CT140" s="476" t="n"/>
      <c r="CU140" s="476" t="n"/>
      <c r="CV140" s="476" t="n"/>
    </row>
    <row r="141" ht="15.95" customHeight="1">
      <c r="A141" s="476" t="n"/>
      <c r="B141" s="685" t="n">
        <v>2.455170733436992e-07</v>
      </c>
      <c r="C141" s="686" t="n">
        <v>4.217480452210925e-08</v>
      </c>
      <c r="D141" s="686" t="n">
        <v>1.431186985956466e-07</v>
      </c>
      <c r="E141" s="686" t="n">
        <v>2.558772850400491e-07</v>
      </c>
      <c r="F141" s="686" t="n">
        <v>-2.102228258933767e-08</v>
      </c>
      <c r="G141" s="686" t="n">
        <v>2.301416845606672e-07</v>
      </c>
      <c r="H141" s="686" t="n">
        <v>-1.080123045022636e-07</v>
      </c>
      <c r="I141" s="686" t="n">
        <v>7.536913271078044e-08</v>
      </c>
      <c r="J141" s="686" t="n">
        <v>-1.086040398160849e-07</v>
      </c>
      <c r="K141" s="686" t="n">
        <v>-9.236634191584948e-08</v>
      </c>
      <c r="L141" s="686" t="n">
        <v>9.734575110665717e-08</v>
      </c>
      <c r="M141" s="686" t="n">
        <v>-3.479487098820154e-08</v>
      </c>
      <c r="N141" s="686" t="n">
        <v>1.066655339560628e-08</v>
      </c>
      <c r="O141" s="686" t="n">
        <v>-4.057426172257874e-08</v>
      </c>
      <c r="P141" s="686" t="n">
        <v>1.308604287537106e-07</v>
      </c>
      <c r="Q141" s="686" t="n">
        <v>1.123479206653418e-07</v>
      </c>
      <c r="R141" s="685" t="n">
        <v>0.1544005684702062</v>
      </c>
      <c r="S141" s="686" t="n">
        <v>0.1019185869454879</v>
      </c>
      <c r="T141" s="687" t="n">
        <v>-0.0004060501471931787</v>
      </c>
      <c r="U141" s="542" t="n">
        <v>0.0006035068575761406</v>
      </c>
      <c r="V141" s="688" t="n">
        <v>-0.0001968067039682561</v>
      </c>
      <c r="W141" s="845">
        <f>$AB$131*SQRT(INDEX($B$131:$Q$146,11,11))</f>
        <v/>
      </c>
      <c r="X141" s="845" t="n"/>
      <c r="Y141" s="682" t="n">
        <v>0.4814723789381958</v>
      </c>
      <c r="Z141" s="538" t="inlineStr">
        <is>
          <t>VTL</t>
        </is>
      </c>
      <c r="AA141" s="845" t="n">
        <v>-1.13686837721616e-12</v>
      </c>
      <c r="AB141" s="845" t="n"/>
      <c r="AC141" s="845" t="n"/>
      <c r="AD141" s="845" t="n"/>
      <c r="AE141" s="845" t="n"/>
      <c r="AF141" s="476" t="n"/>
      <c r="AG141" s="476" t="n"/>
      <c r="AH141" s="476" t="n"/>
      <c r="AI141" s="476" t="n"/>
      <c r="AJ141" s="476" t="n"/>
      <c r="AK141" s="476" t="n"/>
      <c r="AL141" s="476" t="n"/>
      <c r="AM141" s="476" t="n"/>
      <c r="AN141" s="476" t="n"/>
      <c r="AO141" s="476" t="n"/>
      <c r="AP141" s="476" t="n"/>
      <c r="AQ141" s="476" t="n"/>
      <c r="AR141" s="476" t="n"/>
      <c r="AS141" s="476" t="n"/>
      <c r="AT141" s="476" t="n"/>
      <c r="AU141" s="476" t="n"/>
      <c r="AV141" s="476" t="n"/>
      <c r="AW141" s="476" t="n"/>
      <c r="AX141" s="476" t="n"/>
      <c r="AY141" s="476" t="n"/>
      <c r="AZ141" s="476" t="n"/>
      <c r="BA141" s="476" t="n"/>
      <c r="BB141" s="476" t="n"/>
      <c r="BC141" s="476" t="n"/>
      <c r="BD141" s="476" t="n"/>
      <c r="BE141" s="476" t="n"/>
      <c r="BF141" s="476" t="n"/>
      <c r="BG141" s="476" t="n"/>
      <c r="BH141" s="476" t="n"/>
      <c r="BI141" s="476" t="n"/>
      <c r="BJ141" s="476" t="n"/>
      <c r="BK141" s="476" t="n"/>
      <c r="BL141" s="476" t="n"/>
      <c r="BM141" s="476" t="n"/>
      <c r="BN141" s="476" t="n"/>
      <c r="BO141" s="476" t="n"/>
      <c r="BP141" s="476" t="n"/>
      <c r="BQ141" s="476" t="n"/>
      <c r="BR141" s="476" t="n"/>
      <c r="BS141" s="476" t="n"/>
      <c r="BT141" s="476" t="n"/>
      <c r="BU141" s="476" t="n"/>
      <c r="BV141" s="476" t="n"/>
      <c r="BW141" s="476" t="n"/>
      <c r="BX141" s="476" t="n"/>
      <c r="BY141" s="476" t="n"/>
      <c r="BZ141" s="476" t="n"/>
      <c r="CA141" s="476" t="n"/>
      <c r="CB141" s="476" t="n"/>
      <c r="CC141" s="476" t="n"/>
      <c r="CD141" s="476" t="n"/>
      <c r="CE141" s="476" t="n"/>
      <c r="CF141" s="476" t="n"/>
      <c r="CG141" s="476" t="n"/>
      <c r="CH141" s="476" t="n"/>
      <c r="CI141" s="476" t="n"/>
      <c r="CJ141" s="476" t="n"/>
      <c r="CK141" s="476" t="n"/>
      <c r="CL141" s="476" t="n"/>
      <c r="CM141" s="476" t="n"/>
      <c r="CN141" s="476" t="n"/>
      <c r="CO141" s="476" t="n"/>
      <c r="CP141" s="476" t="n"/>
      <c r="CQ141" s="476" t="n"/>
      <c r="CR141" s="476" t="n"/>
      <c r="CS141" s="476" t="n"/>
      <c r="CT141" s="476" t="n"/>
      <c r="CU141" s="476" t="n"/>
      <c r="CV141" s="476" t="n"/>
    </row>
    <row r="142">
      <c r="A142" s="476" t="n"/>
      <c r="B142" s="685" t="n">
        <v>-4.8403653626676e-08</v>
      </c>
      <c r="C142" s="686" t="n">
        <v>1.11948175634747e-08</v>
      </c>
      <c r="D142" s="686" t="n">
        <v>-2.70509784640914e-08</v>
      </c>
      <c r="E142" s="686" t="n">
        <v>-6.027167976428765e-08</v>
      </c>
      <c r="F142" s="686" t="n">
        <v>-2.200483784075982e-08</v>
      </c>
      <c r="G142" s="686" t="n">
        <v>-7.059619404156978e-08</v>
      </c>
      <c r="H142" s="686" t="n">
        <v>-4.149806508312617e-09</v>
      </c>
      <c r="I142" s="686" t="n">
        <v>-6.588240153873345e-08</v>
      </c>
      <c r="J142" s="686" t="n">
        <v>2.019972545354507e-08</v>
      </c>
      <c r="K142" s="686" t="n">
        <v>2.439473622258569e-08</v>
      </c>
      <c r="L142" s="686" t="n">
        <v>-3.479487098820152e-08</v>
      </c>
      <c r="M142" s="686" t="n">
        <v>7.209204697090086e-08</v>
      </c>
      <c r="N142" s="686" t="n">
        <v>3.894467749651404e-08</v>
      </c>
      <c r="O142" s="686" t="n">
        <v>-6.209645432167286e-09</v>
      </c>
      <c r="P142" s="686" t="n">
        <v>-4.581915508514541e-08</v>
      </c>
      <c r="Q142" s="686" t="n">
        <v>-2.657217965986306e-08</v>
      </c>
      <c r="R142" s="685" t="n">
        <v>-0.3802321253341449</v>
      </c>
      <c r="S142" s="686" t="n">
        <v>0.5499103305924949</v>
      </c>
      <c r="T142" s="687" t="n">
        <v>-0.0008628565627855038</v>
      </c>
      <c r="U142" s="542" t="n">
        <v>0.001092178725230151</v>
      </c>
      <c r="V142" s="688" t="n">
        <v>0.0004612786024033079</v>
      </c>
      <c r="W142" s="845">
        <f>$AB$131*SQRT(INDEX($B$131:$Q$146,12,12))</f>
        <v/>
      </c>
      <c r="X142" s="845" t="n"/>
      <c r="Y142" s="682" t="n">
        <v>-0.02844838891490264</v>
      </c>
      <c r="Z142" s="689">
        <f t="array" ref="Z142">MMULT(TRANSPOSE(T80:T111),R80:R111)</f>
        <v/>
      </c>
      <c r="AA142" s="845" t="n">
        <v>9.094947017729282e-13</v>
      </c>
      <c r="AB142" s="845" t="n"/>
      <c r="AC142" s="845" t="n"/>
      <c r="AD142" s="845" t="n"/>
      <c r="AE142" s="845" t="n"/>
      <c r="AF142" s="476" t="n"/>
      <c r="AG142" s="476" t="n"/>
      <c r="AH142" s="476" t="n"/>
      <c r="AI142" s="476" t="n"/>
      <c r="AJ142" s="476" t="n"/>
      <c r="AK142" s="476" t="n"/>
      <c r="AL142" s="476" t="n"/>
      <c r="AM142" s="476" t="n"/>
      <c r="AN142" s="476" t="n"/>
      <c r="AO142" s="476" t="n"/>
      <c r="AP142" s="476" t="n"/>
      <c r="AQ142" s="476" t="n"/>
      <c r="AR142" s="476" t="n"/>
      <c r="AS142" s="476" t="n"/>
      <c r="AT142" s="476" t="n"/>
      <c r="AU142" s="476" t="n"/>
      <c r="AV142" s="476" t="n"/>
      <c r="AW142" s="476" t="n"/>
      <c r="AX142" s="476" t="n"/>
      <c r="AY142" s="476" t="n"/>
      <c r="AZ142" s="476" t="n"/>
      <c r="BA142" s="476" t="n"/>
      <c r="BB142" s="476" t="n"/>
      <c r="BC142" s="476" t="n"/>
      <c r="BD142" s="476" t="n"/>
      <c r="BE142" s="476" t="n"/>
      <c r="BF142" s="476" t="n"/>
      <c r="BG142" s="476" t="n"/>
      <c r="BH142" s="476" t="n"/>
      <c r="BI142" s="476" t="n"/>
      <c r="BJ142" s="476" t="n"/>
      <c r="BK142" s="476" t="n"/>
      <c r="BL142" s="476" t="n"/>
      <c r="BM142" s="476" t="n"/>
      <c r="BN142" s="476" t="n"/>
      <c r="BO142" s="476" t="n"/>
      <c r="BP142" s="476" t="n"/>
      <c r="BQ142" s="476" t="n"/>
      <c r="BR142" s="476" t="n"/>
      <c r="BS142" s="476" t="n"/>
      <c r="BT142" s="476" t="n"/>
      <c r="BU142" s="476" t="n"/>
      <c r="BV142" s="476" t="n"/>
      <c r="BW142" s="476" t="n"/>
      <c r="BX142" s="476" t="n"/>
      <c r="BY142" s="476" t="n"/>
      <c r="BZ142" s="476" t="n"/>
      <c r="CA142" s="476" t="n"/>
      <c r="CB142" s="476" t="n"/>
      <c r="CC142" s="476" t="n"/>
      <c r="CD142" s="476" t="n"/>
      <c r="CE142" s="476" t="n"/>
      <c r="CF142" s="476" t="n"/>
      <c r="CG142" s="476" t="n"/>
      <c r="CH142" s="476" t="n"/>
      <c r="CI142" s="476" t="n"/>
      <c r="CJ142" s="476" t="n"/>
      <c r="CK142" s="476" t="n"/>
      <c r="CL142" s="476" t="n"/>
      <c r="CM142" s="476" t="n"/>
      <c r="CN142" s="476" t="n"/>
      <c r="CO142" s="476" t="n"/>
      <c r="CP142" s="476" t="n"/>
      <c r="CQ142" s="476" t="n"/>
      <c r="CR142" s="476" t="n"/>
      <c r="CS142" s="476" t="n"/>
      <c r="CT142" s="476" t="n"/>
      <c r="CU142" s="476" t="n"/>
      <c r="CV142" s="476" t="n"/>
    </row>
    <row r="143">
      <c r="A143" s="476" t="n"/>
      <c r="B143" s="685" t="n">
        <v>8.9348948031387e-08</v>
      </c>
      <c r="C143" s="686" t="n">
        <v>2.741951036622963e-08</v>
      </c>
      <c r="D143" s="686" t="n">
        <v>5.074011921738242e-08</v>
      </c>
      <c r="E143" s="686" t="n">
        <v>7.828552824190696e-08</v>
      </c>
      <c r="F143" s="686" t="n">
        <v>-2.264549968740579e-08</v>
      </c>
      <c r="G143" s="686" t="n">
        <v>5.84656275562351e-08</v>
      </c>
      <c r="H143" s="686" t="n">
        <v>-4.394584862899464e-08</v>
      </c>
      <c r="I143" s="686" t="n">
        <v>-1.915455346004144e-09</v>
      </c>
      <c r="J143" s="686" t="n">
        <v>-3.278513321691379e-08</v>
      </c>
      <c r="K143" s="686" t="n">
        <v>-1.58105966194544e-08</v>
      </c>
      <c r="L143" s="686" t="n">
        <v>1.066655339560634e-08</v>
      </c>
      <c r="M143" s="686" t="n">
        <v>3.894467749651407e-08</v>
      </c>
      <c r="N143" s="686" t="n">
        <v>3.327929523338845e-08</v>
      </c>
      <c r="O143" s="686" t="n">
        <v>-3.702922215050988e-08</v>
      </c>
      <c r="P143" s="686" t="n">
        <v>2.952059916129714e-08</v>
      </c>
      <c r="Q143" s="686" t="n">
        <v>3.137660099072404e-08</v>
      </c>
      <c r="R143" s="685" t="n">
        <v>2.100294386356715</v>
      </c>
      <c r="S143" s="686" t="n">
        <v>-1.006446046086692</v>
      </c>
      <c r="T143" s="687" t="n">
        <v>0.004009745203532636</v>
      </c>
      <c r="U143" s="542" t="n">
        <v>0.001912161047549332</v>
      </c>
      <c r="V143" s="688" t="n">
        <v>0.0003009615302888904</v>
      </c>
      <c r="W143" s="845">
        <f>$AB$131*SQRT(INDEX($B$131:$Q$146,13,13))</f>
        <v/>
      </c>
      <c r="X143" s="845" t="n"/>
      <c r="Y143" s="682" t="n">
        <v>1.399550069383982</v>
      </c>
      <c r="Z143" s="845" t="n"/>
      <c r="AA143" s="845" t="n">
        <v>-4.547473508864641e-13</v>
      </c>
      <c r="AB143" s="845" t="n"/>
      <c r="AC143" s="845" t="n"/>
      <c r="AD143" s="845" t="n"/>
      <c r="AE143" s="845" t="n"/>
      <c r="AF143" s="476" t="n"/>
      <c r="AG143" s="476" t="n"/>
      <c r="AH143" s="476" t="n"/>
      <c r="AI143" s="476" t="n"/>
      <c r="AJ143" s="476" t="n"/>
      <c r="AK143" s="476" t="n"/>
      <c r="AL143" s="476" t="n"/>
      <c r="AM143" s="476" t="n"/>
      <c r="AN143" s="476" t="n"/>
      <c r="AO143" s="476" t="n"/>
      <c r="AP143" s="476" t="n"/>
      <c r="AQ143" s="476" t="n"/>
      <c r="AR143" s="476" t="n"/>
      <c r="AS143" s="476" t="n"/>
      <c r="AT143" s="476" t="n"/>
      <c r="AU143" s="476" t="n"/>
      <c r="AV143" s="476" t="n"/>
      <c r="AW143" s="476" t="n"/>
      <c r="AX143" s="476" t="n"/>
      <c r="AY143" s="476" t="n"/>
      <c r="AZ143" s="476" t="n"/>
      <c r="BA143" s="476" t="n"/>
      <c r="BB143" s="476" t="n"/>
      <c r="BC143" s="476" t="n"/>
      <c r="BD143" s="476" t="n"/>
      <c r="BE143" s="476" t="n"/>
      <c r="BF143" s="476" t="n"/>
      <c r="BG143" s="476" t="n"/>
      <c r="BH143" s="476" t="n"/>
      <c r="BI143" s="476" t="n"/>
      <c r="BJ143" s="476" t="n"/>
      <c r="BK143" s="476" t="n"/>
      <c r="BL143" s="476" t="n"/>
      <c r="BM143" s="476" t="n"/>
      <c r="BN143" s="476" t="n"/>
      <c r="BO143" s="476" t="n"/>
      <c r="BP143" s="476" t="n"/>
      <c r="BQ143" s="476" t="n"/>
      <c r="BR143" s="476" t="n"/>
      <c r="BS143" s="476" t="n"/>
      <c r="BT143" s="476" t="n"/>
      <c r="BU143" s="476" t="n"/>
      <c r="BV143" s="476" t="n"/>
      <c r="BW143" s="476" t="n"/>
      <c r="BX143" s="476" t="n"/>
      <c r="BY143" s="476" t="n"/>
      <c r="BZ143" s="476" t="n"/>
      <c r="CA143" s="476" t="n"/>
      <c r="CB143" s="476" t="n"/>
      <c r="CC143" s="476" t="n"/>
      <c r="CD143" s="476" t="n"/>
      <c r="CE143" s="476" t="n"/>
      <c r="CF143" s="476" t="n"/>
      <c r="CG143" s="476" t="n"/>
      <c r="CH143" s="476" t="n"/>
      <c r="CI143" s="476" t="n"/>
      <c r="CJ143" s="476" t="n"/>
      <c r="CK143" s="476" t="n"/>
      <c r="CL143" s="476" t="n"/>
      <c r="CM143" s="476" t="n"/>
      <c r="CN143" s="476" t="n"/>
      <c r="CO143" s="476" t="n"/>
      <c r="CP143" s="476" t="n"/>
      <c r="CQ143" s="476" t="n"/>
      <c r="CR143" s="476" t="n"/>
      <c r="CS143" s="476" t="n"/>
      <c r="CT143" s="476" t="n"/>
      <c r="CU143" s="476" t="n"/>
      <c r="CV143" s="476" t="n"/>
    </row>
    <row r="144">
      <c r="A144" s="476" t="n"/>
      <c r="B144" s="685" t="n">
        <v>-5.306901989324859e-07</v>
      </c>
      <c r="C144" s="686" t="n">
        <v>-7.477746159828681e-08</v>
      </c>
      <c r="D144" s="686" t="n">
        <v>-2.833713254059888e-07</v>
      </c>
      <c r="E144" s="686" t="n">
        <v>-4.553103982541946e-07</v>
      </c>
      <c r="F144" s="686" t="n">
        <v>9.135193027052003e-09</v>
      </c>
      <c r="G144" s="686" t="n">
        <v>-4.013898885693355e-07</v>
      </c>
      <c r="H144" s="686" t="n">
        <v>7.76034838730884e-08</v>
      </c>
      <c r="I144" s="686" t="n">
        <v>-2.327195375348059e-07</v>
      </c>
      <c r="J144" s="686" t="n">
        <v>1.430463928996161e-07</v>
      </c>
      <c r="K144" s="686" t="n">
        <v>3.557092012885978e-08</v>
      </c>
      <c r="L144" s="686" t="n">
        <v>-4.057426172257875e-08</v>
      </c>
      <c r="M144" s="686" t="n">
        <v>-6.209645432167563e-09</v>
      </c>
      <c r="N144" s="686" t="n">
        <v>-3.702922215050968e-08</v>
      </c>
      <c r="O144" s="686" t="n">
        <v>2.389291829669736e-07</v>
      </c>
      <c r="P144" s="686" t="n">
        <v>-2.304518815097163e-07</v>
      </c>
      <c r="Q144" s="686" t="n">
        <v>-1.645317510213049e-07</v>
      </c>
      <c r="R144" s="685" t="n">
        <v>-0.7828308462761819</v>
      </c>
      <c r="S144" s="686" t="n">
        <v>0.7792271512198428</v>
      </c>
      <c r="T144" s="687" t="n">
        <v>-0.001776469393970157</v>
      </c>
      <c r="U144" s="542" t="n">
        <v>0.0008838892155449493</v>
      </c>
      <c r="V144" s="688" t="n">
        <v>-0.0005663495844588501</v>
      </c>
      <c r="W144" s="845">
        <f>$AB$131*SQRT(INDEX($B$131:$Q$146,14,14))</f>
        <v/>
      </c>
      <c r="X144" s="845" t="n"/>
      <c r="Y144" s="682" t="n">
        <v>-0.5615757850756337</v>
      </c>
      <c r="Z144" s="845" t="n"/>
      <c r="AA144" s="845" t="n">
        <v>-9.379164112033322e-13</v>
      </c>
      <c r="AB144" s="845" t="n"/>
      <c r="AC144" s="845" t="n"/>
      <c r="AD144" s="845" t="n"/>
      <c r="AE144" s="845" t="n"/>
      <c r="AF144" s="476" t="n"/>
      <c r="AG144" s="476" t="n"/>
      <c r="AH144" s="476" t="n"/>
      <c r="AI144" s="476" t="n"/>
      <c r="AJ144" s="476" t="n"/>
      <c r="AK144" s="476" t="n"/>
      <c r="AL144" s="476" t="n"/>
      <c r="AM144" s="476" t="n"/>
      <c r="AN144" s="476" t="n"/>
      <c r="AO144" s="476" t="n"/>
      <c r="AP144" s="476" t="n"/>
      <c r="AQ144" s="476" t="n"/>
      <c r="AR144" s="476" t="n"/>
      <c r="AS144" s="476" t="n"/>
      <c r="AT144" s="476" t="n"/>
      <c r="AU144" s="476" t="n"/>
      <c r="AV144" s="476" t="n"/>
      <c r="AW144" s="476" t="n"/>
      <c r="AX144" s="476" t="n"/>
      <c r="AY144" s="476" t="n"/>
      <c r="AZ144" s="476" t="n"/>
      <c r="BA144" s="476" t="n"/>
      <c r="BB144" s="476" t="n"/>
      <c r="BC144" s="476" t="n"/>
      <c r="BD144" s="476" t="n"/>
      <c r="BE144" s="476" t="n"/>
      <c r="BF144" s="476" t="n"/>
      <c r="BG144" s="476" t="n"/>
      <c r="BH144" s="476" t="n"/>
      <c r="BI144" s="476" t="n"/>
      <c r="BJ144" s="476" t="n"/>
      <c r="BK144" s="476" t="n"/>
      <c r="BL144" s="476" t="n"/>
      <c r="BM144" s="476" t="n"/>
      <c r="BN144" s="476" t="n"/>
      <c r="BO144" s="476" t="n"/>
      <c r="BP144" s="476" t="n"/>
      <c r="BQ144" s="476" t="n"/>
      <c r="BR144" s="476" t="n"/>
      <c r="BS144" s="476" t="n"/>
      <c r="BT144" s="476" t="n"/>
      <c r="BU144" s="476" t="n"/>
      <c r="BV144" s="476" t="n"/>
      <c r="BW144" s="476" t="n"/>
      <c r="BX144" s="476" t="n"/>
      <c r="BY144" s="476" t="n"/>
      <c r="BZ144" s="476" t="n"/>
      <c r="CA144" s="476" t="n"/>
      <c r="CB144" s="476" t="n"/>
      <c r="CC144" s="476" t="n"/>
      <c r="CD144" s="476" t="n"/>
      <c r="CE144" s="476" t="n"/>
      <c r="CF144" s="476" t="n"/>
      <c r="CG144" s="476" t="n"/>
      <c r="CH144" s="476" t="n"/>
      <c r="CI144" s="476" t="n"/>
      <c r="CJ144" s="476" t="n"/>
      <c r="CK144" s="476" t="n"/>
      <c r="CL144" s="476" t="n"/>
      <c r="CM144" s="476" t="n"/>
      <c r="CN144" s="476" t="n"/>
      <c r="CO144" s="476" t="n"/>
      <c r="CP144" s="476" t="n"/>
      <c r="CQ144" s="476" t="n"/>
      <c r="CR144" s="476" t="n"/>
      <c r="CS144" s="476" t="n"/>
      <c r="CT144" s="476" t="n"/>
      <c r="CU144" s="476" t="n"/>
      <c r="CV144" s="476" t="n"/>
    </row>
    <row r="145">
      <c r="A145" s="476" t="n"/>
      <c r="B145" s="685" t="n">
        <v>9.852912957024806e-07</v>
      </c>
      <c r="C145" s="686" t="n">
        <v>1.925600019506813e-07</v>
      </c>
      <c r="D145" s="686" t="n">
        <v>6.327094579991698e-07</v>
      </c>
      <c r="E145" s="686" t="n">
        <v>8.287587508830441e-07</v>
      </c>
      <c r="F145" s="686" t="n">
        <v>3.150410559522835e-08</v>
      </c>
      <c r="G145" s="686" t="n">
        <v>7.244696386646932e-07</v>
      </c>
      <c r="H145" s="686" t="n">
        <v>-1.603810279150076e-07</v>
      </c>
      <c r="I145" s="686" t="n">
        <v>2.762710365948618e-07</v>
      </c>
      <c r="J145" s="686" t="n">
        <v>-2.744069665125798e-07</v>
      </c>
      <c r="K145" s="686" t="n">
        <v>-1.560098803787174e-07</v>
      </c>
      <c r="L145" s="686" t="n">
        <v>1.308604287537105e-07</v>
      </c>
      <c r="M145" s="686" t="n">
        <v>-4.581915508514526e-08</v>
      </c>
      <c r="N145" s="686" t="n">
        <v>2.952059916129701e-08</v>
      </c>
      <c r="O145" s="686" t="n">
        <v>-2.304518815097164e-07</v>
      </c>
      <c r="P145" s="686" t="n">
        <v>5.651312239827832e-07</v>
      </c>
      <c r="Q145" s="686" t="n">
        <v>3.439610338988827e-07</v>
      </c>
      <c r="R145" s="685" t="n">
        <v>1.670855750685211</v>
      </c>
      <c r="S145" s="686" t="n">
        <v>-0.7618414374175216</v>
      </c>
      <c r="T145" s="687" t="n">
        <v>0.003035224850269011</v>
      </c>
      <c r="U145" s="542" t="n">
        <v>0.001087346452132709</v>
      </c>
      <c r="V145" s="688" t="n">
        <v>0.0003557815625680808</v>
      </c>
      <c r="W145" s="845">
        <f>$AB$131*SQRT(INDEX($B$131:$Q$146,15,15))</f>
        <v/>
      </c>
      <c r="X145" s="845" t="n"/>
      <c r="Y145" s="682" t="n">
        <v>-0.1612235415534083</v>
      </c>
      <c r="Z145" s="845" t="n"/>
      <c r="AA145" s="845" t="n">
        <v>-1.833200258261058e-12</v>
      </c>
      <c r="AB145" s="845" t="n"/>
      <c r="AC145" s="845" t="n"/>
      <c r="AD145" s="845" t="n"/>
      <c r="AE145" s="845" t="n"/>
      <c r="AF145" s="476" t="n"/>
      <c r="AG145" s="476" t="n"/>
      <c r="AH145" s="476" t="n"/>
      <c r="AI145" s="476" t="n"/>
      <c r="AJ145" s="476" t="n"/>
      <c r="AK145" s="476" t="n"/>
      <c r="AL145" s="476" t="n"/>
      <c r="AM145" s="476" t="n"/>
      <c r="AN145" s="476" t="n"/>
      <c r="AO145" s="476" t="n"/>
      <c r="AP145" s="476" t="n"/>
      <c r="AQ145" s="476" t="n"/>
      <c r="AR145" s="476" t="n"/>
      <c r="AS145" s="476" t="n"/>
      <c r="AT145" s="476" t="n"/>
      <c r="AU145" s="476" t="n"/>
      <c r="AV145" s="476" t="n"/>
      <c r="AW145" s="476" t="n"/>
      <c r="AX145" s="476" t="n"/>
      <c r="AY145" s="476" t="n"/>
      <c r="AZ145" s="476" t="n"/>
      <c r="BA145" s="476" t="n"/>
      <c r="BB145" s="476" t="n"/>
      <c r="BC145" s="476" t="n"/>
      <c r="BD145" s="476" t="n"/>
      <c r="BE145" s="476" t="n"/>
      <c r="BF145" s="476" t="n"/>
      <c r="BG145" s="476" t="n"/>
      <c r="BH145" s="476" t="n"/>
      <c r="BI145" s="476" t="n"/>
      <c r="BJ145" s="476" t="n"/>
      <c r="BK145" s="476" t="n"/>
      <c r="BL145" s="476" t="n"/>
      <c r="BM145" s="476" t="n"/>
      <c r="BN145" s="476" t="n"/>
      <c r="BO145" s="476" t="n"/>
      <c r="BP145" s="476" t="n"/>
      <c r="BQ145" s="476" t="n"/>
      <c r="BR145" s="476" t="n"/>
      <c r="BS145" s="476" t="n"/>
      <c r="BT145" s="476" t="n"/>
      <c r="BU145" s="476" t="n"/>
      <c r="BV145" s="476" t="n"/>
      <c r="BW145" s="476" t="n"/>
      <c r="BX145" s="476" t="n"/>
      <c r="BY145" s="476" t="n"/>
      <c r="BZ145" s="476" t="n"/>
      <c r="CA145" s="476" t="n"/>
      <c r="CB145" s="476" t="n"/>
      <c r="CC145" s="476" t="n"/>
      <c r="CD145" s="476" t="n"/>
      <c r="CE145" s="476" t="n"/>
      <c r="CF145" s="476" t="n"/>
      <c r="CG145" s="476" t="n"/>
      <c r="CH145" s="476" t="n"/>
      <c r="CI145" s="476" t="n"/>
      <c r="CJ145" s="476" t="n"/>
      <c r="CK145" s="476" t="n"/>
      <c r="CL145" s="476" t="n"/>
      <c r="CM145" s="476" t="n"/>
      <c r="CN145" s="476" t="n"/>
      <c r="CO145" s="476" t="n"/>
      <c r="CP145" s="476" t="n"/>
      <c r="CQ145" s="476" t="n"/>
      <c r="CR145" s="476" t="n"/>
      <c r="CS145" s="476" t="n"/>
      <c r="CT145" s="476" t="n"/>
      <c r="CU145" s="476" t="n"/>
      <c r="CV145" s="476" t="n"/>
    </row>
    <row r="146">
      <c r="A146" s="476" t="n"/>
      <c r="B146" s="685" t="n">
        <v>7.717386453736098e-07</v>
      </c>
      <c r="C146" s="686" t="n">
        <v>2.383896462016508e-07</v>
      </c>
      <c r="D146" s="686" t="n">
        <v>4.949759924176425e-07</v>
      </c>
      <c r="E146" s="686" t="n">
        <v>8.603012461498819e-07</v>
      </c>
      <c r="F146" s="686" t="n">
        <v>-7.737888007125212e-08</v>
      </c>
      <c r="G146" s="686" t="n">
        <v>6.478341864299383e-07</v>
      </c>
      <c r="H146" s="686" t="n">
        <v>-1.437245216560658e-07</v>
      </c>
      <c r="I146" s="686" t="n">
        <v>1.911039306811683e-07</v>
      </c>
      <c r="J146" s="686" t="n">
        <v>-2.707408371000484e-07</v>
      </c>
      <c r="K146" s="686" t="n">
        <v>-1.077740947326092e-07</v>
      </c>
      <c r="L146" s="686" t="n">
        <v>1.123479206653415e-07</v>
      </c>
      <c r="M146" s="686" t="n">
        <v>-2.657217965986308e-08</v>
      </c>
      <c r="N146" s="686" t="n">
        <v>3.137660099072419e-08</v>
      </c>
      <c r="O146" s="686" t="n">
        <v>-1.645317510213052e-07</v>
      </c>
      <c r="P146" s="686" t="n">
        <v>3.439610338988829e-07</v>
      </c>
      <c r="Q146" s="686" t="n">
        <v>5.087116287832136e-07</v>
      </c>
      <c r="R146" s="685" t="n">
        <v>1.404622204175548</v>
      </c>
      <c r="S146" s="686" t="n">
        <v>-0.4667275741887452</v>
      </c>
      <c r="T146" s="687" t="n">
        <v>0.003187493655466448</v>
      </c>
      <c r="U146" s="542" t="n">
        <v>7.309044956742346e-05</v>
      </c>
      <c r="V146" s="688" t="n">
        <v>0.001199728532060713</v>
      </c>
      <c r="W146" s="845">
        <f>$AB$131*SQRT(INDEX($B$131:$Q$146,16,16))</f>
        <v/>
      </c>
      <c r="X146" s="845" t="n"/>
      <c r="Y146" s="682" t="n">
        <v>1.032157294915779</v>
      </c>
      <c r="Z146" s="845" t="n"/>
      <c r="AA146" s="845" t="n">
        <v>-2.174260771425907e-12</v>
      </c>
      <c r="AB146" s="845" t="n"/>
      <c r="AC146" s="845" t="n"/>
      <c r="AD146" s="845" t="n"/>
      <c r="AE146" s="845" t="n"/>
      <c r="AF146" s="476" t="n"/>
      <c r="AG146" s="476" t="n"/>
      <c r="AH146" s="476" t="n"/>
      <c r="AI146" s="476" t="n"/>
      <c r="AJ146" s="476" t="n"/>
      <c r="AK146" s="476" t="n"/>
      <c r="AL146" s="476" t="n"/>
      <c r="AM146" s="476" t="n"/>
      <c r="AN146" s="476" t="n"/>
      <c r="AO146" s="476" t="n"/>
      <c r="AP146" s="476" t="n"/>
      <c r="AQ146" s="476" t="n"/>
      <c r="AR146" s="476" t="n"/>
      <c r="AS146" s="476" t="n"/>
      <c r="AT146" s="476" t="n"/>
      <c r="AU146" s="476" t="n"/>
      <c r="AV146" s="476" t="n"/>
      <c r="AW146" s="476" t="n"/>
      <c r="AX146" s="476" t="n"/>
      <c r="AY146" s="476" t="n"/>
      <c r="AZ146" s="476" t="n"/>
      <c r="BA146" s="476" t="n"/>
      <c r="BB146" s="476" t="n"/>
      <c r="BC146" s="476" t="n"/>
      <c r="BD146" s="476" t="n"/>
      <c r="BE146" s="476" t="n"/>
      <c r="BF146" s="476" t="n"/>
      <c r="BG146" s="476" t="n"/>
      <c r="BH146" s="476" t="n"/>
      <c r="BI146" s="476" t="n"/>
      <c r="BJ146" s="476" t="n"/>
      <c r="BK146" s="476" t="n"/>
      <c r="BL146" s="476" t="n"/>
      <c r="BM146" s="476" t="n"/>
      <c r="BN146" s="476" t="n"/>
      <c r="BO146" s="476" t="n"/>
      <c r="BP146" s="476" t="n"/>
      <c r="BQ146" s="476" t="n"/>
      <c r="BR146" s="476" t="n"/>
      <c r="BS146" s="476" t="n"/>
      <c r="BT146" s="476" t="n"/>
      <c r="BU146" s="476" t="n"/>
      <c r="BV146" s="476" t="n"/>
      <c r="BW146" s="476" t="n"/>
      <c r="BX146" s="476" t="n"/>
      <c r="BY146" s="476" t="n"/>
      <c r="BZ146" s="476" t="n"/>
      <c r="CA146" s="476" t="n"/>
      <c r="CB146" s="476" t="n"/>
      <c r="CC146" s="476" t="n"/>
      <c r="CD146" s="476" t="n"/>
      <c r="CE146" s="476" t="n"/>
      <c r="CF146" s="476" t="n"/>
      <c r="CG146" s="476" t="n"/>
      <c r="CH146" s="476" t="n"/>
      <c r="CI146" s="476" t="n"/>
      <c r="CJ146" s="476" t="n"/>
      <c r="CK146" s="476" t="n"/>
      <c r="CL146" s="476" t="n"/>
      <c r="CM146" s="476" t="n"/>
      <c r="CN146" s="476" t="n"/>
      <c r="CO146" s="476" t="n"/>
      <c r="CP146" s="476" t="n"/>
      <c r="CQ146" s="476" t="n"/>
      <c r="CR146" s="476" t="n"/>
      <c r="CS146" s="476" t="n"/>
      <c r="CT146" s="476" t="n"/>
      <c r="CU146" s="476" t="n"/>
      <c r="CV146" s="476" t="n"/>
    </row>
    <row r="147">
      <c r="A147" s="845" t="inlineStr">
        <is>
          <t>S(-1)</t>
        </is>
      </c>
      <c r="B147" s="685" t="n">
        <v>3.710689270124861</v>
      </c>
      <c r="C147" s="686" t="n">
        <v>0.4249653165499268</v>
      </c>
      <c r="D147" s="686" t="n">
        <v>2.033194599533044</v>
      </c>
      <c r="E147" s="686" t="n">
        <v>3.578655297262546</v>
      </c>
      <c r="F147" s="686" t="n">
        <v>-0.5165972997665199</v>
      </c>
      <c r="G147" s="686" t="n">
        <v>3.041857002673164</v>
      </c>
      <c r="H147" s="686" t="n">
        <v>-1.254694954826921</v>
      </c>
      <c r="I147" s="686" t="n">
        <v>1.163062971610328</v>
      </c>
      <c r="J147" s="686" t="n">
        <v>-2.194091970358339</v>
      </c>
      <c r="K147" s="686" t="n">
        <v>-0.8499306330998533</v>
      </c>
      <c r="L147" s="686" t="n">
        <v>0.1544005684702054</v>
      </c>
      <c r="M147" s="686" t="n">
        <v>-0.3802321253341451</v>
      </c>
      <c r="N147" s="686" t="n">
        <v>2.100294386356714</v>
      </c>
      <c r="O147" s="686" t="n">
        <v>-0.7828308462761826</v>
      </c>
      <c r="P147" s="686" t="n">
        <v>1.670855750685211</v>
      </c>
      <c r="Q147" s="686" t="n">
        <v>1.404622204175548</v>
      </c>
      <c r="R147" s="685" t="n">
        <v>3.774192834607467e-09</v>
      </c>
      <c r="S147" s="686" t="n">
        <v>-1.880355655180999e-09</v>
      </c>
      <c r="T147" s="687" t="n">
        <v>5.167488739883931e-12</v>
      </c>
      <c r="U147" s="542" t="n">
        <v>-0.0001988622230212454</v>
      </c>
      <c r="V147" s="688">
        <f>SQRT(I147)*$W$14</f>
        <v/>
      </c>
      <c r="W147" s="845" t="n"/>
      <c r="X147" s="845" t="n"/>
      <c r="Y147" s="682" t="n">
        <v>0.4683455653382202</v>
      </c>
      <c r="Z147" s="845" t="n"/>
      <c r="AA147" s="845" t="n">
        <v>1.137534511030935e-12</v>
      </c>
      <c r="AB147" s="845" t="n"/>
      <c r="AC147" s="845" t="n"/>
      <c r="AD147" s="845" t="n"/>
      <c r="AE147" s="845" t="n"/>
      <c r="AF147" s="476" t="n"/>
      <c r="AG147" s="476" t="n"/>
      <c r="AH147" s="476" t="n"/>
      <c r="AI147" s="476" t="n"/>
      <c r="AJ147" s="476" t="n"/>
      <c r="AK147" s="476" t="n"/>
      <c r="AL147" s="476" t="n"/>
      <c r="AM147" s="476" t="n"/>
      <c r="AN147" s="476" t="n"/>
      <c r="AO147" s="476" t="n"/>
      <c r="AP147" s="476" t="n"/>
      <c r="AQ147" s="476" t="n"/>
      <c r="AR147" s="476" t="n"/>
      <c r="AS147" s="476" t="n"/>
      <c r="AT147" s="476" t="n"/>
      <c r="AU147" s="476" t="n"/>
      <c r="AV147" s="476" t="n"/>
      <c r="AW147" s="476" t="n"/>
      <c r="AX147" s="476" t="n"/>
      <c r="AY147" s="476" t="n"/>
      <c r="AZ147" s="476" t="n"/>
      <c r="BA147" s="476" t="n"/>
      <c r="BB147" s="476" t="n"/>
      <c r="BC147" s="476" t="n"/>
      <c r="BD147" s="476" t="n"/>
      <c r="BE147" s="476" t="n"/>
      <c r="BF147" s="476" t="n"/>
      <c r="BG147" s="476" t="n"/>
      <c r="BH147" s="476" t="n"/>
      <c r="BI147" s="476" t="n"/>
      <c r="BJ147" s="476" t="n"/>
      <c r="BK147" s="476" t="n"/>
      <c r="BL147" s="476" t="n"/>
      <c r="BM147" s="476" t="n"/>
      <c r="BN147" s="476" t="n"/>
      <c r="BO147" s="476" t="n"/>
      <c r="BP147" s="476" t="n"/>
      <c r="BQ147" s="476" t="n"/>
      <c r="BR147" s="476" t="n"/>
      <c r="BS147" s="476" t="n"/>
      <c r="BT147" s="476" t="n"/>
      <c r="BU147" s="476" t="n"/>
      <c r="BV147" s="476" t="n"/>
      <c r="BW147" s="476" t="n"/>
      <c r="BX147" s="476" t="n"/>
      <c r="BY147" s="476" t="n"/>
      <c r="BZ147" s="476" t="n"/>
      <c r="CA147" s="476" t="n"/>
      <c r="CB147" s="476" t="n"/>
      <c r="CC147" s="476" t="n"/>
      <c r="CD147" s="476" t="n"/>
      <c r="CE147" s="476" t="n"/>
      <c r="CF147" s="476" t="n"/>
      <c r="CG147" s="476" t="n"/>
      <c r="CH147" s="476" t="n"/>
      <c r="CI147" s="476" t="n"/>
      <c r="CJ147" s="476" t="n"/>
      <c r="CK147" s="476" t="n"/>
      <c r="CL147" s="476" t="n"/>
      <c r="CM147" s="476" t="n"/>
      <c r="CN147" s="476" t="n"/>
      <c r="CO147" s="476" t="n"/>
      <c r="CP147" s="476" t="n"/>
      <c r="CQ147" s="476" t="n"/>
      <c r="CR147" s="476" t="n"/>
      <c r="CS147" s="476" t="n"/>
      <c r="CT147" s="476" t="n"/>
      <c r="CU147" s="476" t="n"/>
      <c r="CV147" s="476" t="n"/>
    </row>
    <row r="148">
      <c r="A148" s="476" t="n"/>
      <c r="B148" s="685" t="n">
        <v>-1.923713328596081</v>
      </c>
      <c r="C148" s="686" t="n">
        <v>0.09127668933780023</v>
      </c>
      <c r="D148" s="686" t="n">
        <v>-0.9682265759821341</v>
      </c>
      <c r="E148" s="686" t="n">
        <v>-1.705038405576422</v>
      </c>
      <c r="F148" s="686" t="n">
        <v>0.4841132879910661</v>
      </c>
      <c r="G148" s="686" t="n">
        <v>-1.399282644739959</v>
      </c>
      <c r="H148" s="686" t="n">
        <v>0.9045274591412035</v>
      </c>
      <c r="I148" s="686" t="n">
        <v>-0.3291374818123375</v>
      </c>
      <c r="J148" s="686" t="n">
        <v>1.439600040605014</v>
      </c>
      <c r="K148" s="686" t="n">
        <v>0.8174466213243993</v>
      </c>
      <c r="L148" s="686" t="n">
        <v>0.1019185869454882</v>
      </c>
      <c r="M148" s="686" t="n">
        <v>0.5499103305924945</v>
      </c>
      <c r="N148" s="686" t="n">
        <v>-1.006446046086691</v>
      </c>
      <c r="O148" s="686" t="n">
        <v>0.7792271512198428</v>
      </c>
      <c r="P148" s="686" t="n">
        <v>-0.7618414374175215</v>
      </c>
      <c r="Q148" s="686" t="n">
        <v>-0.4667275741887451</v>
      </c>
      <c r="R148" s="685" t="n">
        <v>-1.561080489911017e-09</v>
      </c>
      <c r="S148" s="686" t="n">
        <v>1.106750990724563e-09</v>
      </c>
      <c r="T148" s="687" t="n">
        <v>-2.101666790491231e-12</v>
      </c>
      <c r="U148" s="542" t="n">
        <v>-0.000219108262903433</v>
      </c>
      <c r="V148" s="688">
        <f>SQRT(J148)*$W$14</f>
        <v/>
      </c>
      <c r="W148" s="845" t="n"/>
      <c r="X148" s="845" t="n"/>
      <c r="Y148" s="682" t="n">
        <v>0.5976518924868226</v>
      </c>
      <c r="Z148" s="845" t="n"/>
      <c r="AA148" s="845" t="n">
        <v>-3.410605131648481e-13</v>
      </c>
      <c r="AB148" s="845" t="n"/>
      <c r="AC148" s="476" t="n"/>
      <c r="AD148" s="476" t="n"/>
      <c r="AE148" s="845" t="n"/>
      <c r="AF148" s="476" t="n"/>
      <c r="AG148" s="476" t="n"/>
      <c r="AH148" s="476" t="n"/>
      <c r="AI148" s="476" t="n"/>
      <c r="AJ148" s="476" t="n"/>
      <c r="AK148" s="476" t="n"/>
      <c r="AL148" s="476" t="n"/>
      <c r="AM148" s="476" t="n"/>
      <c r="AN148" s="476" t="n"/>
      <c r="AO148" s="476" t="n"/>
      <c r="AP148" s="476" t="n"/>
      <c r="AQ148" s="476" t="n"/>
      <c r="AR148" s="476" t="n"/>
      <c r="AS148" s="476" t="n"/>
      <c r="AT148" s="476" t="n"/>
      <c r="AU148" s="476" t="n"/>
      <c r="AV148" s="476" t="n"/>
      <c r="AW148" s="476" t="n"/>
      <c r="AX148" s="476" t="n"/>
      <c r="AY148" s="476" t="n"/>
      <c r="AZ148" s="476" t="n"/>
      <c r="BA148" s="476" t="n"/>
      <c r="BB148" s="476" t="n"/>
      <c r="BC148" s="476" t="n"/>
      <c r="BD148" s="476" t="n"/>
      <c r="BE148" s="476" t="n"/>
      <c r="BF148" s="476" t="n"/>
      <c r="BG148" s="476" t="n"/>
      <c r="BH148" s="476" t="n"/>
      <c r="BI148" s="476" t="n"/>
      <c r="BJ148" s="476" t="n"/>
      <c r="BK148" s="476" t="n"/>
      <c r="BL148" s="476" t="n"/>
      <c r="BM148" s="476" t="n"/>
      <c r="BN148" s="476" t="n"/>
      <c r="BO148" s="476" t="n"/>
      <c r="BP148" s="476" t="n"/>
      <c r="BQ148" s="476" t="n"/>
      <c r="BR148" s="476" t="n"/>
      <c r="BS148" s="476" t="n"/>
      <c r="BT148" s="476" t="n"/>
      <c r="BU148" s="476" t="n"/>
      <c r="BV148" s="476" t="n"/>
      <c r="BW148" s="476" t="n"/>
      <c r="BX148" s="476" t="n"/>
      <c r="BY148" s="476" t="n"/>
      <c r="BZ148" s="476" t="n"/>
      <c r="CA148" s="476" t="n"/>
      <c r="CB148" s="476" t="n"/>
      <c r="CC148" s="476" t="n"/>
      <c r="CD148" s="476" t="n"/>
      <c r="CE148" s="476" t="n"/>
      <c r="CF148" s="476" t="n"/>
      <c r="CG148" s="476" t="n"/>
      <c r="CH148" s="476" t="n"/>
      <c r="CI148" s="476" t="n"/>
      <c r="CJ148" s="476" t="n"/>
      <c r="CK148" s="476" t="n"/>
      <c r="CL148" s="476" t="n"/>
      <c r="CM148" s="476" t="n"/>
      <c r="CN148" s="476" t="n"/>
      <c r="CO148" s="476" t="n"/>
      <c r="CP148" s="476" t="n"/>
      <c r="CQ148" s="476" t="n"/>
      <c r="CR148" s="476" t="n"/>
      <c r="CS148" s="476" t="n"/>
      <c r="CT148" s="476" t="n"/>
      <c r="CU148" s="476" t="n"/>
      <c r="CV148" s="476" t="n"/>
    </row>
    <row r="149">
      <c r="A149" s="476" t="n"/>
      <c r="B149" s="685" t="n">
        <v>0.007664196528271243</v>
      </c>
      <c r="C149" s="686" t="n">
        <v>0.0009643690995837974</v>
      </c>
      <c r="D149" s="686" t="n">
        <v>0.003857476398335197</v>
      </c>
      <c r="E149" s="686" t="n">
        <v>0.008121002943863568</v>
      </c>
      <c r="F149" s="686" t="n">
        <v>-0.001928738199167594</v>
      </c>
      <c r="G149" s="686" t="n">
        <v>0.006902852502284033</v>
      </c>
      <c r="H149" s="686" t="n">
        <v>-0.003603695056339457</v>
      </c>
      <c r="I149" s="686" t="n">
        <v>0.002639325956755661</v>
      </c>
      <c r="J149" s="686" t="n">
        <v>-0.005735458329103643</v>
      </c>
      <c r="K149" s="686" t="n">
        <v>-0.001928738199167594</v>
      </c>
      <c r="L149" s="686" t="n">
        <v>-0.0004060501471931801</v>
      </c>
      <c r="M149" s="686" t="n">
        <v>-0.0008628565627855032</v>
      </c>
      <c r="N149" s="686" t="n">
        <v>0.004009745203532634</v>
      </c>
      <c r="O149" s="686" t="n">
        <v>-0.001776469393970157</v>
      </c>
      <c r="P149" s="686" t="n">
        <v>0.00303522485026901</v>
      </c>
      <c r="Q149" s="686" t="n">
        <v>0.003187493655466448</v>
      </c>
      <c r="R149" s="685" t="n">
        <v>6.63242979479931e-12</v>
      </c>
      <c r="S149" s="686" t="n">
        <v>-3.578056159589926e-12</v>
      </c>
      <c r="T149" s="687" t="n">
        <v>8.140902622562061e-15</v>
      </c>
      <c r="U149" s="542" t="n">
        <v>0.0002228655187451041</v>
      </c>
      <c r="V149" s="688">
        <f>SQRT(K149)*$W$14</f>
        <v/>
      </c>
      <c r="W149" s="845" t="n"/>
      <c r="X149" s="845" t="n"/>
      <c r="Y149" s="682" t="n">
        <v>0.08356834371649835</v>
      </c>
      <c r="Z149" s="845" t="n"/>
      <c r="AA149" s="845" t="n">
        <v>-5.74118530494161e-12</v>
      </c>
      <c r="AB149" s="845" t="n"/>
      <c r="AC149" s="476" t="n"/>
      <c r="AD149" s="476" t="n"/>
      <c r="AE149" s="845" t="n"/>
      <c r="AF149" s="476" t="n"/>
      <c r="AG149" s="476" t="n"/>
      <c r="AH149" s="476" t="n"/>
      <c r="AI149" s="476" t="n"/>
      <c r="AJ149" s="476" t="n"/>
      <c r="AK149" s="476" t="n"/>
      <c r="AL149" s="476" t="n"/>
      <c r="AM149" s="476" t="n"/>
      <c r="AN149" s="476" t="n"/>
      <c r="AO149" s="476" t="n"/>
      <c r="AP149" s="476" t="n"/>
      <c r="AQ149" s="476" t="n"/>
      <c r="AR149" s="476" t="n"/>
      <c r="AS149" s="476" t="n"/>
      <c r="AT149" s="476" t="n"/>
      <c r="AU149" s="476" t="n"/>
      <c r="AV149" s="476" t="n"/>
      <c r="AW149" s="476" t="n"/>
      <c r="AX149" s="476" t="n"/>
      <c r="AY149" s="476" t="n"/>
      <c r="AZ149" s="476" t="n"/>
      <c r="BA149" s="476" t="n"/>
      <c r="BB149" s="476" t="n"/>
      <c r="BC149" s="476" t="n"/>
      <c r="BD149" s="476" t="n"/>
      <c r="BE149" s="476" t="n"/>
      <c r="BF149" s="476" t="n"/>
      <c r="BG149" s="476" t="n"/>
      <c r="BH149" s="476" t="n"/>
      <c r="BI149" s="476" t="n"/>
      <c r="BJ149" s="476" t="n"/>
      <c r="BK149" s="476" t="n"/>
      <c r="BL149" s="476" t="n"/>
      <c r="BM149" s="476" t="n"/>
      <c r="BN149" s="476" t="n"/>
      <c r="BO149" s="476" t="n"/>
      <c r="BP149" s="476" t="n"/>
      <c r="BQ149" s="476" t="n"/>
      <c r="BR149" s="476" t="n"/>
      <c r="BS149" s="476" t="n"/>
      <c r="BT149" s="476" t="n"/>
      <c r="BU149" s="476" t="n"/>
      <c r="BV149" s="476" t="n"/>
      <c r="BW149" s="476" t="n"/>
      <c r="BX149" s="476" t="n"/>
      <c r="BY149" s="476" t="n"/>
      <c r="BZ149" s="476" t="n"/>
      <c r="CA149" s="476" t="n"/>
      <c r="CB149" s="476" t="n"/>
      <c r="CC149" s="476" t="n"/>
      <c r="CD149" s="476" t="n"/>
      <c r="CE149" s="476" t="n"/>
      <c r="CF149" s="476" t="n"/>
      <c r="CG149" s="476" t="n"/>
      <c r="CH149" s="476" t="n"/>
      <c r="CI149" s="476" t="n"/>
      <c r="CJ149" s="476" t="n"/>
      <c r="CK149" s="476" t="n"/>
      <c r="CL149" s="476" t="n"/>
      <c r="CM149" s="476" t="n"/>
      <c r="CN149" s="476" t="n"/>
      <c r="CO149" s="476" t="n"/>
      <c r="CP149" s="476" t="n"/>
      <c r="CQ149" s="476" t="n"/>
      <c r="CR149" s="476" t="n"/>
      <c r="CS149" s="476" t="n"/>
      <c r="CT149" s="476" t="n"/>
      <c r="CU149" s="476" t="n"/>
      <c r="CV149" s="476" t="n"/>
    </row>
    <row r="150">
      <c r="A150" s="476" t="n"/>
      <c r="B150" s="685" t="n">
        <v>-6.990486863233013e-09</v>
      </c>
      <c r="C150" s="686" t="n">
        <v>1.562987509150902e-08</v>
      </c>
      <c r="D150" s="686" t="n">
        <v>1.101324175961256e-08</v>
      </c>
      <c r="E150" s="686" t="n">
        <v>-3.134899744506005e-10</v>
      </c>
      <c r="F150" s="686" t="n">
        <v>-3.16674003733024e-09</v>
      </c>
      <c r="G150" s="686" t="n">
        <v>-9.089828032411271e-09</v>
      </c>
      <c r="H150" s="686" t="n">
        <v>-2.233951097619326e-08</v>
      </c>
      <c r="I150" s="686" t="n">
        <v>-5.06145279128513e-08</v>
      </c>
      <c r="J150" s="686" t="n">
        <v>-2.536983840544721e-08</v>
      </c>
      <c r="K150" s="686" t="n">
        <v>2.756284752788082e-08</v>
      </c>
      <c r="L150" s="686" t="n">
        <v>4.770934938164007e-08</v>
      </c>
      <c r="M150" s="686" t="n">
        <v>2.305168038497031e-08</v>
      </c>
      <c r="N150" s="686" t="n">
        <v>3.120914363612877e-08</v>
      </c>
      <c r="O150" s="686" t="n">
        <v>3.598929267478052e-08</v>
      </c>
      <c r="P150" s="686" t="n">
        <v>5.09884993428603e-09</v>
      </c>
      <c r="Q150" s="686" t="n">
        <v>1.4035421505315e-08</v>
      </c>
      <c r="R150" s="685" t="n">
        <v>1.937325349301396</v>
      </c>
      <c r="S150" s="686" t="n">
        <v>-0.6930139720558878</v>
      </c>
      <c r="T150" s="687" t="n">
        <v>0.003353293413173651</v>
      </c>
      <c r="U150" s="542" t="n">
        <v>0.0001460178133360123</v>
      </c>
      <c r="V150" s="688">
        <f>SQRT(L150)*$W$14</f>
        <v/>
      </c>
      <c r="W150" s="845" t="n"/>
      <c r="X150" s="845" t="n"/>
      <c r="Y150" s="682" t="n">
        <v>-0.4752953312578851</v>
      </c>
      <c r="Z150" s="845" t="n"/>
      <c r="AA150" s="476" t="n"/>
      <c r="AB150" s="845" t="n"/>
      <c r="AC150" s="476" t="n"/>
      <c r="AD150" s="476" t="n"/>
      <c r="AE150" s="845" t="n"/>
      <c r="AF150" s="476" t="n"/>
      <c r="AG150" s="476" t="n"/>
      <c r="AH150" s="476" t="n"/>
      <c r="AI150" s="476" t="n"/>
      <c r="AJ150" s="476" t="n"/>
      <c r="AK150" s="476" t="n"/>
      <c r="AL150" s="476" t="n"/>
      <c r="AM150" s="476" t="n"/>
      <c r="AN150" s="476" t="n"/>
      <c r="AO150" s="476" t="n"/>
      <c r="AP150" s="476" t="n"/>
      <c r="AQ150" s="476" t="n"/>
      <c r="AR150" s="476" t="n"/>
      <c r="AS150" s="476" t="n"/>
      <c r="AT150" s="476" t="n"/>
      <c r="AU150" s="476" t="n"/>
      <c r="AV150" s="476" t="n"/>
      <c r="AW150" s="476" t="n"/>
      <c r="AX150" s="476" t="n"/>
      <c r="AY150" s="476" t="n"/>
      <c r="AZ150" s="476" t="n"/>
      <c r="BA150" s="476" t="n"/>
      <c r="BB150" s="476" t="n"/>
      <c r="BC150" s="476" t="n"/>
      <c r="BD150" s="476" t="n"/>
      <c r="BE150" s="476" t="n"/>
      <c r="BF150" s="476" t="n"/>
      <c r="BG150" s="476" t="n"/>
      <c r="BH150" s="476" t="n"/>
      <c r="BI150" s="476" t="n"/>
      <c r="BJ150" s="476" t="n"/>
      <c r="BK150" s="476" t="n"/>
      <c r="BL150" s="476" t="n"/>
      <c r="BM150" s="476" t="n"/>
      <c r="BN150" s="476" t="n"/>
      <c r="BO150" s="476" t="n"/>
      <c r="BP150" s="476" t="n"/>
      <c r="BQ150" s="476" t="n"/>
      <c r="BR150" s="476" t="n"/>
      <c r="BS150" s="476" t="n"/>
      <c r="BT150" s="476" t="n"/>
      <c r="BU150" s="476" t="n"/>
      <c r="BV150" s="476" t="n"/>
      <c r="BW150" s="476" t="n"/>
      <c r="BX150" s="476" t="n"/>
      <c r="BY150" s="476" t="n"/>
      <c r="BZ150" s="476" t="n"/>
      <c r="CA150" s="476" t="n"/>
      <c r="CB150" s="476" t="n"/>
      <c r="CC150" s="476" t="n"/>
      <c r="CD150" s="476" t="n"/>
      <c r="CE150" s="476" t="n"/>
      <c r="CF150" s="476" t="n"/>
      <c r="CG150" s="476" t="n"/>
      <c r="CH150" s="476" t="n"/>
      <c r="CI150" s="476" t="n"/>
      <c r="CJ150" s="476" t="n"/>
      <c r="CK150" s="476" t="n"/>
      <c r="CL150" s="476" t="n"/>
      <c r="CM150" s="476" t="n"/>
      <c r="CN150" s="476" t="n"/>
      <c r="CO150" s="476" t="n"/>
      <c r="CP150" s="476" t="n"/>
      <c r="CQ150" s="476" t="n"/>
      <c r="CR150" s="476" t="n"/>
      <c r="CS150" s="476" t="n"/>
      <c r="CT150" s="476" t="n"/>
      <c r="CU150" s="476" t="n"/>
      <c r="CV150" s="476" t="n"/>
    </row>
    <row r="151">
      <c r="A151" s="476" t="n"/>
      <c r="B151" s="685" t="n">
        <v>-5.508104413537876e-08</v>
      </c>
      <c r="C151" s="686" t="n">
        <v>6.744857194487897e-08</v>
      </c>
      <c r="D151" s="686" t="n">
        <v>-1.156756747271978e-08</v>
      </c>
      <c r="E151" s="686" t="n">
        <v>-1.204848284869903e-08</v>
      </c>
      <c r="F151" s="686" t="n">
        <v>-6.104440871605544e-09</v>
      </c>
      <c r="G151" s="686" t="n">
        <v>-1.842589972294475e-08</v>
      </c>
      <c r="H151" s="686" t="n">
        <v>-1.420828533206694e-08</v>
      </c>
      <c r="I151" s="686" t="n">
        <v>-4.463148777039649e-08</v>
      </c>
      <c r="J151" s="686" t="n">
        <v>-8.843395052903313e-09</v>
      </c>
      <c r="K151" s="686" t="n">
        <v>-5.980448569915763e-08</v>
      </c>
      <c r="L151" s="686" t="n">
        <v>2.305168038497035e-08</v>
      </c>
      <c r="M151" s="686" t="n">
        <v>1.044359734695541e-07</v>
      </c>
      <c r="N151" s="686" t="n">
        <v>9.746440953108244e-09</v>
      </c>
      <c r="O151" s="686" t="n">
        <v>8.76159581824378e-08</v>
      </c>
      <c r="P151" s="686" t="n">
        <v>-2.000808159944555e-08</v>
      </c>
      <c r="Q151" s="686" t="n">
        <v>3.418007884459336e-08</v>
      </c>
      <c r="R151" s="685" t="n">
        <v>-0.4582834331337329</v>
      </c>
      <c r="S151" s="686" t="n">
        <v>0.5313373253493016</v>
      </c>
      <c r="T151" s="687" t="n">
        <v>-0.0009580838323353314</v>
      </c>
      <c r="U151" s="542" t="n">
        <v>-2.400329572385641e-05</v>
      </c>
      <c r="V151" s="688">
        <f>SQRT(M151)*$W$14</f>
        <v/>
      </c>
      <c r="W151" s="845" t="n"/>
      <c r="X151" s="845" t="n"/>
      <c r="Y151" s="682" t="n">
        <v>-5.542233338928781e-13</v>
      </c>
      <c r="Z151" s="845" t="n"/>
      <c r="AA151" s="845" t="n"/>
      <c r="AB151" s="845" t="n"/>
      <c r="AC151" s="476" t="n"/>
      <c r="AD151" s="476" t="n"/>
      <c r="AE151" s="845" t="n"/>
      <c r="AF151" s="476" t="n"/>
      <c r="AG151" s="476" t="n"/>
      <c r="AH151" s="476" t="n"/>
      <c r="AI151" s="476" t="n"/>
      <c r="AJ151" s="476" t="n"/>
      <c r="AK151" s="476" t="n"/>
      <c r="AL151" s="476" t="n"/>
      <c r="AM151" s="476" t="n"/>
      <c r="AN151" s="476" t="n"/>
      <c r="AO151" s="476" t="n"/>
      <c r="AP151" s="476" t="n"/>
      <c r="AQ151" s="476" t="n"/>
      <c r="AR151" s="476" t="n"/>
      <c r="AS151" s="476" t="n"/>
      <c r="AT151" s="476" t="n"/>
      <c r="AU151" s="476" t="n"/>
      <c r="AV151" s="476" t="n"/>
      <c r="AW151" s="476" t="n"/>
      <c r="AX151" s="476" t="n"/>
      <c r="AY151" s="476" t="n"/>
      <c r="AZ151" s="476" t="n"/>
      <c r="BA151" s="476" t="n"/>
      <c r="BB151" s="476" t="n"/>
      <c r="BC151" s="476" t="n"/>
      <c r="BD151" s="476" t="n"/>
      <c r="BE151" s="476" t="n"/>
      <c r="BF151" s="476" t="n"/>
      <c r="BG151" s="476" t="n"/>
      <c r="BH151" s="476" t="n"/>
      <c r="BI151" s="476" t="n"/>
      <c r="BJ151" s="476" t="n"/>
      <c r="BK151" s="476" t="n"/>
      <c r="BL151" s="476" t="n"/>
      <c r="BM151" s="476" t="n"/>
      <c r="BN151" s="476" t="n"/>
      <c r="BO151" s="476" t="n"/>
      <c r="BP151" s="476" t="n"/>
      <c r="BQ151" s="476" t="n"/>
      <c r="BR151" s="476" t="n"/>
      <c r="BS151" s="476" t="n"/>
      <c r="BT151" s="476" t="n"/>
      <c r="BU151" s="476" t="n"/>
      <c r="BV151" s="476" t="n"/>
      <c r="BW151" s="476" t="n"/>
      <c r="BX151" s="476" t="n"/>
      <c r="BY151" s="476" t="n"/>
      <c r="BZ151" s="476" t="n"/>
      <c r="CA151" s="476" t="n"/>
      <c r="CB151" s="476" t="n"/>
      <c r="CC151" s="476" t="n"/>
      <c r="CD151" s="476" t="n"/>
      <c r="CE151" s="476" t="n"/>
      <c r="CF151" s="476" t="n"/>
      <c r="CG151" s="476" t="n"/>
      <c r="CH151" s="476" t="n"/>
      <c r="CI151" s="476" t="n"/>
      <c r="CJ151" s="476" t="n"/>
      <c r="CK151" s="476" t="n"/>
      <c r="CL151" s="476" t="n"/>
      <c r="CM151" s="476" t="n"/>
      <c r="CN151" s="476" t="n"/>
      <c r="CO151" s="476" t="n"/>
      <c r="CP151" s="476" t="n"/>
      <c r="CQ151" s="476" t="n"/>
      <c r="CR151" s="476" t="n"/>
      <c r="CS151" s="476" t="n"/>
      <c r="CT151" s="476" t="n"/>
      <c r="CU151" s="476" t="n"/>
      <c r="CV151" s="476" t="n"/>
    </row>
    <row r="152">
      <c r="A152" s="476" t="n"/>
      <c r="B152" s="685" t="n">
        <v>5.66280947573142e-07</v>
      </c>
      <c r="C152" s="686" t="n">
        <v>-4.355536983507062e-09</v>
      </c>
      <c r="D152" s="686" t="n">
        <v>3.79915077585658e-07</v>
      </c>
      <c r="E152" s="686" t="n">
        <v>3.195437332746433e-07</v>
      </c>
      <c r="F152" s="686" t="n">
        <v>2.61852939784518e-08</v>
      </c>
      <c r="G152" s="686" t="n">
        <v>2.140138294687185e-07</v>
      </c>
      <c r="H152" s="686" t="n">
        <v>-1.611561999730865e-08</v>
      </c>
      <c r="I152" s="686" t="n">
        <v>-3.116421446580174e-08</v>
      </c>
      <c r="J152" s="686" t="n">
        <v>-1.50935236388206e-08</v>
      </c>
      <c r="K152" s="686" t="n">
        <v>2.141777351269284e-08</v>
      </c>
      <c r="L152" s="686" t="n">
        <v>3.120914363612816e-08</v>
      </c>
      <c r="M152" s="686" t="n">
        <v>9.746440953108216e-09</v>
      </c>
      <c r="N152" s="686" t="n">
        <v>9.455017300997429e-07</v>
      </c>
      <c r="O152" s="686" t="n">
        <v>-5.7179103738723e-08</v>
      </c>
      <c r="P152" s="686" t="n">
        <v>2.938110967222644e-07</v>
      </c>
      <c r="Q152" s="686" t="n">
        <v>8.490519209005679e-08</v>
      </c>
      <c r="R152" s="685" t="n">
        <v>4.429241516966069</v>
      </c>
      <c r="S152" s="686" t="n">
        <v>-1.769660678642715</v>
      </c>
      <c r="T152" s="687" t="n">
        <v>0.008562874251497012</v>
      </c>
      <c r="U152" s="542" t="n">
        <v>0.000872443095287959</v>
      </c>
      <c r="V152" s="688">
        <f>SQRT(N152)*$W$14</f>
        <v/>
      </c>
      <c r="W152" s="845" t="n"/>
      <c r="X152" s="845" t="n"/>
      <c r="Y152" s="682" t="n">
        <v>1.20792265079217e-12</v>
      </c>
      <c r="Z152" s="845" t="n"/>
      <c r="AA152" s="845" t="n"/>
      <c r="AB152" s="845" t="n"/>
      <c r="AC152" s="845" t="n"/>
      <c r="AD152" s="845" t="n"/>
      <c r="AE152" s="845" t="n"/>
      <c r="AF152" s="476" t="n"/>
      <c r="AG152" s="476" t="n"/>
      <c r="AH152" s="476" t="n"/>
      <c r="AI152" s="476" t="n"/>
      <c r="AJ152" s="476" t="n"/>
      <c r="AK152" s="476" t="n"/>
      <c r="AL152" s="476" t="n"/>
      <c r="AM152" s="476" t="n"/>
      <c r="AN152" s="476" t="n"/>
      <c r="AO152" s="476" t="n"/>
      <c r="AP152" s="476" t="n"/>
      <c r="AQ152" s="476" t="n"/>
      <c r="AR152" s="476" t="n"/>
      <c r="AS152" s="476" t="n"/>
      <c r="AT152" s="476" t="n"/>
      <c r="AU152" s="476" t="n"/>
      <c r="AV152" s="476" t="n"/>
      <c r="AW152" s="476" t="n"/>
      <c r="AX152" s="476" t="n"/>
      <c r="AY152" s="476" t="n"/>
      <c r="AZ152" s="476" t="n"/>
      <c r="BA152" s="476" t="n"/>
      <c r="BB152" s="476" t="n"/>
      <c r="BC152" s="476" t="n"/>
      <c r="BD152" s="476" t="n"/>
      <c r="BE152" s="476" t="n"/>
      <c r="BF152" s="476" t="n"/>
      <c r="BG152" s="476" t="n"/>
      <c r="BH152" s="476" t="n"/>
      <c r="BI152" s="476" t="n"/>
      <c r="BJ152" s="476" t="n"/>
      <c r="BK152" s="476" t="n"/>
      <c r="BL152" s="476" t="n"/>
      <c r="BM152" s="476" t="n"/>
      <c r="BN152" s="476" t="n"/>
      <c r="BO152" s="476" t="n"/>
      <c r="BP152" s="476" t="n"/>
      <c r="BQ152" s="476" t="n"/>
      <c r="BR152" s="476" t="n"/>
      <c r="BS152" s="476" t="n"/>
      <c r="BT152" s="476" t="n"/>
      <c r="BU152" s="476" t="n"/>
      <c r="BV152" s="476" t="n"/>
      <c r="BW152" s="476" t="n"/>
      <c r="BX152" s="476" t="n"/>
      <c r="BY152" s="476" t="n"/>
      <c r="BZ152" s="476" t="n"/>
      <c r="CA152" s="476" t="n"/>
      <c r="CB152" s="476" t="n"/>
      <c r="CC152" s="476" t="n"/>
      <c r="CD152" s="476" t="n"/>
      <c r="CE152" s="476" t="n"/>
      <c r="CF152" s="476" t="n"/>
      <c r="CG152" s="476" t="n"/>
      <c r="CH152" s="476" t="n"/>
      <c r="CI152" s="476" t="n"/>
      <c r="CJ152" s="476" t="n"/>
      <c r="CK152" s="476" t="n"/>
      <c r="CL152" s="476" t="n"/>
      <c r="CM152" s="476" t="n"/>
      <c r="CN152" s="476" t="n"/>
      <c r="CO152" s="476" t="n"/>
      <c r="CP152" s="476" t="n"/>
      <c r="CQ152" s="476" t="n"/>
      <c r="CR152" s="476" t="n"/>
      <c r="CS152" s="476" t="n"/>
      <c r="CT152" s="476" t="n"/>
      <c r="CU152" s="476" t="n"/>
      <c r="CV152" s="476" t="n"/>
    </row>
    <row r="153">
      <c r="A153" s="476" t="n"/>
      <c r="B153" s="685" t="n">
        <v>-3.620926550618767e-07</v>
      </c>
      <c r="C153" s="686" t="n">
        <v>9.236060876229916e-08</v>
      </c>
      <c r="D153" s="686" t="n">
        <v>-1.753188859785878e-07</v>
      </c>
      <c r="E153" s="686" t="n">
        <v>-1.404136938183856e-07</v>
      </c>
      <c r="F153" s="686" t="n">
        <v>-3.411131487828794e-09</v>
      </c>
      <c r="G153" s="686" t="n">
        <v>-1.055240443659666e-07</v>
      </c>
      <c r="H153" s="686" t="n">
        <v>-3.327944206564498e-09</v>
      </c>
      <c r="I153" s="686" t="n">
        <v>-6.087819106674847e-08</v>
      </c>
      <c r="J153" s="686" t="n">
        <v>-3.266134846821575e-08</v>
      </c>
      <c r="K153" s="686" t="n">
        <v>-2.673776711568929e-08</v>
      </c>
      <c r="L153" s="686" t="n">
        <v>3.598929267478046e-08</v>
      </c>
      <c r="M153" s="686" t="n">
        <v>8.76159581824379e-08</v>
      </c>
      <c r="N153" s="686" t="n">
        <v>-5.717910373872355e-08</v>
      </c>
      <c r="O153" s="686" t="n">
        <v>3.630719676597659e-07</v>
      </c>
      <c r="P153" s="686" t="n">
        <v>-1.271832972850469e-07</v>
      </c>
      <c r="Q153" s="686" t="n">
        <v>5.530860334053862e-08</v>
      </c>
      <c r="R153" s="685" t="n">
        <v>-0.9738522954091845</v>
      </c>
      <c r="S153" s="686" t="n">
        <v>0.7540918163672669</v>
      </c>
      <c r="T153" s="687" t="n">
        <v>-0.002035928143712582</v>
      </c>
      <c r="U153" s="542" t="n">
        <v>-0.001098939837284774</v>
      </c>
      <c r="V153" s="688">
        <f>SQRT(O153)*$W$14</f>
        <v/>
      </c>
      <c r="W153" s="476" t="n"/>
      <c r="X153" s="476" t="n"/>
      <c r="Y153" s="682" t="n">
        <v>-3.632871781178437e-12</v>
      </c>
      <c r="Z153" s="476" t="n"/>
      <c r="AA153" s="476" t="n"/>
      <c r="AB153" s="476" t="n"/>
      <c r="AC153" s="476" t="n"/>
      <c r="AD153" s="476" t="n"/>
      <c r="AE153" s="476" t="n"/>
      <c r="AF153" s="476" t="n"/>
      <c r="AG153" s="476" t="n"/>
      <c r="AH153" s="476" t="n"/>
      <c r="AI153" s="476" t="n"/>
      <c r="AJ153" s="476" t="n"/>
      <c r="AK153" s="476" t="n"/>
      <c r="AL153" s="476" t="n"/>
      <c r="AM153" s="476" t="n"/>
      <c r="AN153" s="476" t="n"/>
      <c r="AO153" s="476" t="n"/>
      <c r="AP153" s="476" t="n"/>
      <c r="AQ153" s="476" t="n"/>
      <c r="AR153" s="476" t="n"/>
      <c r="AS153" s="476" t="n"/>
      <c r="AT153" s="476" t="n"/>
      <c r="AU153" s="476" t="n"/>
      <c r="AV153" s="476" t="n"/>
      <c r="AW153" s="476" t="n"/>
      <c r="AX153" s="476" t="n"/>
      <c r="AY153" s="476" t="n"/>
      <c r="AZ153" s="476" t="n"/>
      <c r="BA153" s="476" t="n"/>
      <c r="BB153" s="476" t="n"/>
      <c r="BC153" s="476" t="n"/>
      <c r="BD153" s="476" t="n"/>
      <c r="BE153" s="476" t="n"/>
      <c r="BF153" s="476" t="n"/>
      <c r="BG153" s="476" t="n"/>
      <c r="BH153" s="476" t="n"/>
      <c r="BI153" s="476" t="n"/>
      <c r="BJ153" s="476" t="n"/>
      <c r="BK153" s="476" t="n"/>
      <c r="BL153" s="476" t="n"/>
      <c r="BM153" s="476" t="n"/>
      <c r="BN153" s="476" t="n"/>
      <c r="BO153" s="476" t="n"/>
      <c r="BP153" s="476" t="n"/>
      <c r="BQ153" s="476" t="n"/>
      <c r="BR153" s="476" t="n"/>
      <c r="BS153" s="476" t="n"/>
      <c r="BT153" s="476" t="n"/>
      <c r="BU153" s="476" t="n"/>
      <c r="BV153" s="476" t="n"/>
      <c r="BW153" s="476" t="n"/>
      <c r="BX153" s="476" t="n"/>
      <c r="BY153" s="476" t="n"/>
      <c r="BZ153" s="476" t="n"/>
      <c r="CA153" s="476" t="n"/>
      <c r="CB153" s="476" t="n"/>
      <c r="CC153" s="476" t="n"/>
      <c r="CD153" s="476" t="n"/>
      <c r="CE153" s="476" t="n"/>
      <c r="CF153" s="476" t="n"/>
      <c r="CG153" s="476" t="n"/>
      <c r="CH153" s="476" t="n"/>
      <c r="CI153" s="476" t="n"/>
      <c r="CJ153" s="476" t="n"/>
      <c r="CK153" s="476" t="n"/>
      <c r="CL153" s="476" t="n"/>
      <c r="CM153" s="476" t="n"/>
      <c r="CN153" s="476" t="n"/>
      <c r="CO153" s="476" t="n"/>
      <c r="CP153" s="476" t="n"/>
      <c r="CQ153" s="476" t="n"/>
      <c r="CR153" s="476" t="n"/>
      <c r="CS153" s="476" t="n"/>
      <c r="CT153" s="476" t="n"/>
      <c r="CU153" s="476" t="n"/>
      <c r="CV153" s="476" t="n"/>
    </row>
    <row r="154">
      <c r="A154" s="476" t="n"/>
      <c r="B154" s="685" t="inlineStr">
        <is>
          <t>I</t>
        </is>
      </c>
      <c r="C154" s="686" t="n">
        <v>6.518784296937513e-08</v>
      </c>
      <c r="D154" s="686" t="n">
        <v>4.199830782567387e-07</v>
      </c>
      <c r="E154" s="686" t="n">
        <v>3.443265836172934e-07</v>
      </c>
      <c r="F154" s="686" t="n">
        <v>5.314156554357943e-08</v>
      </c>
      <c r="G154" s="686" t="n">
        <v>2.653526933218161e-07</v>
      </c>
      <c r="H154" s="686" t="n">
        <v>-1.863808699115e-08</v>
      </c>
      <c r="I154" s="686" t="n">
        <v>7.417668045736976e-09</v>
      </c>
      <c r="J154" s="686" t="n">
        <v>1.353923705686333e-08</v>
      </c>
      <c r="K154" s="686" t="n">
        <v>1.259041355370805e-08</v>
      </c>
      <c r="L154" s="686" t="n">
        <v>5.098849934285763e-09</v>
      </c>
      <c r="M154" s="686" t="n">
        <v>-2.000808159944553e-08</v>
      </c>
      <c r="N154" s="686" t="n">
        <v>2.938110967222652e-07</v>
      </c>
      <c r="O154" s="686" t="n">
        <v>-1.271832972850465e-07</v>
      </c>
      <c r="P154" s="686" t="n">
        <v>3.628875876245013e-07</v>
      </c>
      <c r="Q154" s="686" t="n">
        <v>1.059584186692972e-07</v>
      </c>
      <c r="R154" s="685" t="n">
        <v>3.879301397205591</v>
      </c>
      <c r="S154" s="686" t="n">
        <v>-1.532055888223554</v>
      </c>
      <c r="T154" s="687" t="n">
        <v>0.007413173652694617</v>
      </c>
      <c r="U154" s="542" t="n">
        <v>0.0008768008825112104</v>
      </c>
      <c r="V154" s="688">
        <f>SQRT(P154)*$W$14</f>
        <v/>
      </c>
      <c r="W154" s="476" t="n"/>
      <c r="X154" s="476" t="n"/>
      <c r="Y154" s="682" t="n">
        <v>-1.080024958355352e-12</v>
      </c>
      <c r="Z154" s="476" t="n"/>
      <c r="AA154" s="476" t="n"/>
      <c r="AB154" s="476" t="n"/>
      <c r="AC154" s="476" t="n"/>
      <c r="AD154" s="476" t="n"/>
      <c r="AE154" s="476" t="n"/>
      <c r="AF154" s="476" t="n"/>
      <c r="AG154" s="476" t="n"/>
      <c r="AH154" s="476" t="n"/>
      <c r="AI154" s="476" t="n"/>
      <c r="AJ154" s="845" t="inlineStr">
        <is>
          <t>(ATA)-1AT</t>
        </is>
      </c>
      <c r="AK154" s="476" t="n"/>
      <c r="AL154" s="476" t="n"/>
      <c r="AM154" s="476" t="n"/>
      <c r="AN154" s="476" t="n"/>
      <c r="AO154" s="476" t="n"/>
      <c r="AP154" s="476" t="n"/>
      <c r="AQ154" s="476" t="n"/>
      <c r="AR154" s="476" t="n"/>
      <c r="AS154" s="476" t="n"/>
      <c r="AT154" s="476" t="n"/>
      <c r="AU154" s="476" t="n"/>
      <c r="AV154" s="476" t="n"/>
      <c r="AW154" s="476" t="n"/>
      <c r="AX154" s="476" t="n"/>
      <c r="AY154" s="476" t="n"/>
      <c r="AZ154" s="476" t="n"/>
      <c r="BA154" s="476" t="n"/>
      <c r="BB154" s="476" t="n"/>
      <c r="BC154" s="476" t="n"/>
      <c r="BD154" s="476" t="n"/>
      <c r="BE154" s="476" t="n"/>
      <c r="BF154" s="476" t="n"/>
      <c r="BG154" s="476" t="n"/>
      <c r="BH154" s="476" t="n"/>
      <c r="BI154" s="476" t="n"/>
      <c r="BJ154" s="476" t="n"/>
      <c r="BK154" s="476" t="n"/>
      <c r="BL154" s="476" t="n"/>
      <c r="BM154" s="476" t="n"/>
      <c r="BN154" s="476" t="n"/>
      <c r="BO154" s="476" t="n"/>
      <c r="BP154" s="476" t="n"/>
      <c r="BQ154" s="476" t="n"/>
      <c r="BR154" s="476" t="n"/>
      <c r="BS154" s="476" t="n"/>
      <c r="BT154" s="476" t="n"/>
      <c r="BU154" s="476" t="n"/>
      <c r="BV154" s="476" t="n"/>
      <c r="BW154" s="476" t="n"/>
      <c r="BX154" s="476" t="n"/>
      <c r="BY154" s="476" t="n"/>
      <c r="BZ154" s="476" t="n"/>
      <c r="CA154" s="476" t="n"/>
      <c r="CB154" s="476" t="n"/>
      <c r="CC154" s="476" t="n"/>
      <c r="CD154" s="476" t="n"/>
      <c r="CE154" s="476" t="n"/>
      <c r="CF154" s="476" t="n"/>
      <c r="CG154" s="476" t="n"/>
      <c r="CH154" s="476" t="n"/>
      <c r="CI154" s="476" t="n"/>
      <c r="CJ154" s="476" t="n"/>
      <c r="CK154" s="476" t="n"/>
      <c r="CL154" s="476" t="n"/>
      <c r="CM154" s="476" t="n"/>
      <c r="CN154" s="476" t="n"/>
      <c r="CO154" s="476" t="n"/>
      <c r="CP154" s="476" t="n"/>
      <c r="CQ154" s="476" t="n"/>
      <c r="CR154" s="476" t="n"/>
      <c r="CS154" s="476" t="n"/>
      <c r="CT154" s="476" t="n"/>
      <c r="CU154" s="476" t="n"/>
      <c r="CV154" s="476" t="n"/>
    </row>
    <row r="155">
      <c r="A155" s="476" t="n">
        <v>1</v>
      </c>
      <c r="B155" s="685">
        <f t="array" ref="B155:AG186">_xlfn.MUNIT(32)</f>
        <v/>
      </c>
      <c r="C155" s="686" t="n">
        <v>0</v>
      </c>
      <c r="D155" s="686" t="n">
        <v>0</v>
      </c>
      <c r="E155" s="686" t="n">
        <v>0</v>
      </c>
      <c r="F155" s="686" t="n">
        <v>0</v>
      </c>
      <c r="G155" s="686" t="n">
        <v>0</v>
      </c>
      <c r="H155" s="686" t="n">
        <v>0</v>
      </c>
      <c r="I155" s="686" t="n">
        <v>0</v>
      </c>
      <c r="J155" s="686" t="n">
        <v>0</v>
      </c>
      <c r="K155" s="686" t="n">
        <v>0</v>
      </c>
      <c r="L155" s="686" t="n">
        <v>0</v>
      </c>
      <c r="M155" s="686" t="n">
        <v>0</v>
      </c>
      <c r="N155" s="686" t="n">
        <v>0</v>
      </c>
      <c r="O155" s="686" t="n">
        <v>0</v>
      </c>
      <c r="P155" s="686" t="n">
        <v>0</v>
      </c>
      <c r="Q155" s="686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845" t="n">
        <v>0</v>
      </c>
      <c r="X155" s="845" t="n">
        <v>0</v>
      </c>
      <c r="Y155" s="689" t="n">
        <v>0</v>
      </c>
      <c r="Z155" s="845" t="n">
        <v>0</v>
      </c>
      <c r="AA155" s="845" t="n">
        <v>0</v>
      </c>
      <c r="AB155" s="845" t="n">
        <v>0</v>
      </c>
      <c r="AC155" s="845" t="n">
        <v>0</v>
      </c>
      <c r="AD155" s="845" t="n">
        <v>0</v>
      </c>
      <c r="AE155" s="845" t="n">
        <v>0</v>
      </c>
      <c r="AF155" s="845" t="n">
        <v>0</v>
      </c>
      <c r="AG155" s="845" t="n">
        <v>0</v>
      </c>
      <c r="AH155" s="845" t="n"/>
      <c r="AI155" s="845" t="n">
        <v>1</v>
      </c>
      <c r="AJ155" s="845">
        <f t="array" ref="AJ155:BO186">MMULT(MMULT(B76:Q107,B131:Q146),_xlfn.ANCHORARRAY(U92))</f>
        <v/>
      </c>
      <c r="AK155" s="845" t="n">
        <v>-0.004586656228846214</v>
      </c>
      <c r="AL155" s="845" t="n">
        <v>-0.0251452239613946</v>
      </c>
      <c r="AM155" s="845" t="n">
        <v>0.05571102909154273</v>
      </c>
      <c r="AN155" s="845" t="n">
        <v>0.07259895458687846</v>
      </c>
      <c r="AO155" s="845" t="n">
        <v>0.1286048859272833</v>
      </c>
      <c r="AP155" s="845" t="n">
        <v>-0.05720918967344846</v>
      </c>
      <c r="AQ155" s="845" t="n">
        <v>0.05571095630302743</v>
      </c>
      <c r="AR155" s="845" t="n">
        <v>0.04537559224892716</v>
      </c>
      <c r="AS155" s="845" t="n">
        <v>0.09283597919840489</v>
      </c>
      <c r="AT155" s="845" t="n">
        <v>0.208367203319703</v>
      </c>
      <c r="AU155" s="845" t="n">
        <v>0.2655149284812722</v>
      </c>
      <c r="AV155" s="845" t="n">
        <v>-0.00781610974231229</v>
      </c>
      <c r="AW155" s="845" t="n">
        <v>-0.06153297287199222</v>
      </c>
      <c r="AX155" s="845" t="n">
        <v>-0.003422558325052269</v>
      </c>
      <c r="AY155" s="845" t="n">
        <v>0.01111421728776115</v>
      </c>
      <c r="AZ155" s="845" t="n">
        <v>0.01140149479472643</v>
      </c>
      <c r="BA155" s="845" t="n">
        <v>0.03346618823590718</v>
      </c>
      <c r="BB155" s="845" t="n">
        <v>0.04948655233166153</v>
      </c>
      <c r="BC155" s="845" t="n">
        <v>-0.003678995166684363</v>
      </c>
      <c r="BD155" s="845" t="n">
        <v>-0.04618930495752288</v>
      </c>
      <c r="BE155" s="845" t="n">
        <v>-0.006365571112860208</v>
      </c>
      <c r="BF155" s="845" t="n">
        <v>-0.03246767165860995</v>
      </c>
      <c r="BG155" s="845" t="n">
        <v>-0.07430511825860253</v>
      </c>
      <c r="BH155" s="845" t="n">
        <v>0.06777500925307944</v>
      </c>
      <c r="BI155" s="845" t="n">
        <v>0.0915526567345161</v>
      </c>
      <c r="BJ155" s="845" t="n">
        <v>-0.06626892797580584</v>
      </c>
      <c r="BK155" s="845" t="n">
        <v>-0.0004156640783736752</v>
      </c>
      <c r="BL155" s="845" t="n">
        <v>0.01658685635014129</v>
      </c>
      <c r="BM155" s="845" t="n">
        <v>-0.03875557536124431</v>
      </c>
      <c r="BN155" s="845" t="n">
        <v>0.04715052626417882</v>
      </c>
      <c r="BO155" s="845" t="n">
        <v>-0.02586736130083115</v>
      </c>
      <c r="BP155" s="845" t="n"/>
      <c r="BQ155" s="845" t="n"/>
      <c r="BR155" s="845" t="n"/>
      <c r="BS155" s="845" t="n"/>
      <c r="BT155" s="845" t="n"/>
      <c r="BU155" s="476" t="n"/>
      <c r="BV155" s="476" t="n"/>
      <c r="BW155" s="476" t="n"/>
      <c r="BX155" s="476" t="n"/>
      <c r="BY155" s="476" t="n"/>
      <c r="BZ155" s="476" t="n"/>
      <c r="CA155" s="476" t="n"/>
      <c r="CB155" s="476" t="n"/>
      <c r="CC155" s="476" t="n"/>
      <c r="CD155" s="476" t="n"/>
      <c r="CE155" s="476" t="n"/>
      <c r="CF155" s="476" t="n"/>
      <c r="CG155" s="476" t="n"/>
      <c r="CH155" s="476" t="n"/>
      <c r="CI155" s="476" t="n"/>
      <c r="CJ155" s="476" t="n"/>
      <c r="CK155" s="476" t="n"/>
      <c r="CL155" s="476" t="n"/>
      <c r="CM155" s="476" t="n"/>
      <c r="CN155" s="476" t="n"/>
      <c r="CO155" s="476" t="n"/>
      <c r="CP155" s="476" t="n"/>
      <c r="CQ155" s="476" t="n"/>
      <c r="CR155" s="476" t="n"/>
      <c r="CS155" s="476" t="n"/>
      <c r="CT155" s="476" t="n"/>
      <c r="CU155" s="476" t="n"/>
      <c r="CV155" s="476" t="n"/>
    </row>
    <row r="156">
      <c r="A156" s="47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845" t="n">
        <v>0</v>
      </c>
      <c r="V156" s="845" t="n">
        <v>0</v>
      </c>
      <c r="W156" s="845" t="n">
        <v>0</v>
      </c>
      <c r="X156" s="845" t="n">
        <v>0</v>
      </c>
      <c r="Y156" s="845" t="n">
        <v>0</v>
      </c>
      <c r="Z156" s="845" t="n">
        <v>0</v>
      </c>
      <c r="AA156" s="845" t="n">
        <v>0</v>
      </c>
      <c r="AB156" s="845" t="n">
        <v>0</v>
      </c>
      <c r="AC156" s="845" t="n">
        <v>0</v>
      </c>
      <c r="AD156" s="845" t="n">
        <v>0</v>
      </c>
      <c r="AE156" s="845" t="n">
        <v>0</v>
      </c>
      <c r="AF156" s="845" t="n">
        <v>0</v>
      </c>
      <c r="AG156" s="845" t="n">
        <v>0</v>
      </c>
      <c r="AH156" s="845" t="n"/>
      <c r="AI156" s="845" t="n">
        <v>2</v>
      </c>
      <c r="AJ156" s="845" t="n">
        <v>-0.004586656228846193</v>
      </c>
      <c r="AK156" s="845" t="n">
        <v>0.2272081271252842</v>
      </c>
      <c r="AL156" s="845" t="n">
        <v>0.09644525657834678</v>
      </c>
      <c r="AM156" s="845" t="n">
        <v>-0.005098949264373598</v>
      </c>
      <c r="AN156" s="845" t="n">
        <v>0.03122870223129613</v>
      </c>
      <c r="AO156" s="845" t="n">
        <v>0.01718151123345832</v>
      </c>
      <c r="AP156" s="845" t="n">
        <v>0.05425731394011932</v>
      </c>
      <c r="AQ156" s="845" t="n">
        <v>-0.005098942602408237</v>
      </c>
      <c r="AR156" s="845" t="n">
        <v>0.1013640240773068</v>
      </c>
      <c r="AS156" s="845" t="n">
        <v>-0.009611030275552402</v>
      </c>
      <c r="AT156" s="845" t="n">
        <v>0.005695137928985277</v>
      </c>
      <c r="AU156" s="845" t="n">
        <v>-0.004586649376136169</v>
      </c>
      <c r="AV156" s="845" t="n">
        <v>0.03258754239121285</v>
      </c>
      <c r="AW156" s="845" t="n">
        <v>-0.01653066811839082</v>
      </c>
      <c r="AX156" s="845" t="n">
        <v>0.007601043431728167</v>
      </c>
      <c r="AY156" s="845" t="n">
        <v>-0.009675547400277124</v>
      </c>
      <c r="AZ156" s="845" t="n">
        <v>0.1072162623763003</v>
      </c>
      <c r="BA156" s="845" t="n">
        <v>0.04424580522307399</v>
      </c>
      <c r="BB156" s="845" t="n">
        <v>0.05562179797405704</v>
      </c>
      <c r="BC156" s="845" t="n">
        <v>0.04271701676241867</v>
      </c>
      <c r="BD156" s="845" t="n">
        <v>-0.004791714670850572</v>
      </c>
      <c r="BE156" s="845" t="n">
        <v>-0.02644557448560205</v>
      </c>
      <c r="BF156" s="845" t="n">
        <v>-0.095672251022473</v>
      </c>
      <c r="BG156" s="845" t="n">
        <v>0.2087087474256643</v>
      </c>
      <c r="BH156" s="845" t="n">
        <v>-0.06646206398367055</v>
      </c>
      <c r="BI156" s="845" t="n">
        <v>-0.01533714326306813</v>
      </c>
      <c r="BJ156" s="845" t="n">
        <v>-0.09684040367116278</v>
      </c>
      <c r="BK156" s="845" t="n">
        <v>0.1070939128231064</v>
      </c>
      <c r="BL156" s="845" t="n">
        <v>0.1494705080220718</v>
      </c>
      <c r="BM156" s="845" t="n">
        <v>-0.08182785595138431</v>
      </c>
      <c r="BN156" s="845" t="n">
        <v>-0.1346699799852332</v>
      </c>
      <c r="BO156" s="845" t="n">
        <v>-0.07489480674787335</v>
      </c>
      <c r="BP156" s="845" t="n"/>
      <c r="BQ156" s="845" t="n"/>
      <c r="BR156" s="845" t="n"/>
      <c r="BS156" s="845" t="n"/>
      <c r="BT156" s="845" t="n"/>
      <c r="BU156" s="476" t="n"/>
      <c r="BV156" s="476" t="n"/>
      <c r="BW156" s="476" t="n"/>
      <c r="BX156" s="476" t="n"/>
      <c r="BY156" s="476" t="n"/>
      <c r="BZ156" s="476" t="n"/>
      <c r="CA156" s="476" t="n"/>
      <c r="CB156" s="476" t="n"/>
      <c r="CC156" s="476" t="n"/>
      <c r="CD156" s="476" t="n"/>
      <c r="CE156" s="476" t="n"/>
      <c r="CF156" s="476" t="n"/>
      <c r="CG156" s="476" t="n"/>
      <c r="CH156" s="476" t="n"/>
      <c r="CI156" s="476" t="n"/>
      <c r="CJ156" s="476" t="n"/>
      <c r="CK156" s="476" t="n"/>
      <c r="CL156" s="476" t="n"/>
      <c r="CM156" s="476" t="n"/>
      <c r="CN156" s="476" t="n"/>
      <c r="CO156" s="476" t="n"/>
      <c r="CP156" s="476" t="n"/>
      <c r="CQ156" s="476" t="n"/>
      <c r="CR156" s="476" t="n"/>
      <c r="CS156" s="476" t="n"/>
      <c r="CT156" s="476" t="n"/>
      <c r="CU156" s="476" t="n"/>
      <c r="CV156" s="476" t="n"/>
    </row>
    <row r="157">
      <c r="A157" s="476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845" t="n">
        <v>0</v>
      </c>
      <c r="V157" s="845" t="n">
        <v>0</v>
      </c>
      <c r="W157" s="845" t="n">
        <v>0</v>
      </c>
      <c r="X157" s="845" t="n">
        <v>0</v>
      </c>
      <c r="Y157" s="845" t="n">
        <v>0</v>
      </c>
      <c r="Z157" s="845" t="n">
        <v>0</v>
      </c>
      <c r="AA157" s="845" t="n">
        <v>0</v>
      </c>
      <c r="AB157" s="845" t="n">
        <v>0</v>
      </c>
      <c r="AC157" s="845" t="n">
        <v>0</v>
      </c>
      <c r="AD157" s="845" t="n">
        <v>0</v>
      </c>
      <c r="AE157" s="845" t="n">
        <v>0</v>
      </c>
      <c r="AF157" s="845" t="n">
        <v>0</v>
      </c>
      <c r="AG157" s="845" t="n">
        <v>0</v>
      </c>
      <c r="AH157" s="845" t="n"/>
      <c r="AI157" s="845" t="n">
        <v>3</v>
      </c>
      <c r="AJ157" s="845" t="n">
        <v>-0.02514522396139458</v>
      </c>
      <c r="AK157" s="845" t="n">
        <v>0.09644525657834675</v>
      </c>
      <c r="AL157" s="845" t="n">
        <v>0.2485273299862456</v>
      </c>
      <c r="AM157" s="845" t="n">
        <v>-0.04088866421618566</v>
      </c>
      <c r="AN157" s="845" t="n">
        <v>-0.03170813279447188</v>
      </c>
      <c r="AO157" s="845" t="n">
        <v>0.01451237683416377</v>
      </c>
      <c r="AP157" s="845" t="n">
        <v>0.01052735735653225</v>
      </c>
      <c r="AQ157" s="845" t="n">
        <v>-0.04088861079363704</v>
      </c>
      <c r="AR157" s="845" t="n">
        <v>0.1770029013297576</v>
      </c>
      <c r="AS157" s="845" t="n">
        <v>0.007046446053629127</v>
      </c>
      <c r="AT157" s="845" t="n">
        <v>0.02416890235081339</v>
      </c>
      <c r="AU157" s="845" t="n">
        <v>-0.02514518639308349</v>
      </c>
      <c r="AV157" s="845" t="n">
        <v>0.003913498334988049</v>
      </c>
      <c r="AW157" s="845" t="n">
        <v>-0.007004161082915611</v>
      </c>
      <c r="AX157" s="845" t="n">
        <v>-0.00180732366106416</v>
      </c>
      <c r="AY157" s="845" t="n">
        <v>-0.006325386809883392</v>
      </c>
      <c r="AZ157" s="845" t="n">
        <v>0.03104727735210993</v>
      </c>
      <c r="BA157" s="845" t="n">
        <v>0.01330415663633989</v>
      </c>
      <c r="BB157" s="845" t="n">
        <v>0.1758855451078053</v>
      </c>
      <c r="BC157" s="845" t="n">
        <v>0.1696800932772772</v>
      </c>
      <c r="BD157" s="845" t="n">
        <v>-0.01562749707860334</v>
      </c>
      <c r="BE157" s="845" t="n">
        <v>-0.01353653600865331</v>
      </c>
      <c r="BF157" s="845" t="n">
        <v>-0.03247850192413679</v>
      </c>
      <c r="BG157" s="845" t="n">
        <v>0.1109114935839731</v>
      </c>
      <c r="BH157" s="845" t="n">
        <v>-0.04688843886181542</v>
      </c>
      <c r="BI157" s="845" t="n">
        <v>-0.002380519710764253</v>
      </c>
      <c r="BJ157" s="845" t="n">
        <v>-0.01637625994308679</v>
      </c>
      <c r="BK157" s="845" t="n">
        <v>-0.05509432112963793</v>
      </c>
      <c r="BL157" s="845" t="n">
        <v>-0.1055787818347155</v>
      </c>
      <c r="BM157" s="845" t="n">
        <v>0.1880398472951751</v>
      </c>
      <c r="BN157" s="845" t="n">
        <v>-0.1113432564738988</v>
      </c>
      <c r="BO157" s="845" t="n">
        <v>-0.01976294139946735</v>
      </c>
      <c r="BP157" s="845" t="n"/>
      <c r="BQ157" s="845" t="n"/>
      <c r="BR157" s="845" t="n"/>
      <c r="BS157" s="845" t="n"/>
      <c r="BT157" s="845" t="n"/>
      <c r="BU157" s="476" t="n"/>
      <c r="BV157" s="476" t="n"/>
      <c r="BW157" s="476" t="n"/>
      <c r="BX157" s="476" t="n"/>
      <c r="BY157" s="476" t="n"/>
      <c r="BZ157" s="476" t="n"/>
      <c r="CA157" s="476" t="n"/>
      <c r="CB157" s="476" t="n"/>
      <c r="CC157" s="476" t="n"/>
      <c r="CD157" s="476" t="n"/>
      <c r="CE157" s="476" t="n"/>
      <c r="CF157" s="476" t="n"/>
      <c r="CG157" s="476" t="n"/>
      <c r="CH157" s="476" t="n"/>
      <c r="CI157" s="476" t="n"/>
      <c r="CJ157" s="476" t="n"/>
      <c r="CK157" s="476" t="n"/>
      <c r="CL157" s="476" t="n"/>
      <c r="CM157" s="476" t="n"/>
      <c r="CN157" s="476" t="n"/>
      <c r="CO157" s="476" t="n"/>
      <c r="CP157" s="476" t="n"/>
      <c r="CQ157" s="476" t="n"/>
      <c r="CR157" s="476" t="n"/>
      <c r="CS157" s="476" t="n"/>
      <c r="CT157" s="476" t="n"/>
      <c r="CU157" s="476" t="n"/>
      <c r="CV157" s="476" t="n"/>
    </row>
    <row r="158">
      <c r="A158" s="476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845" t="n">
        <v>0</v>
      </c>
      <c r="V158" s="845" t="n">
        <v>0</v>
      </c>
      <c r="W158" s="845" t="n">
        <v>0</v>
      </c>
      <c r="X158" s="845" t="n">
        <v>0</v>
      </c>
      <c r="Y158" s="845" t="n">
        <v>0</v>
      </c>
      <c r="Z158" s="845" t="n">
        <v>0</v>
      </c>
      <c r="AA158" s="845" t="n">
        <v>0</v>
      </c>
      <c r="AB158" s="845" t="n">
        <v>0</v>
      </c>
      <c r="AC158" s="845" t="n">
        <v>0</v>
      </c>
      <c r="AD158" s="845" t="n">
        <v>0</v>
      </c>
      <c r="AE158" s="845" t="n">
        <v>0</v>
      </c>
      <c r="AF158" s="845" t="n">
        <v>0</v>
      </c>
      <c r="AG158" s="845" t="n">
        <v>0</v>
      </c>
      <c r="AH158" s="845" t="n"/>
      <c r="AI158" s="845" t="n">
        <v>4</v>
      </c>
      <c r="AJ158" s="845" t="n">
        <v>0.05571102909154273</v>
      </c>
      <c r="AK158" s="845" t="n">
        <v>-0.005098949264373598</v>
      </c>
      <c r="AL158" s="845" t="n">
        <v>-0.04088866421618564</v>
      </c>
      <c r="AM158" s="845" t="n">
        <v>0.2175882420250211</v>
      </c>
      <c r="AN158" s="845" t="n">
        <v>0.05755977100452239</v>
      </c>
      <c r="AO158" s="845" t="n">
        <v>-0.001436560908543272</v>
      </c>
      <c r="AP158" s="845" t="n">
        <v>0.1528437741457815</v>
      </c>
      <c r="AQ158" s="845" t="n">
        <v>0.2175879577379538</v>
      </c>
      <c r="AR158" s="845" t="n">
        <v>0.1435181211385837</v>
      </c>
      <c r="AS158" s="845" t="n">
        <v>-0.03380942837835005</v>
      </c>
      <c r="AT158" s="845" t="n">
        <v>-0.05442035435893679</v>
      </c>
      <c r="AU158" s="845" t="n">
        <v>0.05571094585628213</v>
      </c>
      <c r="AV158" s="845" t="n">
        <v>0.01223279021728468</v>
      </c>
      <c r="AW158" s="845" t="n">
        <v>0.01709493745837204</v>
      </c>
      <c r="AX158" s="845" t="n">
        <v>-0.0006975147267583304</v>
      </c>
      <c r="AY158" s="845" t="n">
        <v>-0.005437583779363001</v>
      </c>
      <c r="AZ158" s="845" t="n">
        <v>0.00328670684108141</v>
      </c>
      <c r="BA158" s="845" t="n">
        <v>0.01966480534370847</v>
      </c>
      <c r="BB158" s="845" t="n">
        <v>0.01050748804631617</v>
      </c>
      <c r="BC158" s="845" t="n">
        <v>-0.03607725099688394</v>
      </c>
      <c r="BD158" s="845" t="n">
        <v>-0.01566287115855219</v>
      </c>
      <c r="BE158" s="845" t="n">
        <v>-0.03287872522799251</v>
      </c>
      <c r="BF158" s="845" t="n">
        <v>-0.03499108891714754</v>
      </c>
      <c r="BG158" s="845" t="n">
        <v>-0.05139395023865058</v>
      </c>
      <c r="BH158" s="845" t="n">
        <v>0.2055359767863474</v>
      </c>
      <c r="BI158" s="845" t="n">
        <v>-0.07060934124400461</v>
      </c>
      <c r="BJ158" s="845" t="n">
        <v>0.06254774777559655</v>
      </c>
      <c r="BK158" s="845" t="n">
        <v>0.03180898697656524</v>
      </c>
      <c r="BL158" s="845" t="n">
        <v>0.01697808419975646</v>
      </c>
      <c r="BM158" s="845" t="n">
        <v>-0.0321966203682099</v>
      </c>
      <c r="BN158" s="845" t="n">
        <v>0.05012593539400627</v>
      </c>
      <c r="BO158" s="845" t="n">
        <v>-0.01222924161768134</v>
      </c>
      <c r="BP158" s="845" t="n"/>
      <c r="BQ158" s="845" t="n"/>
      <c r="BR158" s="845" t="n"/>
      <c r="BS158" s="845" t="n"/>
      <c r="BT158" s="845" t="n"/>
      <c r="BU158" s="476" t="n"/>
      <c r="BV158" s="476" t="n"/>
      <c r="BW158" s="476" t="n"/>
      <c r="BX158" s="476" t="n"/>
      <c r="BY158" s="476" t="n"/>
      <c r="BZ158" s="476" t="n"/>
      <c r="CA158" s="476" t="n"/>
      <c r="CB158" s="476" t="n"/>
      <c r="CC158" s="476" t="n"/>
      <c r="CD158" s="476" t="n"/>
      <c r="CE158" s="476" t="n"/>
      <c r="CF158" s="476" t="n"/>
      <c r="CG158" s="476" t="n"/>
      <c r="CH158" s="476" t="n"/>
      <c r="CI158" s="476" t="n"/>
      <c r="CJ158" s="476" t="n"/>
      <c r="CK158" s="476" t="n"/>
      <c r="CL158" s="476" t="n"/>
      <c r="CM158" s="476" t="n"/>
      <c r="CN158" s="476" t="n"/>
      <c r="CO158" s="476" t="n"/>
      <c r="CP158" s="476" t="n"/>
      <c r="CQ158" s="476" t="n"/>
      <c r="CR158" s="476" t="n"/>
      <c r="CS158" s="476" t="n"/>
      <c r="CT158" s="476" t="n"/>
      <c r="CU158" s="476" t="n"/>
      <c r="CV158" s="476" t="n"/>
    </row>
    <row r="159">
      <c r="A159" s="476" t="n">
        <v>5</v>
      </c>
      <c r="B159" s="845" t="n">
        <v>0</v>
      </c>
      <c r="C159" s="845" t="n">
        <v>0</v>
      </c>
      <c r="D159" s="845" t="n">
        <v>0</v>
      </c>
      <c r="E159" s="845" t="n">
        <v>0</v>
      </c>
      <c r="F159" s="845" t="n">
        <v>1</v>
      </c>
      <c r="G159" s="845" t="n">
        <v>0</v>
      </c>
      <c r="H159" s="845" t="n">
        <v>0</v>
      </c>
      <c r="I159" s="845" t="n">
        <v>0</v>
      </c>
      <c r="J159" s="845" t="n">
        <v>0</v>
      </c>
      <c r="K159" s="845" t="n">
        <v>0</v>
      </c>
      <c r="L159" s="845" t="n">
        <v>0</v>
      </c>
      <c r="M159" s="845" t="n">
        <v>0</v>
      </c>
      <c r="N159" s="845" t="n">
        <v>0</v>
      </c>
      <c r="O159" s="845" t="n">
        <v>0</v>
      </c>
      <c r="P159" s="845" t="n">
        <v>0</v>
      </c>
      <c r="Q159" s="845" t="n">
        <v>0</v>
      </c>
      <c r="R159" s="845" t="n">
        <v>0</v>
      </c>
      <c r="S159" s="845" t="n">
        <v>0</v>
      </c>
      <c r="T159" s="845" t="n">
        <v>0</v>
      </c>
      <c r="U159" s="845" t="n">
        <v>0</v>
      </c>
      <c r="V159" s="845" t="n">
        <v>0</v>
      </c>
      <c r="W159" s="845" t="n">
        <v>0</v>
      </c>
      <c r="X159" s="845" t="n">
        <v>0</v>
      </c>
      <c r="Y159" s="845" t="n">
        <v>0</v>
      </c>
      <c r="Z159" s="845" t="n">
        <v>0</v>
      </c>
      <c r="AA159" s="845" t="n">
        <v>0</v>
      </c>
      <c r="AB159" s="845" t="n">
        <v>0</v>
      </c>
      <c r="AC159" s="845" t="n">
        <v>0</v>
      </c>
      <c r="AD159" s="845" t="n">
        <v>0</v>
      </c>
      <c r="AE159" s="845" t="n">
        <v>0</v>
      </c>
      <c r="AF159" s="845" t="n">
        <v>0</v>
      </c>
      <c r="AG159" s="845" t="n">
        <v>0</v>
      </c>
      <c r="AH159" s="845" t="n"/>
      <c r="AI159" s="845" t="n">
        <v>5</v>
      </c>
      <c r="AJ159" s="845" t="n">
        <v>0.07259895458687843</v>
      </c>
      <c r="AK159" s="845" t="n">
        <v>0.03122870223129612</v>
      </c>
      <c r="AL159" s="845" t="n">
        <v>-0.03170813279447191</v>
      </c>
      <c r="AM159" s="845" t="n">
        <v>0.05755977100452235</v>
      </c>
      <c r="AN159" s="845" t="n">
        <v>0.1877972948063713</v>
      </c>
      <c r="AO159" s="845" t="n">
        <v>0.0002436451632057517</v>
      </c>
      <c r="AP159" s="845" t="n">
        <v>0.0245015232575252</v>
      </c>
      <c r="AQ159" s="845" t="n">
        <v>0.05755969580055752</v>
      </c>
      <c r="AR159" s="845" t="n">
        <v>0.05068898779691695</v>
      </c>
      <c r="AS159" s="845" t="n">
        <v>-0.03869211728956242</v>
      </c>
      <c r="AT159" s="845" t="n">
        <v>-0.0758985666609418</v>
      </c>
      <c r="AU159" s="845" t="n">
        <v>0.07259884612015272</v>
      </c>
      <c r="AV159" s="845" t="n">
        <v>0.07097970637445616</v>
      </c>
      <c r="AW159" s="845" t="n">
        <v>-0.03263177808440811</v>
      </c>
      <c r="AX159" s="845" t="n">
        <v>0.04355955306684366</v>
      </c>
      <c r="AY159" s="845" t="n">
        <v>0.03785042139376714</v>
      </c>
      <c r="AZ159" s="845" t="n">
        <v>0.07785093727603092</v>
      </c>
      <c r="BA159" s="845" t="n">
        <v>0.04508624021858276</v>
      </c>
      <c r="BB159" s="845" t="n">
        <v>0.119577829703072</v>
      </c>
      <c r="BC159" s="845" t="n">
        <v>0.007906112256961865</v>
      </c>
      <c r="BD159" s="845" t="n">
        <v>0.1117360709895804</v>
      </c>
      <c r="BE159" s="845" t="n">
        <v>0.04166792116478214</v>
      </c>
      <c r="BF159" s="845" t="n">
        <v>-0.03283210071394847</v>
      </c>
      <c r="BG159" s="845" t="n">
        <v>-0.09102861953227656</v>
      </c>
      <c r="BH159" s="845" t="n">
        <v>-0.07037518779677726</v>
      </c>
      <c r="BI159" s="845" t="n">
        <v>0.04083191588863972</v>
      </c>
      <c r="BJ159" s="845" t="n">
        <v>-0.1023080305955952</v>
      </c>
      <c r="BK159" s="845" t="n">
        <v>0.07832626715041535</v>
      </c>
      <c r="BL159" s="845" t="n">
        <v>-0.006338058699457583</v>
      </c>
      <c r="BM159" s="845" t="n">
        <v>-0.09780032435873322</v>
      </c>
      <c r="BN159" s="845" t="n">
        <v>0.1654366184525417</v>
      </c>
      <c r="BO159" s="845" t="n">
        <v>-0.08534924944545337</v>
      </c>
      <c r="BP159" s="845" t="n"/>
      <c r="BQ159" s="845" t="n"/>
      <c r="BR159" s="845" t="n"/>
      <c r="BS159" s="845" t="n"/>
      <c r="BT159" s="845" t="n"/>
      <c r="BU159" s="476" t="n"/>
      <c r="BV159" s="476" t="n"/>
      <c r="BW159" s="476" t="n"/>
      <c r="BX159" s="476" t="n"/>
      <c r="BY159" s="476" t="n"/>
      <c r="BZ159" s="476" t="n"/>
      <c r="CA159" s="476" t="n"/>
      <c r="CB159" s="476" t="n"/>
      <c r="CC159" s="476" t="n"/>
      <c r="CD159" s="476" t="n"/>
      <c r="CE159" s="476" t="n"/>
      <c r="CF159" s="476" t="n"/>
      <c r="CG159" s="476" t="n"/>
      <c r="CH159" s="476" t="n"/>
      <c r="CI159" s="476" t="n"/>
      <c r="CJ159" s="476" t="n"/>
      <c r="CK159" s="476" t="n"/>
      <c r="CL159" s="476" t="n"/>
      <c r="CM159" s="476" t="n"/>
      <c r="CN159" s="476" t="n"/>
      <c r="CO159" s="476" t="n"/>
      <c r="CP159" s="476" t="n"/>
      <c r="CQ159" s="476" t="n"/>
      <c r="CR159" s="476" t="n"/>
      <c r="CS159" s="476" t="n"/>
      <c r="CT159" s="476" t="n"/>
      <c r="CU159" s="476" t="n"/>
      <c r="CV159" s="476" t="n"/>
    </row>
    <row r="160">
      <c r="A160" s="476" t="n">
        <v>6</v>
      </c>
      <c r="B160" s="845" t="n">
        <v>0</v>
      </c>
      <c r="C160" s="845" t="n">
        <v>0</v>
      </c>
      <c r="D160" s="845" t="n">
        <v>0</v>
      </c>
      <c r="E160" s="845" t="n">
        <v>0</v>
      </c>
      <c r="F160" s="845" t="n">
        <v>0</v>
      </c>
      <c r="G160" s="845" t="n">
        <v>1</v>
      </c>
      <c r="H160" s="845" t="n">
        <v>0</v>
      </c>
      <c r="I160" s="845" t="n">
        <v>0</v>
      </c>
      <c r="J160" s="845" t="n">
        <v>0</v>
      </c>
      <c r="K160" s="845" t="n">
        <v>0</v>
      </c>
      <c r="L160" s="845" t="n">
        <v>0</v>
      </c>
      <c r="M160" s="845" t="n">
        <v>0</v>
      </c>
      <c r="N160" s="845" t="n">
        <v>0</v>
      </c>
      <c r="O160" s="845" t="n">
        <v>0</v>
      </c>
      <c r="P160" s="845" t="n">
        <v>0</v>
      </c>
      <c r="Q160" s="845" t="n">
        <v>0</v>
      </c>
      <c r="R160" s="845" t="n">
        <v>0</v>
      </c>
      <c r="S160" s="845" t="n">
        <v>0</v>
      </c>
      <c r="T160" s="845" t="n">
        <v>0</v>
      </c>
      <c r="U160" s="845" t="n">
        <v>0</v>
      </c>
      <c r="V160" s="845" t="n">
        <v>0</v>
      </c>
      <c r="W160" s="845" t="n">
        <v>0</v>
      </c>
      <c r="X160" s="845" t="n">
        <v>0</v>
      </c>
      <c r="Y160" s="845" t="n">
        <v>0</v>
      </c>
      <c r="Z160" s="845" t="n">
        <v>0</v>
      </c>
      <c r="AA160" s="845" t="n">
        <v>0</v>
      </c>
      <c r="AB160" s="845" t="n">
        <v>0</v>
      </c>
      <c r="AC160" s="845" t="n">
        <v>0</v>
      </c>
      <c r="AD160" s="845" t="n">
        <v>0</v>
      </c>
      <c r="AE160" s="845" t="n">
        <v>0</v>
      </c>
      <c r="AF160" s="845" t="n">
        <v>0</v>
      </c>
      <c r="AG160" s="845" t="n">
        <v>0</v>
      </c>
      <c r="AH160" s="845" t="n"/>
      <c r="AI160" s="845" t="n">
        <v>6</v>
      </c>
      <c r="AJ160" s="845" t="n">
        <v>0.1286048859272833</v>
      </c>
      <c r="AK160" s="845" t="n">
        <v>0.01718151123345833</v>
      </c>
      <c r="AL160" s="845" t="n">
        <v>0.01451237683416377</v>
      </c>
      <c r="AM160" s="845" t="n">
        <v>-0.001436560908543237</v>
      </c>
      <c r="AN160" s="845" t="n">
        <v>0.0002436451632059008</v>
      </c>
      <c r="AO160" s="845" t="n">
        <v>0.3049602622284034</v>
      </c>
      <c r="AP160" s="845" t="n">
        <v>0.2091117345229317</v>
      </c>
      <c r="AQ160" s="845" t="n">
        <v>-0.001436559031623354</v>
      </c>
      <c r="AR160" s="845" t="n">
        <v>-0.02324523713362974</v>
      </c>
      <c r="AS160" s="845" t="n">
        <v>0.04472297037303963</v>
      </c>
      <c r="AT160" s="845" t="n">
        <v>0.1074210841042069</v>
      </c>
      <c r="AU160" s="845" t="n">
        <v>0.1286046937846972</v>
      </c>
      <c r="AV160" s="845" t="n">
        <v>-0.0261939808925794</v>
      </c>
      <c r="AW160" s="845" t="n">
        <v>-0.008467851828202122</v>
      </c>
      <c r="AX160" s="845" t="n">
        <v>-0.02088352800120574</v>
      </c>
      <c r="AY160" s="845" t="n">
        <v>-0.01847167442388985</v>
      </c>
      <c r="AZ160" s="845" t="n">
        <v>-0.002696044899369351</v>
      </c>
      <c r="BA160" s="845" t="n">
        <v>0.007429510648082172</v>
      </c>
      <c r="BB160" s="845" t="n">
        <v>-0.003620916405079902</v>
      </c>
      <c r="BC160" s="845" t="n">
        <v>-0.0296580864561107</v>
      </c>
      <c r="BD160" s="845" t="n">
        <v>-0.07788604210536987</v>
      </c>
      <c r="BE160" s="845" t="n">
        <v>-0.03780499477134389</v>
      </c>
      <c r="BF160" s="845" t="n">
        <v>-0.03122375210513596</v>
      </c>
      <c r="BG160" s="845" t="n">
        <v>0.01534767162686532</v>
      </c>
      <c r="BH160" s="845" t="n">
        <v>-0.1334009801392275</v>
      </c>
      <c r="BI160" s="845" t="n">
        <v>0.2649680974942119</v>
      </c>
      <c r="BJ160" s="845" t="n">
        <v>0.1340283371572584</v>
      </c>
      <c r="BK160" s="845" t="n">
        <v>0.03499314373499959</v>
      </c>
      <c r="BL160" s="845" t="n">
        <v>-0.001249842069812733</v>
      </c>
      <c r="BM160" s="845" t="n">
        <v>0.04348320464685226</v>
      </c>
      <c r="BN160" s="845" t="n">
        <v>-0.01466495361784884</v>
      </c>
      <c r="BO160" s="845" t="n">
        <v>0.008241548579331246</v>
      </c>
      <c r="BP160" s="845" t="n"/>
      <c r="BQ160" s="845" t="n"/>
      <c r="BR160" s="845" t="n"/>
      <c r="BS160" s="845" t="n"/>
      <c r="BT160" s="845" t="n"/>
      <c r="BU160" s="476" t="n"/>
      <c r="BV160" s="476" t="n"/>
      <c r="BW160" s="476" t="n"/>
      <c r="BX160" s="476" t="n"/>
      <c r="BY160" s="476" t="n"/>
      <c r="BZ160" s="476" t="n"/>
      <c r="CA160" s="476" t="n"/>
      <c r="CB160" s="476" t="n"/>
      <c r="CC160" s="476" t="n"/>
      <c r="CD160" s="476" t="n"/>
      <c r="CE160" s="476" t="n"/>
      <c r="CF160" s="476" t="n"/>
      <c r="CG160" s="476" t="n"/>
      <c r="CH160" s="476" t="n"/>
      <c r="CI160" s="476" t="n"/>
      <c r="CJ160" s="476" t="n"/>
      <c r="CK160" s="476" t="n"/>
      <c r="CL160" s="476" t="n"/>
      <c r="CM160" s="476" t="n"/>
      <c r="CN160" s="476" t="n"/>
      <c r="CO160" s="476" t="n"/>
      <c r="CP160" s="476" t="n"/>
      <c r="CQ160" s="476" t="n"/>
      <c r="CR160" s="476" t="n"/>
      <c r="CS160" s="476" t="n"/>
      <c r="CT160" s="476" t="n"/>
      <c r="CU160" s="476" t="n"/>
      <c r="CV160" s="476" t="n"/>
    </row>
    <row r="161">
      <c r="A161" s="476" t="n">
        <v>7</v>
      </c>
      <c r="B161" s="695" t="n">
        <v>0</v>
      </c>
      <c r="C161" s="845" t="n">
        <v>0</v>
      </c>
      <c r="D161" s="845" t="n">
        <v>0</v>
      </c>
      <c r="E161" s="845" t="n">
        <v>0</v>
      </c>
      <c r="F161" s="845" t="n">
        <v>0</v>
      </c>
      <c r="G161" s="845" t="n">
        <v>0</v>
      </c>
      <c r="H161" s="845" t="n">
        <v>1</v>
      </c>
      <c r="I161" s="845" t="n">
        <v>0</v>
      </c>
      <c r="J161" s="845" t="n">
        <v>0</v>
      </c>
      <c r="K161" s="845" t="n">
        <v>0</v>
      </c>
      <c r="L161" s="845" t="n">
        <v>0</v>
      </c>
      <c r="M161" s="845" t="n">
        <v>0</v>
      </c>
      <c r="N161" s="845" t="n">
        <v>0</v>
      </c>
      <c r="O161" s="845" t="n">
        <v>0</v>
      </c>
      <c r="P161" s="845" t="n">
        <v>0</v>
      </c>
      <c r="Q161" s="845" t="n">
        <v>0</v>
      </c>
      <c r="R161" s="845" t="n">
        <v>0</v>
      </c>
      <c r="S161" s="845" t="n">
        <v>0</v>
      </c>
      <c r="T161" s="845" t="n">
        <v>0</v>
      </c>
      <c r="U161" s="845" t="n">
        <v>0</v>
      </c>
      <c r="V161" s="845" t="n">
        <v>0</v>
      </c>
      <c r="W161" s="845" t="n">
        <v>0</v>
      </c>
      <c r="X161" s="845" t="n">
        <v>0</v>
      </c>
      <c r="Y161" s="845" t="n">
        <v>0</v>
      </c>
      <c r="Z161" s="845" t="n">
        <v>0</v>
      </c>
      <c r="AA161" s="845" t="n">
        <v>0</v>
      </c>
      <c r="AB161" s="845" t="n">
        <v>0</v>
      </c>
      <c r="AC161" s="845" t="n">
        <v>0</v>
      </c>
      <c r="AD161" s="845" t="n">
        <v>0</v>
      </c>
      <c r="AE161" s="845" t="n">
        <v>0</v>
      </c>
      <c r="AF161" s="845" t="n">
        <v>0</v>
      </c>
      <c r="AG161" s="845" t="n">
        <v>0</v>
      </c>
      <c r="AH161" s="658" t="inlineStr">
        <is>
          <t>Q</t>
        </is>
      </c>
      <c r="AI161" s="845" t="n">
        <v>7</v>
      </c>
      <c r="AJ161" s="695" t="n">
        <v>-0.0572091896734484</v>
      </c>
      <c r="AK161" s="845" t="n">
        <v>0.05425731394011936</v>
      </c>
      <c r="AL161" s="845" t="n">
        <v>0.01052735735653221</v>
      </c>
      <c r="AM161" s="845" t="n">
        <v>0.1528437741457817</v>
      </c>
      <c r="AN161" s="845" t="n">
        <v>0.02450152325752533</v>
      </c>
      <c r="AO161" s="845" t="n">
        <v>0.2091117345229316</v>
      </c>
      <c r="AP161" s="845" t="n">
        <v>0.5519970463837607</v>
      </c>
      <c r="AQ161" s="845" t="n">
        <v>0.1528435744497508</v>
      </c>
      <c r="AR161" s="845" t="n">
        <v>0.06978487278544789</v>
      </c>
      <c r="AS161" s="845" t="n">
        <v>-0.000488586495677179</v>
      </c>
      <c r="AT161" s="845" t="n">
        <v>-0.01529333682792106</v>
      </c>
      <c r="AU161" s="845" t="n">
        <v>-0.05720910419985532</v>
      </c>
      <c r="AV161" s="845" t="n">
        <v>0.005168871660555574</v>
      </c>
      <c r="AW161" s="845" t="n">
        <v>-0.005421778186445646</v>
      </c>
      <c r="AX161" s="845" t="n">
        <v>0.006963641220784078</v>
      </c>
      <c r="AY161" s="845" t="n">
        <v>-0.002409925277886735</v>
      </c>
      <c r="AZ161" s="845" t="n">
        <v>0.04937570180935127</v>
      </c>
      <c r="BA161" s="845" t="n">
        <v>-0.01692665638065224</v>
      </c>
      <c r="BB161" s="845" t="n">
        <v>-0.02537039698778693</v>
      </c>
      <c r="BC161" s="845" t="n">
        <v>-0.05511244729893849</v>
      </c>
      <c r="BD161" s="845" t="n">
        <v>0.03990293944046708</v>
      </c>
      <c r="BE161" s="845" t="n">
        <v>0.03337786592893588</v>
      </c>
      <c r="BF161" s="845" t="n">
        <v>0.009485125717439757</v>
      </c>
      <c r="BG161" s="845" t="n">
        <v>0.08285559949075186</v>
      </c>
      <c r="BH161" s="845" t="n">
        <v>-0.1215708435511032</v>
      </c>
      <c r="BI161" s="845" t="n">
        <v>-0.04405068702649118</v>
      </c>
      <c r="BJ161" s="845" t="n">
        <v>0.2951647663323546</v>
      </c>
      <c r="BK161" s="845" t="n">
        <v>0.1349867666746575</v>
      </c>
      <c r="BL161" s="845" t="n">
        <v>-0.02256056501529453</v>
      </c>
      <c r="BM161" s="845" t="n">
        <v>0.02876985099432648</v>
      </c>
      <c r="BN161" s="845" t="n">
        <v>0.04222102692932667</v>
      </c>
      <c r="BO161" s="845" t="n">
        <v>-0.01346156718990793</v>
      </c>
      <c r="BP161" s="845" t="n"/>
      <c r="BQ161" s="658" t="inlineStr">
        <is>
          <t>Cf</t>
        </is>
      </c>
      <c r="BR161" s="845" t="n"/>
      <c r="BS161" s="845" t="n"/>
      <c r="BT161" s="845" t="n"/>
      <c r="BU161" s="476" t="n"/>
      <c r="BV161" s="476" t="n"/>
      <c r="BW161" s="476" t="n"/>
      <c r="BX161" s="476" t="n"/>
      <c r="BY161" s="476" t="n"/>
      <c r="BZ161" s="476" t="n"/>
      <c r="CA161" s="476" t="n"/>
      <c r="CB161" s="476" t="n"/>
      <c r="CC161" s="476" t="n"/>
      <c r="CD161" s="476" t="n"/>
      <c r="CE161" s="476" t="n"/>
      <c r="CF161" s="476" t="n"/>
      <c r="CG161" s="476" t="n"/>
      <c r="CH161" s="476" t="n"/>
      <c r="CI161" s="476" t="n"/>
      <c r="CJ161" s="476" t="n"/>
      <c r="CK161" s="476" t="n"/>
      <c r="CL161" s="476" t="n"/>
      <c r="CM161" s="476" t="n"/>
      <c r="CN161" s="476" t="n"/>
      <c r="CO161" s="476" t="n"/>
      <c r="CP161" s="476" t="n"/>
      <c r="CQ161" s="476" t="n"/>
      <c r="CR161" s="476" t="n"/>
      <c r="CS161" s="476" t="n"/>
      <c r="CT161" s="476" t="n"/>
      <c r="CU161" s="476" t="n"/>
      <c r="CV161" s="476" t="n"/>
    </row>
    <row r="162">
      <c r="A162" s="476" t="n">
        <v>8</v>
      </c>
      <c r="B162" s="700" t="n">
        <v>0</v>
      </c>
      <c r="C162" s="648" t="n">
        <v>0</v>
      </c>
      <c r="D162" s="648" t="n">
        <v>0</v>
      </c>
      <c r="E162" s="648" t="n">
        <v>0</v>
      </c>
      <c r="F162" s="648" t="n">
        <v>0</v>
      </c>
      <c r="G162" s="648" t="n">
        <v>0</v>
      </c>
      <c r="H162" s="648" t="n">
        <v>0</v>
      </c>
      <c r="I162" s="648" t="n">
        <v>1</v>
      </c>
      <c r="J162" s="648" t="n">
        <v>0</v>
      </c>
      <c r="K162" s="648" t="n">
        <v>0</v>
      </c>
      <c r="L162" s="648" t="n">
        <v>0</v>
      </c>
      <c r="M162" s="648" t="n">
        <v>0</v>
      </c>
      <c r="N162" s="648" t="n">
        <v>0</v>
      </c>
      <c r="O162" s="648" t="n">
        <v>0</v>
      </c>
      <c r="P162" s="648" t="n">
        <v>0</v>
      </c>
      <c r="Q162" s="648" t="n">
        <v>0</v>
      </c>
      <c r="R162" s="648" t="n">
        <v>0</v>
      </c>
      <c r="S162" s="648" t="n">
        <v>0</v>
      </c>
      <c r="T162" s="648" t="n">
        <v>0</v>
      </c>
      <c r="U162" s="648" t="n">
        <v>0</v>
      </c>
      <c r="V162" s="648" t="n">
        <v>0</v>
      </c>
      <c r="W162" s="648" t="n">
        <v>0</v>
      </c>
      <c r="X162" s="648" t="n">
        <v>0</v>
      </c>
      <c r="Y162" s="648" t="n">
        <v>0</v>
      </c>
      <c r="Z162" s="648" t="n">
        <v>0</v>
      </c>
      <c r="AA162" s="648" t="n">
        <v>0</v>
      </c>
      <c r="AB162" s="648" t="n">
        <v>0</v>
      </c>
      <c r="AC162" s="648" t="n">
        <v>0</v>
      </c>
      <c r="AD162" s="648" t="n">
        <v>0</v>
      </c>
      <c r="AE162" s="648" t="n">
        <v>0</v>
      </c>
      <c r="AF162" s="648" t="n">
        <v>0</v>
      </c>
      <c r="AG162" s="751" t="n">
        <v>0</v>
      </c>
      <c r="AH162" s="699">
        <f>B162</f>
        <v/>
      </c>
      <c r="AI162" s="845" t="n">
        <v>8</v>
      </c>
      <c r="AJ162" s="580" t="n">
        <v>0.05571095630302744</v>
      </c>
      <c r="AK162" s="581" t="n">
        <v>-0.005098942602408237</v>
      </c>
      <c r="AL162" s="581" t="n">
        <v>-0.04088861079363703</v>
      </c>
      <c r="AM162" s="581" t="n">
        <v>0.2175879577379538</v>
      </c>
      <c r="AN162" s="581" t="n">
        <v>0.05755969580055759</v>
      </c>
      <c r="AO162" s="581" t="n">
        <v>-0.001436559031623402</v>
      </c>
      <c r="AP162" s="581" t="n">
        <v>0.1528435744497507</v>
      </c>
      <c r="AQ162" s="581" t="n">
        <v>0.2175876734512579</v>
      </c>
      <c r="AR162" s="581" t="n">
        <v>0.1435179336268625</v>
      </c>
      <c r="AS162" s="581" t="n">
        <v>-0.03380938420508417</v>
      </c>
      <c r="AT162" s="581" t="n">
        <v>-0.05442028325673565</v>
      </c>
      <c r="AU162" s="581" t="n">
        <v>0.05571087306787559</v>
      </c>
      <c r="AV162" s="581" t="n">
        <v>0.01223277423469288</v>
      </c>
      <c r="AW162" s="581" t="n">
        <v>0.01709491512320539</v>
      </c>
      <c r="AX162" s="581" t="n">
        <v>-0.0006975138154296512</v>
      </c>
      <c r="AY162" s="581" t="n">
        <v>-0.005437576674959144</v>
      </c>
      <c r="AZ162" s="581" t="n">
        <v>0.003286702546877619</v>
      </c>
      <c r="BA162" s="581" t="n">
        <v>0.01966477965091463</v>
      </c>
      <c r="BB162" s="581" t="n">
        <v>0.01050747431789531</v>
      </c>
      <c r="BC162" s="581" t="n">
        <v>-0.03607720386062425</v>
      </c>
      <c r="BD162" s="581" t="n">
        <v>-0.01566285069443291</v>
      </c>
      <c r="BE162" s="581" t="n">
        <v>-0.03287868227072482</v>
      </c>
      <c r="BF162" s="581" t="n">
        <v>-0.03499104319999867</v>
      </c>
      <c r="BG162" s="581" t="n">
        <v>-0.05139388309055816</v>
      </c>
      <c r="BH162" s="581" t="n">
        <v>0.2055357082460093</v>
      </c>
      <c r="BI162" s="581" t="n">
        <v>-0.07060924899029478</v>
      </c>
      <c r="BJ162" s="581" t="n">
        <v>0.06254766605465613</v>
      </c>
      <c r="BK162" s="581" t="n">
        <v>0.03180894541695</v>
      </c>
      <c r="BL162" s="581" t="n">
        <v>0.01697806201726295</v>
      </c>
      <c r="BM162" s="581" t="n">
        <v>-0.03219657830213729</v>
      </c>
      <c r="BN162" s="581" t="n">
        <v>0.05012586990262201</v>
      </c>
      <c r="BO162" s="555" t="n">
        <v>-0.01222922563972594</v>
      </c>
      <c r="BP162" s="845" t="n"/>
      <c r="BQ162" s="700">
        <f t="array" ref="BQ162:CV193">MMULT(MMULT(B80:Q111,B140:Q155),TRANSPOSE(B80:Q111))</f>
        <v/>
      </c>
      <c r="BR162" s="648" t="n">
        <v>-0.004586656228846174</v>
      </c>
      <c r="BS162" s="648" t="n">
        <v>-0.02514522396139453</v>
      </c>
      <c r="BT162" s="648" t="n">
        <v>0.05571102909154278</v>
      </c>
      <c r="BU162" s="648" t="n">
        <v>0.07259895458687846</v>
      </c>
      <c r="BV162" s="648" t="n">
        <v>0.1286048859272834</v>
      </c>
      <c r="BW162" s="648" t="n">
        <v>-0.05720918967344829</v>
      </c>
      <c r="BX162" s="648" t="n">
        <v>0.05571095630302754</v>
      </c>
      <c r="BY162" s="648" t="n">
        <v>0.04537559224892728</v>
      </c>
      <c r="BZ162" s="648" t="n">
        <v>0.09283597919840506</v>
      </c>
      <c r="CA162" s="648" t="n">
        <v>0.2083672033197031</v>
      </c>
      <c r="CB162" s="648" t="n">
        <v>0.2655149284812723</v>
      </c>
      <c r="CC162" s="648" t="n">
        <v>-0.007816109742312309</v>
      </c>
      <c r="CD162" s="648" t="n">
        <v>-0.06153297287199222</v>
      </c>
      <c r="CE162" s="648" t="n">
        <v>-0.003422558325052228</v>
      </c>
      <c r="CF162" s="648" t="n">
        <v>0.01111421728776115</v>
      </c>
      <c r="CG162" s="648" t="n">
        <v>0.01140149479472648</v>
      </c>
      <c r="CH162" s="648" t="n">
        <v>0.03346618823590726</v>
      </c>
      <c r="CI162" s="648" t="n">
        <v>0.04948655233166155</v>
      </c>
      <c r="CJ162" s="648" t="n">
        <v>-0.00367899516668436</v>
      </c>
      <c r="CK162" s="648" t="n">
        <v>-0.04618930495752277</v>
      </c>
      <c r="CL162" s="648" t="n">
        <v>-0.006365571112860222</v>
      </c>
      <c r="CM162" s="648" t="n">
        <v>-0.03246767165860999</v>
      </c>
      <c r="CN162" s="648" t="n">
        <v>-0.0743051182586025</v>
      </c>
      <c r="CO162" s="648" t="n">
        <v>0.0677750092530795</v>
      </c>
      <c r="CP162" s="648" t="n">
        <v>0.09155265673451594</v>
      </c>
      <c r="CQ162" s="648" t="n">
        <v>-0.06626892797580575</v>
      </c>
      <c r="CR162" s="648" t="n">
        <v>-0.0004156640783736718</v>
      </c>
      <c r="CS162" s="648" t="n">
        <v>0.01658685635014127</v>
      </c>
      <c r="CT162" s="648" t="n">
        <v>-0.03875557536124426</v>
      </c>
      <c r="CU162" s="648" t="n">
        <v>0.04715052626417878</v>
      </c>
      <c r="CV162" s="751" t="n">
        <v>-0.02586736130083106</v>
      </c>
    </row>
    <row r="163">
      <c r="A163" s="476" t="n">
        <v>9</v>
      </c>
      <c r="B163" s="705" t="n">
        <v>0</v>
      </c>
      <c r="C163" s="487" t="n">
        <v>0</v>
      </c>
      <c r="D163" s="487" t="n">
        <v>0</v>
      </c>
      <c r="E163" s="487" t="n">
        <v>0</v>
      </c>
      <c r="F163" s="487" t="n">
        <v>0</v>
      </c>
      <c r="G163" s="487" t="n">
        <v>0</v>
      </c>
      <c r="H163" s="487" t="n">
        <v>0</v>
      </c>
      <c r="I163" s="487" t="n">
        <v>0</v>
      </c>
      <c r="J163" s="487" t="n">
        <v>1</v>
      </c>
      <c r="K163" s="487" t="n">
        <v>0</v>
      </c>
      <c r="L163" s="487" t="n">
        <v>0</v>
      </c>
      <c r="M163" s="487" t="n">
        <v>0</v>
      </c>
      <c r="N163" s="487" t="n">
        <v>0</v>
      </c>
      <c r="O163" s="487" t="n">
        <v>0</v>
      </c>
      <c r="P163" s="487" t="n">
        <v>0</v>
      </c>
      <c r="Q163" s="487" t="n">
        <v>0</v>
      </c>
      <c r="R163" s="487" t="n">
        <v>0</v>
      </c>
      <c r="S163" s="487" t="n">
        <v>0</v>
      </c>
      <c r="T163" s="487" t="n">
        <v>0</v>
      </c>
      <c r="U163" s="487" t="n">
        <v>0</v>
      </c>
      <c r="V163" s="487" t="n">
        <v>0</v>
      </c>
      <c r="W163" s="487" t="n">
        <v>0</v>
      </c>
      <c r="X163" s="487" t="n">
        <v>0</v>
      </c>
      <c r="Y163" s="487" t="n">
        <v>0</v>
      </c>
      <c r="Z163" s="487" t="n">
        <v>0</v>
      </c>
      <c r="AA163" s="487" t="n">
        <v>0</v>
      </c>
      <c r="AB163" s="487" t="n">
        <v>0</v>
      </c>
      <c r="AC163" s="487" t="n">
        <v>0</v>
      </c>
      <c r="AD163" s="487" t="n">
        <v>0</v>
      </c>
      <c r="AE163" s="487" t="n">
        <v>0</v>
      </c>
      <c r="AF163" s="487" t="n">
        <v>0</v>
      </c>
      <c r="AG163" s="753" t="n">
        <v>0</v>
      </c>
      <c r="AH163" s="704">
        <f>C163</f>
        <v/>
      </c>
      <c r="AI163" s="845" t="n">
        <v>9</v>
      </c>
      <c r="AJ163" s="543" t="n">
        <v>0.04537559224892718</v>
      </c>
      <c r="AK163" s="845" t="n">
        <v>0.1013640240773068</v>
      </c>
      <c r="AL163" s="845" t="n">
        <v>0.1770029013297575</v>
      </c>
      <c r="AM163" s="845" t="n">
        <v>0.1435181211385836</v>
      </c>
      <c r="AN163" s="845" t="n">
        <v>0.05068898779691698</v>
      </c>
      <c r="AO163" s="845" t="n">
        <v>-0.02324523713362979</v>
      </c>
      <c r="AP163" s="845" t="n">
        <v>0.06978487278544783</v>
      </c>
      <c r="AQ163" s="845" t="n">
        <v>0.1435179336268625</v>
      </c>
      <c r="AR163" s="845" t="n">
        <v>0.2978950282412372</v>
      </c>
      <c r="AS163" s="845" t="n">
        <v>-0.02814962661415946</v>
      </c>
      <c r="AT163" s="845" t="n">
        <v>-0.03351878545938362</v>
      </c>
      <c r="AU163" s="845" t="n">
        <v>0.04537552445536262</v>
      </c>
      <c r="AV163" s="845" t="n">
        <v>0.01613331073098667</v>
      </c>
      <c r="AW163" s="845" t="n">
        <v>0.01137510268009118</v>
      </c>
      <c r="AX163" s="845" t="n">
        <v>-0.00324890126653922</v>
      </c>
      <c r="AY163" s="845" t="n">
        <v>-0.0159815891727959</v>
      </c>
      <c r="AZ163" s="845" t="n">
        <v>0.04864292500816361</v>
      </c>
      <c r="BA163" s="845" t="n">
        <v>0.03096357602493121</v>
      </c>
      <c r="BB163" s="845" t="n">
        <v>0.159571536082506</v>
      </c>
      <c r="BC163" s="845" t="n">
        <v>0.08269274562676256</v>
      </c>
      <c r="BD163" s="845" t="n">
        <v>-0.03100721610365342</v>
      </c>
      <c r="BE163" s="845" t="n">
        <v>-0.04619324006139337</v>
      </c>
      <c r="BF163" s="845" t="n">
        <v>-0.07302695765798059</v>
      </c>
      <c r="BG163" s="845" t="n">
        <v>0.06761972736340224</v>
      </c>
      <c r="BH163" s="845" t="n">
        <v>0.1450629735432079</v>
      </c>
      <c r="BI163" s="845" t="n">
        <v>-0.06245528708358271</v>
      </c>
      <c r="BJ163" s="845" t="n">
        <v>-0.08218801654488601</v>
      </c>
      <c r="BK163" s="845" t="n">
        <v>0.04301955347106672</v>
      </c>
      <c r="BL163" s="845" t="n">
        <v>-0.08130428330392885</v>
      </c>
      <c r="BM163" s="845" t="n">
        <v>0.1448150150432609</v>
      </c>
      <c r="BN163" s="845" t="n">
        <v>-0.02519726536434157</v>
      </c>
      <c r="BO163" s="544" t="n">
        <v>-0.03594624271045081</v>
      </c>
      <c r="BP163" s="845" t="n"/>
      <c r="BQ163" s="705" t="n">
        <v>-0.004586656228846159</v>
      </c>
      <c r="BR163" s="487" t="n">
        <v>0.2272081271252843</v>
      </c>
      <c r="BS163" s="487" t="n">
        <v>0.09644525657834671</v>
      </c>
      <c r="BT163" s="487" t="n">
        <v>-0.005098949264373667</v>
      </c>
      <c r="BU163" s="487" t="n">
        <v>0.03122870223129617</v>
      </c>
      <c r="BV163" s="487" t="n">
        <v>0.01718151123345824</v>
      </c>
      <c r="BW163" s="487" t="n">
        <v>0.05425731394011914</v>
      </c>
      <c r="BX163" s="487" t="n">
        <v>-0.005098942602408271</v>
      </c>
      <c r="BY163" s="487" t="n">
        <v>0.1013640240773068</v>
      </c>
      <c r="BZ163" s="487" t="n">
        <v>-0.009611030275552532</v>
      </c>
      <c r="CA163" s="487" t="n">
        <v>0.00569513792898528</v>
      </c>
      <c r="CB163" s="487" t="n">
        <v>-0.00458664937613612</v>
      </c>
      <c r="CC163" s="487" t="n">
        <v>0.03258754239121281</v>
      </c>
      <c r="CD163" s="487" t="n">
        <v>-0.01653066811839095</v>
      </c>
      <c r="CE163" s="487" t="n">
        <v>0.007601043431727988</v>
      </c>
      <c r="CF163" s="487" t="n">
        <v>-0.009675547400277054</v>
      </c>
      <c r="CG163" s="487" t="n">
        <v>0.1072162623763003</v>
      </c>
      <c r="CH163" s="487" t="n">
        <v>0.04424580522307379</v>
      </c>
      <c r="CI163" s="487" t="n">
        <v>0.05562179797405692</v>
      </c>
      <c r="CJ163" s="487" t="n">
        <v>0.04271701676241851</v>
      </c>
      <c r="CK163" s="487" t="n">
        <v>-0.004791714670850739</v>
      </c>
      <c r="CL163" s="487" t="n">
        <v>-0.0264455744856021</v>
      </c>
      <c r="CM163" s="487" t="n">
        <v>-0.09567225102247287</v>
      </c>
      <c r="CN163" s="487" t="n">
        <v>0.2087087474256644</v>
      </c>
      <c r="CO163" s="487" t="n">
        <v>-0.06646206398367052</v>
      </c>
      <c r="CP163" s="487" t="n">
        <v>-0.01533714326306814</v>
      </c>
      <c r="CQ163" s="487" t="n">
        <v>-0.09684040367116308</v>
      </c>
      <c r="CR163" s="487" t="n">
        <v>0.1070939128231066</v>
      </c>
      <c r="CS163" s="487" t="n">
        <v>0.1494705080220718</v>
      </c>
      <c r="CT163" s="487" t="n">
        <v>-0.08182785595138441</v>
      </c>
      <c r="CU163" s="487" t="n">
        <v>-0.1346699799852332</v>
      </c>
      <c r="CV163" s="753" t="n">
        <v>-0.07489480674787369</v>
      </c>
    </row>
    <row r="164">
      <c r="A164" s="476" t="n">
        <v>10</v>
      </c>
      <c r="B164" s="705" t="n">
        <v>0</v>
      </c>
      <c r="C164" s="487" t="n">
        <v>0</v>
      </c>
      <c r="D164" s="487" t="n">
        <v>0</v>
      </c>
      <c r="E164" s="487" t="n">
        <v>0</v>
      </c>
      <c r="F164" s="487" t="n">
        <v>0</v>
      </c>
      <c r="G164" s="487" t="n">
        <v>0</v>
      </c>
      <c r="H164" s="487" t="n">
        <v>0</v>
      </c>
      <c r="I164" s="487" t="n">
        <v>0</v>
      </c>
      <c r="J164" s="487" t="n">
        <v>0</v>
      </c>
      <c r="K164" s="487" t="n">
        <v>1</v>
      </c>
      <c r="L164" s="487" t="n">
        <v>0</v>
      </c>
      <c r="M164" s="487" t="n">
        <v>0</v>
      </c>
      <c r="N164" s="487" t="n">
        <v>0</v>
      </c>
      <c r="O164" s="487" t="n">
        <v>0</v>
      </c>
      <c r="P164" s="487" t="n">
        <v>0</v>
      </c>
      <c r="Q164" s="487" t="n">
        <v>0</v>
      </c>
      <c r="R164" s="487" t="n">
        <v>0</v>
      </c>
      <c r="S164" s="487" t="n">
        <v>0</v>
      </c>
      <c r="T164" s="487" t="n">
        <v>0</v>
      </c>
      <c r="U164" s="487" t="n">
        <v>0</v>
      </c>
      <c r="V164" s="487" t="n">
        <v>0</v>
      </c>
      <c r="W164" s="487" t="n">
        <v>0</v>
      </c>
      <c r="X164" s="487" t="n">
        <v>0</v>
      </c>
      <c r="Y164" s="487" t="n">
        <v>0</v>
      </c>
      <c r="Z164" s="487" t="n">
        <v>0</v>
      </c>
      <c r="AA164" s="487" t="n">
        <v>0</v>
      </c>
      <c r="AB164" s="487" t="n">
        <v>0</v>
      </c>
      <c r="AC164" s="487" t="n">
        <v>0</v>
      </c>
      <c r="AD164" s="487" t="n">
        <v>0</v>
      </c>
      <c r="AE164" s="487" t="n">
        <v>0</v>
      </c>
      <c r="AF164" s="487" t="n">
        <v>0</v>
      </c>
      <c r="AG164" s="753" t="n">
        <v>0</v>
      </c>
      <c r="AH164" s="704">
        <f>D164</f>
        <v/>
      </c>
      <c r="AI164" s="845" t="n">
        <v>10</v>
      </c>
      <c r="AJ164" s="543" t="n">
        <v>0.0928359791984051</v>
      </c>
      <c r="AK164" s="845" t="n">
        <v>-0.009611030275552504</v>
      </c>
      <c r="AL164" s="845" t="n">
        <v>0.007046446053629111</v>
      </c>
      <c r="AM164" s="845" t="n">
        <v>-0.03380942837835006</v>
      </c>
      <c r="AN164" s="845" t="n">
        <v>-0.03869211728956243</v>
      </c>
      <c r="AO164" s="845" t="n">
        <v>0.04472297037303971</v>
      </c>
      <c r="AP164" s="845" t="n">
        <v>-0.0004885864956773655</v>
      </c>
      <c r="AQ164" s="845" t="n">
        <v>-0.0338093842050843</v>
      </c>
      <c r="AR164" s="845" t="n">
        <v>-0.02814962661415949</v>
      </c>
      <c r="AS164" s="845" t="n">
        <v>0.4677655875245783</v>
      </c>
      <c r="AT164" s="845" t="n">
        <v>0.241040002075003</v>
      </c>
      <c r="AU164" s="845" t="n">
        <v>0.09283584049648087</v>
      </c>
      <c r="AV164" s="845" t="n">
        <v>0.1174931957929711</v>
      </c>
      <c r="AW164" s="845" t="n">
        <v>0.3004534277452514</v>
      </c>
      <c r="AX164" s="845" t="n">
        <v>0.03602766232087039</v>
      </c>
      <c r="AY164" s="845" t="n">
        <v>-0.0366563222649364</v>
      </c>
      <c r="AZ164" s="845" t="n">
        <v>-0.02975849850209898</v>
      </c>
      <c r="BA164" s="845" t="n">
        <v>-0.03180404754121931</v>
      </c>
      <c r="BB164" s="845" t="n">
        <v>-0.02985310598476073</v>
      </c>
      <c r="BC164" s="845" t="n">
        <v>0.009419494735110428</v>
      </c>
      <c r="BD164" s="845" t="n">
        <v>0.1863606877085184</v>
      </c>
      <c r="BE164" s="845" t="n">
        <v>-0.08194612476359542</v>
      </c>
      <c r="BF164" s="845" t="n">
        <v>-0.006964539032938779</v>
      </c>
      <c r="BG164" s="845" t="n">
        <v>0.03687680048761055</v>
      </c>
      <c r="BH164" s="845" t="n">
        <v>-0.02327657823785619</v>
      </c>
      <c r="BI164" s="845" t="n">
        <v>-0.1110502461617386</v>
      </c>
      <c r="BJ164" s="845" t="n">
        <v>0.01550300383010848</v>
      </c>
      <c r="BK164" s="845" t="n">
        <v>-0.002650821463445372</v>
      </c>
      <c r="BL164" s="845" t="n">
        <v>-0.02457988166297411</v>
      </c>
      <c r="BM164" s="845" t="n">
        <v>0.01199121594826961</v>
      </c>
      <c r="BN164" s="845" t="n">
        <v>-0.00408055644569927</v>
      </c>
      <c r="BO164" s="544" t="n">
        <v>0.02387889373112709</v>
      </c>
      <c r="BP164" s="845" t="n"/>
      <c r="BQ164" s="705" t="n">
        <v>-0.02514522396139457</v>
      </c>
      <c r="BR164" s="487" t="n">
        <v>0.09644525657834682</v>
      </c>
      <c r="BS164" s="487" t="n">
        <v>0.2485273299862455</v>
      </c>
      <c r="BT164" s="487" t="n">
        <v>-0.04088866421618564</v>
      </c>
      <c r="BU164" s="487" t="n">
        <v>-0.0317081327944719</v>
      </c>
      <c r="BV164" s="487" t="n">
        <v>0.01451237683416368</v>
      </c>
      <c r="BW164" s="487" t="n">
        <v>0.01052735735653206</v>
      </c>
      <c r="BX164" s="487" t="n">
        <v>-0.04088861079363705</v>
      </c>
      <c r="BY164" s="487" t="n">
        <v>0.1770029013297575</v>
      </c>
      <c r="BZ164" s="487" t="n">
        <v>0.007046446053629116</v>
      </c>
      <c r="CA164" s="487" t="n">
        <v>0.02416890235081335</v>
      </c>
      <c r="CB164" s="487" t="n">
        <v>-0.02514518639308348</v>
      </c>
      <c r="CC164" s="487" t="n">
        <v>0.003913498334987971</v>
      </c>
      <c r="CD164" s="487" t="n">
        <v>-0.007004161082915643</v>
      </c>
      <c r="CE164" s="487" t="n">
        <v>-0.001807323661064411</v>
      </c>
      <c r="CF164" s="487" t="n">
        <v>-0.006325386809883328</v>
      </c>
      <c r="CG164" s="487" t="n">
        <v>0.03104727735210992</v>
      </c>
      <c r="CH164" s="487" t="n">
        <v>0.01330415663633978</v>
      </c>
      <c r="CI164" s="487" t="n">
        <v>0.1758855451078052</v>
      </c>
      <c r="CJ164" s="487" t="n">
        <v>0.1696800932772771</v>
      </c>
      <c r="CK164" s="487" t="n">
        <v>-0.01562749707860331</v>
      </c>
      <c r="CL164" s="487" t="n">
        <v>-0.01353653600865364</v>
      </c>
      <c r="CM164" s="487" t="n">
        <v>-0.03247850192413673</v>
      </c>
      <c r="CN164" s="487" t="n">
        <v>0.1109114935839731</v>
      </c>
      <c r="CO164" s="487" t="n">
        <v>-0.04688843886181526</v>
      </c>
      <c r="CP164" s="487" t="n">
        <v>-0.002380519710764237</v>
      </c>
      <c r="CQ164" s="487" t="n">
        <v>-0.01637625994308698</v>
      </c>
      <c r="CR164" s="487" t="n">
        <v>-0.05509432112963784</v>
      </c>
      <c r="CS164" s="487" t="n">
        <v>-0.1055787818347154</v>
      </c>
      <c r="CT164" s="487" t="n">
        <v>0.188039847295175</v>
      </c>
      <c r="CU164" s="487" t="n">
        <v>-0.111343256473899</v>
      </c>
      <c r="CV164" s="753" t="n">
        <v>-0.0197629413994676</v>
      </c>
    </row>
    <row r="165">
      <c r="A165" s="476" t="n">
        <v>11</v>
      </c>
      <c r="B165" s="705" t="n">
        <v>0</v>
      </c>
      <c r="C165" s="487" t="n">
        <v>0</v>
      </c>
      <c r="D165" s="487" t="n">
        <v>0</v>
      </c>
      <c r="E165" s="487" t="n">
        <v>0</v>
      </c>
      <c r="F165" s="487" t="n">
        <v>0</v>
      </c>
      <c r="G165" s="487" t="n">
        <v>0</v>
      </c>
      <c r="H165" s="487" t="n">
        <v>0</v>
      </c>
      <c r="I165" s="487" t="n">
        <v>0</v>
      </c>
      <c r="J165" s="487" t="n">
        <v>0</v>
      </c>
      <c r="K165" s="487" t="n">
        <v>0</v>
      </c>
      <c r="L165" s="487" t="n">
        <v>1</v>
      </c>
      <c r="M165" s="487" t="n">
        <v>0</v>
      </c>
      <c r="N165" s="487" t="n">
        <v>0</v>
      </c>
      <c r="O165" s="487" t="n">
        <v>0</v>
      </c>
      <c r="P165" s="487" t="n">
        <v>0</v>
      </c>
      <c r="Q165" s="487" t="n">
        <v>0</v>
      </c>
      <c r="R165" s="487" t="n">
        <v>0</v>
      </c>
      <c r="S165" s="487" t="n">
        <v>0</v>
      </c>
      <c r="T165" s="487" t="n">
        <v>0</v>
      </c>
      <c r="U165" s="487" t="n">
        <v>0</v>
      </c>
      <c r="V165" s="487" t="n">
        <v>0</v>
      </c>
      <c r="W165" s="487" t="n">
        <v>0</v>
      </c>
      <c r="X165" s="487" t="n">
        <v>0</v>
      </c>
      <c r="Y165" s="487" t="n">
        <v>0</v>
      </c>
      <c r="Z165" s="487" t="n">
        <v>0</v>
      </c>
      <c r="AA165" s="487" t="n">
        <v>0</v>
      </c>
      <c r="AB165" s="487" t="n">
        <v>0</v>
      </c>
      <c r="AC165" s="487" t="n">
        <v>0</v>
      </c>
      <c r="AD165" s="487" t="n">
        <v>0</v>
      </c>
      <c r="AE165" s="487" t="n">
        <v>0</v>
      </c>
      <c r="AF165" s="487" t="n">
        <v>0</v>
      </c>
      <c r="AG165" s="753" t="n">
        <v>0</v>
      </c>
      <c r="AH165" s="704">
        <f>E165</f>
        <v/>
      </c>
      <c r="AI165" s="845" t="n">
        <v>11</v>
      </c>
      <c r="AJ165" s="543" t="n">
        <v>0.2083672033197031</v>
      </c>
      <c r="AK165" s="845" t="n">
        <v>0.005695137928985235</v>
      </c>
      <c r="AL165" s="845" t="n">
        <v>0.02416890235081336</v>
      </c>
      <c r="AM165" s="845" t="n">
        <v>-0.05442035435893676</v>
      </c>
      <c r="AN165" s="845" t="n">
        <v>-0.07589856666094177</v>
      </c>
      <c r="AO165" s="845" t="n">
        <v>0.1074210841042069</v>
      </c>
      <c r="AP165" s="845" t="n">
        <v>-0.01529333682792099</v>
      </c>
      <c r="AQ165" s="845" t="n">
        <v>-0.05442028325673565</v>
      </c>
      <c r="AR165" s="845" t="n">
        <v>-0.03351878545938364</v>
      </c>
      <c r="AS165" s="845" t="n">
        <v>0.241040002075003</v>
      </c>
      <c r="AT165" s="845" t="n">
        <v>0.470353687449354</v>
      </c>
      <c r="AU165" s="845" t="n">
        <v>0.2083668920079434</v>
      </c>
      <c r="AV165" s="845" t="n">
        <v>-0.06381591362357612</v>
      </c>
      <c r="AW165" s="845" t="n">
        <v>-0.130795011195913</v>
      </c>
      <c r="AX165" s="845" t="n">
        <v>-0.01206533178943224</v>
      </c>
      <c r="AY165" s="845" t="n">
        <v>0.01990799016749887</v>
      </c>
      <c r="AZ165" s="845" t="n">
        <v>0.006969318240715464</v>
      </c>
      <c r="BA165" s="845" t="n">
        <v>-0.02803309435398211</v>
      </c>
      <c r="BB165" s="845" t="n">
        <v>-0.0473736491304234</v>
      </c>
      <c r="BC165" s="845" t="n">
        <v>0.01220056068787051</v>
      </c>
      <c r="BD165" s="845" t="n">
        <v>-0.03551891782925892</v>
      </c>
      <c r="BE165" s="845" t="n">
        <v>0.08781747638300649</v>
      </c>
      <c r="BF165" s="845" t="n">
        <v>0.0665748450297667</v>
      </c>
      <c r="BG165" s="845" t="n">
        <v>0.07239511269040057</v>
      </c>
      <c r="BH165" s="845" t="n">
        <v>-0.01775173496004691</v>
      </c>
      <c r="BI165" s="845" t="n">
        <v>-0.1735167813138679</v>
      </c>
      <c r="BJ165" s="845" t="n">
        <v>0.02106812475410561</v>
      </c>
      <c r="BK165" s="845" t="n">
        <v>-0.01383752386985255</v>
      </c>
      <c r="BL165" s="845" t="n">
        <v>-0.005026457001440296</v>
      </c>
      <c r="BM165" s="845" t="n">
        <v>0.02650976691887379</v>
      </c>
      <c r="BN165" s="845" t="n">
        <v>-0.05799264526074611</v>
      </c>
      <c r="BO165" s="544" t="n">
        <v>0.01563449402355407</v>
      </c>
      <c r="BP165" s="845" t="n"/>
      <c r="BQ165" s="705" t="n">
        <v>0.05571102909154277</v>
      </c>
      <c r="BR165" s="487" t="n">
        <v>-0.005098949264373678</v>
      </c>
      <c r="BS165" s="487" t="n">
        <v>-0.0408886642161856</v>
      </c>
      <c r="BT165" s="487" t="n">
        <v>0.2175882420250211</v>
      </c>
      <c r="BU165" s="487" t="n">
        <v>0.05755977100452235</v>
      </c>
      <c r="BV165" s="487" t="n">
        <v>-0.001436560908543327</v>
      </c>
      <c r="BW165" s="487" t="n">
        <v>0.1528437741457816</v>
      </c>
      <c r="BX165" s="487" t="n">
        <v>0.2175879577379538</v>
      </c>
      <c r="BY165" s="487" t="n">
        <v>0.1435181211385837</v>
      </c>
      <c r="BZ165" s="487" t="n">
        <v>-0.03380942837835003</v>
      </c>
      <c r="CA165" s="487" t="n">
        <v>-0.05442035435893668</v>
      </c>
      <c r="CB165" s="487" t="n">
        <v>0.05571094585628209</v>
      </c>
      <c r="CC165" s="487" t="n">
        <v>0.01223279021728471</v>
      </c>
      <c r="CD165" s="487" t="n">
        <v>0.01709493745837201</v>
      </c>
      <c r="CE165" s="487" t="n">
        <v>-0.0006975147267584483</v>
      </c>
      <c r="CF165" s="487" t="n">
        <v>-0.005437583779363002</v>
      </c>
      <c r="CG165" s="487" t="n">
        <v>0.003286706841081301</v>
      </c>
      <c r="CH165" s="487" t="n">
        <v>0.0196648053437084</v>
      </c>
      <c r="CI165" s="487" t="n">
        <v>0.01050748804631621</v>
      </c>
      <c r="CJ165" s="487" t="n">
        <v>-0.03607725099688385</v>
      </c>
      <c r="CK165" s="487" t="n">
        <v>-0.01566287115855234</v>
      </c>
      <c r="CL165" s="487" t="n">
        <v>-0.03287872522799239</v>
      </c>
      <c r="CM165" s="487" t="n">
        <v>-0.03499108891714735</v>
      </c>
      <c r="CN165" s="487" t="n">
        <v>-0.05139395023865054</v>
      </c>
      <c r="CO165" s="487" t="n">
        <v>0.2055359767863475</v>
      </c>
      <c r="CP165" s="487" t="n">
        <v>-0.07060934124400493</v>
      </c>
      <c r="CQ165" s="487" t="n">
        <v>0.06254774777559659</v>
      </c>
      <c r="CR165" s="487" t="n">
        <v>0.03180898697656529</v>
      </c>
      <c r="CS165" s="487" t="n">
        <v>0.01697808419975629</v>
      </c>
      <c r="CT165" s="487" t="n">
        <v>-0.03219662036820976</v>
      </c>
      <c r="CU165" s="487" t="n">
        <v>0.05012593539400639</v>
      </c>
      <c r="CV165" s="753" t="n">
        <v>-0.01222924161768157</v>
      </c>
    </row>
    <row r="166">
      <c r="A166" s="476" t="n">
        <v>12</v>
      </c>
      <c r="B166" s="705" t="n">
        <v>0</v>
      </c>
      <c r="C166" s="487" t="n">
        <v>0</v>
      </c>
      <c r="D166" s="487" t="n">
        <v>0</v>
      </c>
      <c r="E166" s="487" t="n">
        <v>0</v>
      </c>
      <c r="F166" s="487" t="n">
        <v>0</v>
      </c>
      <c r="G166" s="487" t="n">
        <v>0</v>
      </c>
      <c r="H166" s="487" t="n">
        <v>0</v>
      </c>
      <c r="I166" s="487" t="n">
        <v>0</v>
      </c>
      <c r="J166" s="487" t="n">
        <v>0</v>
      </c>
      <c r="K166" s="487" t="n">
        <v>0</v>
      </c>
      <c r="L166" s="487" t="n">
        <v>0</v>
      </c>
      <c r="M166" s="487" t="n">
        <v>1</v>
      </c>
      <c r="N166" s="487" t="n">
        <v>0</v>
      </c>
      <c r="O166" s="487" t="n">
        <v>0</v>
      </c>
      <c r="P166" s="487" t="n">
        <v>0</v>
      </c>
      <c r="Q166" s="487" t="n">
        <v>0</v>
      </c>
      <c r="R166" s="487" t="n">
        <v>0</v>
      </c>
      <c r="S166" s="487" t="n">
        <v>0</v>
      </c>
      <c r="T166" s="487" t="n">
        <v>0</v>
      </c>
      <c r="U166" s="487" t="n">
        <v>0</v>
      </c>
      <c r="V166" s="487" t="n">
        <v>0</v>
      </c>
      <c r="W166" s="487" t="n">
        <v>0</v>
      </c>
      <c r="X166" s="487" t="n">
        <v>0</v>
      </c>
      <c r="Y166" s="487" t="n">
        <v>0</v>
      </c>
      <c r="Z166" s="487" t="n">
        <v>0</v>
      </c>
      <c r="AA166" s="487" t="n">
        <v>0</v>
      </c>
      <c r="AB166" s="487" t="n">
        <v>0</v>
      </c>
      <c r="AC166" s="487" t="n">
        <v>0</v>
      </c>
      <c r="AD166" s="487" t="n">
        <v>0</v>
      </c>
      <c r="AE166" s="487" t="n">
        <v>0</v>
      </c>
      <c r="AF166" s="487" t="n">
        <v>0</v>
      </c>
      <c r="AG166" s="753" t="n">
        <v>0</v>
      </c>
      <c r="AH166" s="704">
        <f>F166</f>
        <v/>
      </c>
      <c r="AI166" s="845" t="n">
        <v>12</v>
      </c>
      <c r="AJ166" s="543" t="n">
        <v>0.2655149284812723</v>
      </c>
      <c r="AK166" s="845" t="n">
        <v>-0.004586649376136179</v>
      </c>
      <c r="AL166" s="845" t="n">
        <v>-0.02514518639308351</v>
      </c>
      <c r="AM166" s="845" t="n">
        <v>0.0557109458562821</v>
      </c>
      <c r="AN166" s="845" t="n">
        <v>0.07259884612015274</v>
      </c>
      <c r="AO166" s="845" t="n">
        <v>0.1286046937846972</v>
      </c>
      <c r="AP166" s="845" t="n">
        <v>-0.05720910419985535</v>
      </c>
      <c r="AQ166" s="845" t="n">
        <v>0.05571087306787555</v>
      </c>
      <c r="AR166" s="845" t="n">
        <v>0.04537552445536258</v>
      </c>
      <c r="AS166" s="845" t="n">
        <v>0.09283584049648066</v>
      </c>
      <c r="AT166" s="845" t="n">
        <v>0.2083668920079434</v>
      </c>
      <c r="AU166" s="845" t="n">
        <v>0.2655145317877511</v>
      </c>
      <c r="AV166" s="845" t="n">
        <v>-0.007816098064625802</v>
      </c>
      <c r="AW166" s="845" t="n">
        <v>-0.06153288093843571</v>
      </c>
      <c r="AX166" s="845" t="n">
        <v>-0.003422553211566884</v>
      </c>
      <c r="AY166" s="845" t="n">
        <v>0.01111420068252534</v>
      </c>
      <c r="AZ166" s="845" t="n">
        <v>0.01140147776028266</v>
      </c>
      <c r="BA166" s="845" t="n">
        <v>0.03346613823562984</v>
      </c>
      <c r="BB166" s="845" t="n">
        <v>0.04948647839610241</v>
      </c>
      <c r="BC166" s="845" t="n">
        <v>-0.003678989670068604</v>
      </c>
      <c r="BD166" s="845" t="n">
        <v>-0.04618923594822794</v>
      </c>
      <c r="BE166" s="845" t="n">
        <v>-0.006365561602356101</v>
      </c>
      <c r="BF166" s="845" t="n">
        <v>-0.03246762315016991</v>
      </c>
      <c r="BG166" s="845" t="n">
        <v>-0.07430500724277686</v>
      </c>
      <c r="BH166" s="845" t="n">
        <v>0.06777490799358632</v>
      </c>
      <c r="BI166" s="845" t="n">
        <v>0.09155251994994447</v>
      </c>
      <c r="BJ166" s="845" t="n">
        <v>-0.06626882896647872</v>
      </c>
      <c r="BK166" s="845" t="n">
        <v>-0.0004156634573491934</v>
      </c>
      <c r="BL166" s="845" t="n">
        <v>0.01658683156848967</v>
      </c>
      <c r="BM166" s="845" t="n">
        <v>-0.03875551745833941</v>
      </c>
      <c r="BN166" s="845" t="n">
        <v>0.0471504558187678</v>
      </c>
      <c r="BO166" s="544" t="n">
        <v>-0.02586732265360826</v>
      </c>
      <c r="BP166" s="845" t="n"/>
      <c r="BQ166" s="705" t="n">
        <v>0.07259895458687851</v>
      </c>
      <c r="BR166" s="487" t="n">
        <v>0.03122870223129619</v>
      </c>
      <c r="BS166" s="487" t="n">
        <v>-0.03170813279447184</v>
      </c>
      <c r="BT166" s="487" t="n">
        <v>0.05755977100452234</v>
      </c>
      <c r="BU166" s="487" t="n">
        <v>0.1877972948063713</v>
      </c>
      <c r="BV166" s="487" t="n">
        <v>0.0002436451632058315</v>
      </c>
      <c r="BW166" s="487" t="n">
        <v>0.02450152325752511</v>
      </c>
      <c r="BX166" s="487" t="n">
        <v>0.05755969580055759</v>
      </c>
      <c r="BY166" s="487" t="n">
        <v>0.05068898779691709</v>
      </c>
      <c r="BZ166" s="487" t="n">
        <v>-0.03869211728956259</v>
      </c>
      <c r="CA166" s="487" t="n">
        <v>-0.07589856666094189</v>
      </c>
      <c r="CB166" s="487" t="n">
        <v>0.07259884612015283</v>
      </c>
      <c r="CC166" s="487" t="n">
        <v>0.07097970637445615</v>
      </c>
      <c r="CD166" s="487" t="n">
        <v>-0.03263177808440806</v>
      </c>
      <c r="CE166" s="487" t="n">
        <v>0.04355955306684373</v>
      </c>
      <c r="CF166" s="487" t="n">
        <v>0.03785042139376714</v>
      </c>
      <c r="CG166" s="487" t="n">
        <v>0.07785093727603101</v>
      </c>
      <c r="CH166" s="487" t="n">
        <v>0.04508624021858292</v>
      </c>
      <c r="CI166" s="487" t="n">
        <v>0.119577829703072</v>
      </c>
      <c r="CJ166" s="487" t="n">
        <v>0.007906112256961849</v>
      </c>
      <c r="CK166" s="487" t="n">
        <v>0.11173607098958</v>
      </c>
      <c r="CL166" s="487" t="n">
        <v>0.0416679211647821</v>
      </c>
      <c r="CM166" s="487" t="n">
        <v>-0.03283210071394852</v>
      </c>
      <c r="CN166" s="487" t="n">
        <v>-0.09102861953227651</v>
      </c>
      <c r="CO166" s="487" t="n">
        <v>-0.07037518779677715</v>
      </c>
      <c r="CP166" s="487" t="n">
        <v>0.04083191588864001</v>
      </c>
      <c r="CQ166" s="487" t="n">
        <v>-0.1023080305955954</v>
      </c>
      <c r="CR166" s="487" t="n">
        <v>0.07832626715041541</v>
      </c>
      <c r="CS166" s="487" t="n">
        <v>-0.006338058699457631</v>
      </c>
      <c r="CT166" s="487" t="n">
        <v>-0.09780032435873318</v>
      </c>
      <c r="CU166" s="487" t="n">
        <v>0.1654366184525417</v>
      </c>
      <c r="CV166" s="753" t="n">
        <v>-0.08534924944545322</v>
      </c>
    </row>
    <row r="167">
      <c r="A167" s="476" t="n">
        <v>13</v>
      </c>
      <c r="B167" s="705" t="n">
        <v>0</v>
      </c>
      <c r="C167" s="487" t="n">
        <v>0</v>
      </c>
      <c r="D167" s="487" t="n">
        <v>0</v>
      </c>
      <c r="E167" s="487" t="n">
        <v>0</v>
      </c>
      <c r="F167" s="487" t="n">
        <v>0</v>
      </c>
      <c r="G167" s="487" t="n">
        <v>0</v>
      </c>
      <c r="H167" s="487" t="n">
        <v>0</v>
      </c>
      <c r="I167" s="487" t="n">
        <v>0</v>
      </c>
      <c r="J167" s="487" t="n">
        <v>0</v>
      </c>
      <c r="K167" s="487" t="n">
        <v>0</v>
      </c>
      <c r="L167" s="487" t="n">
        <v>0</v>
      </c>
      <c r="M167" s="487" t="n">
        <v>0</v>
      </c>
      <c r="N167" s="487" t="n">
        <v>1</v>
      </c>
      <c r="O167" s="487" t="n">
        <v>0</v>
      </c>
      <c r="P167" s="487" t="n">
        <v>0</v>
      </c>
      <c r="Q167" s="487" t="n">
        <v>0</v>
      </c>
      <c r="R167" s="487" t="n">
        <v>0</v>
      </c>
      <c r="S167" s="487" t="n">
        <v>0</v>
      </c>
      <c r="T167" s="487" t="n">
        <v>0</v>
      </c>
      <c r="U167" s="487" t="n">
        <v>0</v>
      </c>
      <c r="V167" s="487" t="n">
        <v>0</v>
      </c>
      <c r="W167" s="487" t="n">
        <v>0</v>
      </c>
      <c r="X167" s="487" t="n">
        <v>0</v>
      </c>
      <c r="Y167" s="487" t="n">
        <v>0</v>
      </c>
      <c r="Z167" s="487" t="n">
        <v>0</v>
      </c>
      <c r="AA167" s="487" t="n">
        <v>0</v>
      </c>
      <c r="AB167" s="487" t="n">
        <v>0</v>
      </c>
      <c r="AC167" s="487" t="n">
        <v>0</v>
      </c>
      <c r="AD167" s="487" t="n">
        <v>0</v>
      </c>
      <c r="AE167" s="487" t="n">
        <v>0</v>
      </c>
      <c r="AF167" s="487" t="n">
        <v>0</v>
      </c>
      <c r="AG167" s="753" t="n">
        <v>0</v>
      </c>
      <c r="AH167" s="704">
        <f>G167</f>
        <v/>
      </c>
      <c r="AI167" s="845" t="n">
        <v>13</v>
      </c>
      <c r="AJ167" s="543" t="n">
        <v>-0.00781610974231234</v>
      </c>
      <c r="AK167" s="845" t="n">
        <v>0.03258754239121286</v>
      </c>
      <c r="AL167" s="845" t="n">
        <v>0.003913498334988047</v>
      </c>
      <c r="AM167" s="845" t="n">
        <v>0.01223279021728466</v>
      </c>
      <c r="AN167" s="845" t="n">
        <v>0.07097970637445622</v>
      </c>
      <c r="AO167" s="845" t="n">
        <v>-0.02619398089257961</v>
      </c>
      <c r="AP167" s="845" t="n">
        <v>0.005168871660555425</v>
      </c>
      <c r="AQ167" s="845" t="n">
        <v>0.01223277423469285</v>
      </c>
      <c r="AR167" s="845" t="n">
        <v>0.01613331073098664</v>
      </c>
      <c r="AS167" s="845" t="n">
        <v>0.1174931957929713</v>
      </c>
      <c r="AT167" s="845" t="n">
        <v>-0.06381591362357612</v>
      </c>
      <c r="AU167" s="845" t="n">
        <v>-0.007816098064625854</v>
      </c>
      <c r="AV167" s="845" t="n">
        <v>0.3514132404643114</v>
      </c>
      <c r="AW167" s="845" t="n">
        <v>0.2583520025551018</v>
      </c>
      <c r="AX167" s="845" t="n">
        <v>0.1994885778385148</v>
      </c>
      <c r="AY167" s="845" t="n">
        <v>0.1253872581092393</v>
      </c>
      <c r="AZ167" s="845" t="n">
        <v>0.05921722539199697</v>
      </c>
      <c r="BA167" s="845" t="n">
        <v>0.04556895124779135</v>
      </c>
      <c r="BB167" s="845" t="n">
        <v>0.07448208919018327</v>
      </c>
      <c r="BC167" s="845" t="n">
        <v>-0.03295303453910079</v>
      </c>
      <c r="BD167" s="845" t="n">
        <v>-0.06345350516973375</v>
      </c>
      <c r="BE167" s="845" t="n">
        <v>0.1283477221895419</v>
      </c>
      <c r="BF167" s="845" t="n">
        <v>0.06183677241421372</v>
      </c>
      <c r="BG167" s="845" t="n">
        <v>-0.08990763032377171</v>
      </c>
      <c r="BH167" s="845" t="n">
        <v>-0.03918665275137181</v>
      </c>
      <c r="BI167" s="845" t="n">
        <v>0.002363293641121714</v>
      </c>
      <c r="BJ167" s="845" t="n">
        <v>-0.007594618201771985</v>
      </c>
      <c r="BK167" s="845" t="n">
        <v>-0.01283784643323212</v>
      </c>
      <c r="BL167" s="845" t="n">
        <v>0.08230582581544665</v>
      </c>
      <c r="BM167" s="845" t="n">
        <v>0.01259869202729634</v>
      </c>
      <c r="BN167" s="845" t="n">
        <v>-0.05191075862749171</v>
      </c>
      <c r="BO167" s="544" t="n">
        <v>-0.1557457832470087</v>
      </c>
      <c r="BP167" s="845" t="n"/>
      <c r="BQ167" s="705" t="n">
        <v>0.1286048859272834</v>
      </c>
      <c r="BR167" s="487" t="n">
        <v>0.01718151123345827</v>
      </c>
      <c r="BS167" s="487" t="n">
        <v>0.01451237683416372</v>
      </c>
      <c r="BT167" s="487" t="n">
        <v>-0.001436560908543279</v>
      </c>
      <c r="BU167" s="487" t="n">
        <v>0.0002436451632058271</v>
      </c>
      <c r="BV167" s="487" t="n">
        <v>0.3049602622284034</v>
      </c>
      <c r="BW167" s="487" t="n">
        <v>0.2091117345229315</v>
      </c>
      <c r="BX167" s="487" t="n">
        <v>-0.001436559031623499</v>
      </c>
      <c r="BY167" s="487" t="n">
        <v>-0.02324523713362988</v>
      </c>
      <c r="BZ167" s="487" t="n">
        <v>0.04472297037303957</v>
      </c>
      <c r="CA167" s="487" t="n">
        <v>0.1074210841042071</v>
      </c>
      <c r="CB167" s="487" t="n">
        <v>0.1286046937846972</v>
      </c>
      <c r="CC167" s="487" t="n">
        <v>-0.02619398089257952</v>
      </c>
      <c r="CD167" s="487" t="n">
        <v>-0.008467851828202392</v>
      </c>
      <c r="CE167" s="487" t="n">
        <v>-0.02088352800120599</v>
      </c>
      <c r="CF167" s="487" t="n">
        <v>-0.01847167442388975</v>
      </c>
      <c r="CG167" s="487" t="n">
        <v>-0.002696044899369471</v>
      </c>
      <c r="CH167" s="487" t="n">
        <v>0.007429510648082165</v>
      </c>
      <c r="CI167" s="487" t="n">
        <v>-0.003620916405079893</v>
      </c>
      <c r="CJ167" s="487" t="n">
        <v>-0.02965808645611069</v>
      </c>
      <c r="CK167" s="487" t="n">
        <v>-0.07788604210536977</v>
      </c>
      <c r="CL167" s="487" t="n">
        <v>-0.03780499477134396</v>
      </c>
      <c r="CM167" s="487" t="n">
        <v>-0.03122375210513579</v>
      </c>
      <c r="CN167" s="487" t="n">
        <v>0.01534767162686528</v>
      </c>
      <c r="CO167" s="487" t="n">
        <v>-0.1334009801392275</v>
      </c>
      <c r="CP167" s="487" t="n">
        <v>0.2649680974942117</v>
      </c>
      <c r="CQ167" s="487" t="n">
        <v>0.1340283371572584</v>
      </c>
      <c r="CR167" s="487" t="n">
        <v>0.03499314373499951</v>
      </c>
      <c r="CS167" s="487" t="n">
        <v>-0.00124984206981262</v>
      </c>
      <c r="CT167" s="487" t="n">
        <v>0.04348320464685227</v>
      </c>
      <c r="CU167" s="487" t="n">
        <v>-0.01466495361784897</v>
      </c>
      <c r="CV167" s="753" t="n">
        <v>0.008241548579330869</v>
      </c>
    </row>
    <row r="168">
      <c r="A168" s="476" t="n">
        <v>14</v>
      </c>
      <c r="B168" s="705" t="n">
        <v>0</v>
      </c>
      <c r="C168" s="487" t="n">
        <v>0</v>
      </c>
      <c r="D168" s="487" t="n">
        <v>0</v>
      </c>
      <c r="E168" s="487" t="n">
        <v>0</v>
      </c>
      <c r="F168" s="487" t="n">
        <v>0</v>
      </c>
      <c r="G168" s="487" t="n">
        <v>0</v>
      </c>
      <c r="H168" s="487" t="n">
        <v>0</v>
      </c>
      <c r="I168" s="487" t="n">
        <v>0</v>
      </c>
      <c r="J168" s="487" t="n">
        <v>0</v>
      </c>
      <c r="K168" s="487" t="n">
        <v>0</v>
      </c>
      <c r="L168" s="487" t="n">
        <v>0</v>
      </c>
      <c r="M168" s="487" t="n">
        <v>0</v>
      </c>
      <c r="N168" s="487" t="n">
        <v>0</v>
      </c>
      <c r="O168" s="487" t="n">
        <v>1</v>
      </c>
      <c r="P168" s="487" t="n">
        <v>0</v>
      </c>
      <c r="Q168" s="487" t="n">
        <v>0</v>
      </c>
      <c r="R168" s="487" t="n">
        <v>0</v>
      </c>
      <c r="S168" s="487" t="n">
        <v>0</v>
      </c>
      <c r="T168" s="487" t="n">
        <v>0</v>
      </c>
      <c r="U168" s="487" t="n">
        <v>0</v>
      </c>
      <c r="V168" s="487" t="n">
        <v>0</v>
      </c>
      <c r="W168" s="487" t="n">
        <v>0</v>
      </c>
      <c r="X168" s="487" t="n">
        <v>0</v>
      </c>
      <c r="Y168" s="487" t="n">
        <v>0</v>
      </c>
      <c r="Z168" s="487" t="n">
        <v>0</v>
      </c>
      <c r="AA168" s="487" t="n">
        <v>0</v>
      </c>
      <c r="AB168" s="487" t="n">
        <v>0</v>
      </c>
      <c r="AC168" s="487" t="n">
        <v>0</v>
      </c>
      <c r="AD168" s="487" t="n">
        <v>0</v>
      </c>
      <c r="AE168" s="487" t="n">
        <v>0</v>
      </c>
      <c r="AF168" s="487" t="n">
        <v>0</v>
      </c>
      <c r="AG168" s="753" t="n">
        <v>0</v>
      </c>
      <c r="AH168" s="704">
        <f>H168</f>
        <v/>
      </c>
      <c r="AI168" s="845" t="n">
        <v>14</v>
      </c>
      <c r="AJ168" s="543" t="n">
        <v>-0.06153297287199222</v>
      </c>
      <c r="AK168" s="845" t="n">
        <v>-0.01653066811839084</v>
      </c>
      <c r="AL168" s="845" t="n">
        <v>-0.007004161082915577</v>
      </c>
      <c r="AM168" s="845" t="n">
        <v>0.01709493745837199</v>
      </c>
      <c r="AN168" s="845" t="n">
        <v>-0.03263177808440798</v>
      </c>
      <c r="AO168" s="845" t="n">
        <v>-0.00846785182820211</v>
      </c>
      <c r="AP168" s="845" t="n">
        <v>-0.005421778186445726</v>
      </c>
      <c r="AQ168" s="845" t="n">
        <v>0.01709491512320538</v>
      </c>
      <c r="AR168" s="845" t="n">
        <v>0.01137510268009116</v>
      </c>
      <c r="AS168" s="845" t="n">
        <v>0.3004534277452514</v>
      </c>
      <c r="AT168" s="845" t="n">
        <v>-0.130795011195913</v>
      </c>
      <c r="AU168" s="845" t="n">
        <v>-0.06153288093843567</v>
      </c>
      <c r="AV168" s="845" t="n">
        <v>0.2583520025551019</v>
      </c>
      <c r="AW168" s="845" t="n">
        <v>0.5829683763514704</v>
      </c>
      <c r="AX168" s="845" t="n">
        <v>0.09157367074533476</v>
      </c>
      <c r="AY168" s="845" t="n">
        <v>-0.05385572838046865</v>
      </c>
      <c r="AZ168" s="845" t="n">
        <v>-0.0341400111133338</v>
      </c>
      <c r="BA168" s="845" t="n">
        <v>-0.05991131054364238</v>
      </c>
      <c r="BB168" s="845" t="n">
        <v>-0.04149602164619857</v>
      </c>
      <c r="BC168" s="845" t="n">
        <v>0.0221995235279765</v>
      </c>
      <c r="BD168" s="845" t="n">
        <v>-0.07457033706959304</v>
      </c>
      <c r="BE168" s="845" t="n">
        <v>-0.1250819568265714</v>
      </c>
      <c r="BF168" s="845" t="n">
        <v>-0.0007153124683282261</v>
      </c>
      <c r="BG168" s="845" t="n">
        <v>0.0541797680838047</v>
      </c>
      <c r="BH168" s="845" t="n">
        <v>0.05606611936833761</v>
      </c>
      <c r="BI168" s="845" t="n">
        <v>0.09012171891235028</v>
      </c>
      <c r="BJ168" s="845" t="n">
        <v>-0.007993687502164535</v>
      </c>
      <c r="BK168" s="845" t="n">
        <v>0.01416924235416476</v>
      </c>
      <c r="BL168" s="845" t="n">
        <v>-0.04857595097119299</v>
      </c>
      <c r="BM168" s="845" t="n">
        <v>-0.02182712898411359</v>
      </c>
      <c r="BN168" s="845" t="n">
        <v>0.04370085478721298</v>
      </c>
      <c r="BO168" s="544" t="n">
        <v>0.02328838774057587</v>
      </c>
      <c r="BP168" s="845" t="n"/>
      <c r="BQ168" s="705" t="n">
        <v>-0.05720918967344826</v>
      </c>
      <c r="BR168" s="487" t="n">
        <v>0.05425731394011918</v>
      </c>
      <c r="BS168" s="487" t="n">
        <v>0.01052735735653213</v>
      </c>
      <c r="BT168" s="487" t="n">
        <v>0.1528437741457815</v>
      </c>
      <c r="BU168" s="487" t="n">
        <v>0.02450152325752522</v>
      </c>
      <c r="BV168" s="487" t="n">
        <v>0.2091117345229312</v>
      </c>
      <c r="BW168" s="487" t="n">
        <v>0.5519970463837602</v>
      </c>
      <c r="BX168" s="487" t="n">
        <v>0.1528435744497505</v>
      </c>
      <c r="BY168" s="487" t="n">
        <v>0.06978487278544777</v>
      </c>
      <c r="BZ168" s="487" t="n">
        <v>-0.0004885864956774982</v>
      </c>
      <c r="CA168" s="487" t="n">
        <v>-0.01529333682792085</v>
      </c>
      <c r="CB168" s="487" t="n">
        <v>-0.05720910419985537</v>
      </c>
      <c r="CC168" s="487" t="n">
        <v>0.005168871660555473</v>
      </c>
      <c r="CD168" s="487" t="n">
        <v>-0.005421778186445963</v>
      </c>
      <c r="CE168" s="487" t="n">
        <v>0.006963641220783398</v>
      </c>
      <c r="CF168" s="487" t="n">
        <v>-0.002409925277886606</v>
      </c>
      <c r="CG168" s="487" t="n">
        <v>0.04937570180935094</v>
      </c>
      <c r="CH168" s="487" t="n">
        <v>-0.01692665638065264</v>
      </c>
      <c r="CI168" s="487" t="n">
        <v>-0.02537039698778682</v>
      </c>
      <c r="CJ168" s="487" t="n">
        <v>-0.05511244729893831</v>
      </c>
      <c r="CK168" s="487" t="n">
        <v>0.03990293944046676</v>
      </c>
      <c r="CL168" s="487" t="n">
        <v>0.03337786592893584</v>
      </c>
      <c r="CM168" s="487" t="n">
        <v>0.009485125717440299</v>
      </c>
      <c r="CN168" s="487" t="n">
        <v>0.08285559949075195</v>
      </c>
      <c r="CO168" s="487" t="n">
        <v>-0.121570843551103</v>
      </c>
      <c r="CP168" s="487" t="n">
        <v>-0.04405068702649181</v>
      </c>
      <c r="CQ168" s="487" t="n">
        <v>0.2951647663323543</v>
      </c>
      <c r="CR168" s="487" t="n">
        <v>0.1349867666746574</v>
      </c>
      <c r="CS168" s="487" t="n">
        <v>-0.02256056501529466</v>
      </c>
      <c r="CT168" s="487" t="n">
        <v>0.02876985099432652</v>
      </c>
      <c r="CU168" s="487" t="n">
        <v>0.04222102692932685</v>
      </c>
      <c r="CV168" s="753" t="n">
        <v>-0.01346156718990918</v>
      </c>
    </row>
    <row r="169">
      <c r="A169" s="476" t="n">
        <v>15</v>
      </c>
      <c r="B169" s="705" t="n">
        <v>0</v>
      </c>
      <c r="C169" s="487" t="n">
        <v>0</v>
      </c>
      <c r="D169" s="487" t="n">
        <v>0</v>
      </c>
      <c r="E169" s="487" t="n">
        <v>0</v>
      </c>
      <c r="F169" s="487" t="n">
        <v>0</v>
      </c>
      <c r="G169" s="487" t="n">
        <v>0</v>
      </c>
      <c r="H169" s="487" t="n">
        <v>0</v>
      </c>
      <c r="I169" s="487" t="n">
        <v>0</v>
      </c>
      <c r="J169" s="487" t="n">
        <v>0</v>
      </c>
      <c r="K169" s="487" t="n">
        <v>0</v>
      </c>
      <c r="L169" s="487" t="n">
        <v>0</v>
      </c>
      <c r="M169" s="487" t="n">
        <v>0</v>
      </c>
      <c r="N169" s="487" t="n">
        <v>0</v>
      </c>
      <c r="O169" s="487" t="n">
        <v>0</v>
      </c>
      <c r="P169" s="487" t="n">
        <v>1</v>
      </c>
      <c r="Q169" s="487" t="n">
        <v>0</v>
      </c>
      <c r="R169" s="487" t="n">
        <v>0</v>
      </c>
      <c r="S169" s="487" t="n">
        <v>0</v>
      </c>
      <c r="T169" s="487" t="n">
        <v>0</v>
      </c>
      <c r="U169" s="487" t="n">
        <v>0</v>
      </c>
      <c r="V169" s="487" t="n">
        <v>0</v>
      </c>
      <c r="W169" s="487" t="n">
        <v>0</v>
      </c>
      <c r="X169" s="487" t="n">
        <v>0</v>
      </c>
      <c r="Y169" s="487" t="n">
        <v>0</v>
      </c>
      <c r="Z169" s="487" t="n">
        <v>0</v>
      </c>
      <c r="AA169" s="487" t="n">
        <v>0</v>
      </c>
      <c r="AB169" s="487" t="n">
        <v>0</v>
      </c>
      <c r="AC169" s="487" t="n">
        <v>0</v>
      </c>
      <c r="AD169" s="487" t="n">
        <v>0</v>
      </c>
      <c r="AE169" s="487" t="n">
        <v>0</v>
      </c>
      <c r="AF169" s="487" t="n">
        <v>0</v>
      </c>
      <c r="AG169" s="753" t="n">
        <v>0</v>
      </c>
      <c r="AH169" s="704">
        <f>I169</f>
        <v/>
      </c>
      <c r="AI169" s="845" t="n">
        <v>15</v>
      </c>
      <c r="AJ169" s="543" t="n">
        <v>-0.003422558325052298</v>
      </c>
      <c r="AK169" s="845" t="n">
        <v>0.007601043431728131</v>
      </c>
      <c r="AL169" s="845" t="n">
        <v>-0.001807323661064323</v>
      </c>
      <c r="AM169" s="845" t="n">
        <v>-0.0006975147267583564</v>
      </c>
      <c r="AN169" s="845" t="n">
        <v>0.04355955306684366</v>
      </c>
      <c r="AO169" s="845" t="n">
        <v>-0.02088352800120597</v>
      </c>
      <c r="AP169" s="845" t="n">
        <v>0.006963641220783669</v>
      </c>
      <c r="AQ169" s="845" t="n">
        <v>-0.0006975138154296226</v>
      </c>
      <c r="AR169" s="845" t="n">
        <v>-0.003248901266539277</v>
      </c>
      <c r="AS169" s="845" t="n">
        <v>0.03602766232087057</v>
      </c>
      <c r="AT169" s="845" t="n">
        <v>-0.01206533178943221</v>
      </c>
      <c r="AU169" s="845" t="n">
        <v>-0.003422553211566903</v>
      </c>
      <c r="AV169" s="845" t="n">
        <v>0.1994885778385146</v>
      </c>
      <c r="AW169" s="845" t="n">
        <v>0.09157367074533472</v>
      </c>
      <c r="AX169" s="845" t="n">
        <v>0.30842411295149</v>
      </c>
      <c r="AY169" s="845" t="n">
        <v>0.001113707274312966</v>
      </c>
      <c r="AZ169" s="845" t="n">
        <v>0.05064030198678695</v>
      </c>
      <c r="BA169" s="845" t="n">
        <v>0.1520470986176838</v>
      </c>
      <c r="BB169" s="845" t="n">
        <v>0.04404810914419152</v>
      </c>
      <c r="BC169" s="845" t="n">
        <v>-0.02251917707373215</v>
      </c>
      <c r="BD169" s="845" t="n">
        <v>-0.05870167242473637</v>
      </c>
      <c r="BE169" s="845" t="n">
        <v>0.2895526943706746</v>
      </c>
      <c r="BF169" s="845" t="n">
        <v>-0.09510897137724603</v>
      </c>
      <c r="BG169" s="845" t="n">
        <v>-0.0664215396591611</v>
      </c>
      <c r="BH169" s="845" t="n">
        <v>-0.03947538424309621</v>
      </c>
      <c r="BI169" s="845" t="n">
        <v>-0.02984512666643483</v>
      </c>
      <c r="BJ169" s="845" t="n">
        <v>0.004334476048433256</v>
      </c>
      <c r="BK169" s="845" t="n">
        <v>-0.01133203471735213</v>
      </c>
      <c r="BL169" s="845" t="n">
        <v>0.03905277602905042</v>
      </c>
      <c r="BM169" s="845" t="n">
        <v>0.01413420150545498</v>
      </c>
      <c r="BN169" s="845" t="n">
        <v>-0.02117319300473118</v>
      </c>
      <c r="BO169" s="544" t="n">
        <v>0.1659839207927141</v>
      </c>
      <c r="BP169" s="845" t="n"/>
      <c r="BQ169" s="705" t="n">
        <v>0.05571095630302753</v>
      </c>
      <c r="BR169" s="487" t="n">
        <v>-0.005098942602408286</v>
      </c>
      <c r="BS169" s="487" t="n">
        <v>-0.040888610793637</v>
      </c>
      <c r="BT169" s="487" t="n">
        <v>0.2175879577379538</v>
      </c>
      <c r="BU169" s="487" t="n">
        <v>0.0575596958005576</v>
      </c>
      <c r="BV169" s="487" t="n">
        <v>-0.001436559031623486</v>
      </c>
      <c r="BW169" s="487" t="n">
        <v>0.1528435744497506</v>
      </c>
      <c r="BX169" s="487" t="n">
        <v>0.2175876734512579</v>
      </c>
      <c r="BY169" s="487" t="n">
        <v>0.1435179336268626</v>
      </c>
      <c r="BZ169" s="487" t="n">
        <v>-0.03380938420508428</v>
      </c>
      <c r="CA169" s="487" t="n">
        <v>-0.0544202832567356</v>
      </c>
      <c r="CB169" s="487" t="n">
        <v>0.0557108730678756</v>
      </c>
      <c r="CC169" s="487" t="n">
        <v>0.01223277423469291</v>
      </c>
      <c r="CD169" s="487" t="n">
        <v>0.01709491512320541</v>
      </c>
      <c r="CE169" s="487" t="n">
        <v>-0.0006975138154297206</v>
      </c>
      <c r="CF169" s="487" t="n">
        <v>-0.005437576674959163</v>
      </c>
      <c r="CG169" s="487" t="n">
        <v>0.003286702546877559</v>
      </c>
      <c r="CH169" s="487" t="n">
        <v>0.01966477965091457</v>
      </c>
      <c r="CI169" s="487" t="n">
        <v>0.01050747431789536</v>
      </c>
      <c r="CJ169" s="487" t="n">
        <v>-0.03607720386062417</v>
      </c>
      <c r="CK169" s="487" t="n">
        <v>-0.01566285069443324</v>
      </c>
      <c r="CL169" s="487" t="n">
        <v>-0.03287868227072462</v>
      </c>
      <c r="CM169" s="487" t="n">
        <v>-0.03499104319999851</v>
      </c>
      <c r="CN169" s="487" t="n">
        <v>-0.05139388309055807</v>
      </c>
      <c r="CO169" s="487" t="n">
        <v>0.2055357082460094</v>
      </c>
      <c r="CP169" s="487" t="n">
        <v>-0.07060924899029501</v>
      </c>
      <c r="CQ169" s="487" t="n">
        <v>0.06254766605465592</v>
      </c>
      <c r="CR169" s="487" t="n">
        <v>0.03180894541695012</v>
      </c>
      <c r="CS169" s="487" t="n">
        <v>0.01697806201726276</v>
      </c>
      <c r="CT169" s="487" t="n">
        <v>-0.03219657830213719</v>
      </c>
      <c r="CU169" s="487" t="n">
        <v>0.0501258699026222</v>
      </c>
      <c r="CV169" s="753" t="n">
        <v>-0.01222922563972615</v>
      </c>
    </row>
    <row r="170">
      <c r="A170" s="476" t="n">
        <v>16</v>
      </c>
      <c r="B170" s="705" t="n">
        <v>0</v>
      </c>
      <c r="C170" s="487" t="n">
        <v>0</v>
      </c>
      <c r="D170" s="487" t="n">
        <v>0</v>
      </c>
      <c r="E170" s="487" t="n">
        <v>0</v>
      </c>
      <c r="F170" s="487" t="n">
        <v>0</v>
      </c>
      <c r="G170" s="487" t="n">
        <v>0</v>
      </c>
      <c r="H170" s="487" t="n">
        <v>0</v>
      </c>
      <c r="I170" s="487" t="n">
        <v>0</v>
      </c>
      <c r="J170" s="487" t="n">
        <v>0</v>
      </c>
      <c r="K170" s="487" t="n">
        <v>0</v>
      </c>
      <c r="L170" s="487" t="n">
        <v>0</v>
      </c>
      <c r="M170" s="487" t="n">
        <v>0</v>
      </c>
      <c r="N170" s="487" t="n">
        <v>0</v>
      </c>
      <c r="O170" s="487" t="n">
        <v>0</v>
      </c>
      <c r="P170" s="487" t="n">
        <v>0</v>
      </c>
      <c r="Q170" s="487" t="n">
        <v>1</v>
      </c>
      <c r="R170" s="487" t="n">
        <v>0</v>
      </c>
      <c r="S170" s="487" t="n">
        <v>0</v>
      </c>
      <c r="T170" s="487" t="n">
        <v>0</v>
      </c>
      <c r="U170" s="487" t="n">
        <v>0</v>
      </c>
      <c r="V170" s="487" t="n">
        <v>0</v>
      </c>
      <c r="W170" s="487" t="n">
        <v>0</v>
      </c>
      <c r="X170" s="487" t="n">
        <v>0</v>
      </c>
      <c r="Y170" s="487" t="n">
        <v>0</v>
      </c>
      <c r="Z170" s="487" t="n">
        <v>0</v>
      </c>
      <c r="AA170" s="487" t="n">
        <v>0</v>
      </c>
      <c r="AB170" s="487" t="n">
        <v>0</v>
      </c>
      <c r="AC170" s="487" t="n">
        <v>0</v>
      </c>
      <c r="AD170" s="487" t="n">
        <v>0</v>
      </c>
      <c r="AE170" s="487" t="n">
        <v>0</v>
      </c>
      <c r="AF170" s="487" t="n">
        <v>0</v>
      </c>
      <c r="AG170" s="753" t="n">
        <v>0</v>
      </c>
      <c r="AH170" s="704">
        <f>J170</f>
        <v/>
      </c>
      <c r="AI170" s="845" t="n">
        <v>16</v>
      </c>
      <c r="AJ170" s="543" t="n">
        <v>0.01111421728776112</v>
      </c>
      <c r="AK170" s="845" t="n">
        <v>-0.009675547400277131</v>
      </c>
      <c r="AL170" s="845" t="n">
        <v>-0.006325386809883322</v>
      </c>
      <c r="AM170" s="845" t="n">
        <v>-0.00543758377936306</v>
      </c>
      <c r="AN170" s="845" t="n">
        <v>0.03785042139376719</v>
      </c>
      <c r="AO170" s="845" t="n">
        <v>-0.01847167442388982</v>
      </c>
      <c r="AP170" s="845" t="n">
        <v>-0.002409925277886615</v>
      </c>
      <c r="AQ170" s="845" t="n">
        <v>-0.005437576674959191</v>
      </c>
      <c r="AR170" s="845" t="n">
        <v>-0.01598158917279593</v>
      </c>
      <c r="AS170" s="845" t="n">
        <v>-0.0366563222649363</v>
      </c>
      <c r="AT170" s="845" t="n">
        <v>0.01990799016749885</v>
      </c>
      <c r="AU170" s="845" t="n">
        <v>0.0111142006825253</v>
      </c>
      <c r="AV170" s="845" t="n">
        <v>0.1253872581092394</v>
      </c>
      <c r="AW170" s="845" t="n">
        <v>-0.05385572838046874</v>
      </c>
      <c r="AX170" s="845" t="n">
        <v>0.001113707274313078</v>
      </c>
      <c r="AY170" s="845" t="n">
        <v>0.3272401493431888</v>
      </c>
      <c r="AZ170" s="845" t="n">
        <v>0.2153580034902632</v>
      </c>
      <c r="BA170" s="845" t="n">
        <v>0.1201631261101893</v>
      </c>
      <c r="BB170" s="845" t="n">
        <v>0.04543820376855388</v>
      </c>
      <c r="BC170" s="845" t="n">
        <v>-0.03668327546413576</v>
      </c>
      <c r="BD170" s="845" t="n">
        <v>-0.03268928485419126</v>
      </c>
      <c r="BE170" s="845" t="n">
        <v>-0.09890488962345109</v>
      </c>
      <c r="BF170" s="845" t="n">
        <v>0.3137786900277659</v>
      </c>
      <c r="BG170" s="845" t="n">
        <v>-0.1018678600586363</v>
      </c>
      <c r="BH170" s="845" t="n">
        <v>-0.0366907189831304</v>
      </c>
      <c r="BI170" s="845" t="n">
        <v>-0.04362593650835686</v>
      </c>
      <c r="BJ170" s="845" t="n">
        <v>0.02277902896546133</v>
      </c>
      <c r="BK170" s="845" t="n">
        <v>-0.0355430149255919</v>
      </c>
      <c r="BL170" s="845" t="n">
        <v>0.04816081969468797</v>
      </c>
      <c r="BM170" s="845" t="n">
        <v>0.03762901456087538</v>
      </c>
      <c r="BN170" s="845" t="n">
        <v>-0.04251325230208882</v>
      </c>
      <c r="BO170" s="544" t="n">
        <v>-0.05317563762107442</v>
      </c>
      <c r="BP170" s="845" t="n"/>
      <c r="BQ170" s="705" t="n">
        <v>0.04537559224892726</v>
      </c>
      <c r="BR170" s="487" t="n">
        <v>0.1013640240773069</v>
      </c>
      <c r="BS170" s="487" t="n">
        <v>0.1770029013297575</v>
      </c>
      <c r="BT170" s="487" t="n">
        <v>0.1435181211385836</v>
      </c>
      <c r="BU170" s="487" t="n">
        <v>0.05068898779691708</v>
      </c>
      <c r="BV170" s="487" t="n">
        <v>-0.02324523713362986</v>
      </c>
      <c r="BW170" s="487" t="n">
        <v>0.0697848727854477</v>
      </c>
      <c r="BX170" s="487" t="n">
        <v>0.1435179336268625</v>
      </c>
      <c r="BY170" s="487" t="n">
        <v>0.2978950282412374</v>
      </c>
      <c r="BZ170" s="487" t="n">
        <v>-0.02814962661415955</v>
      </c>
      <c r="CA170" s="487" t="n">
        <v>-0.03351878545938367</v>
      </c>
      <c r="CB170" s="487" t="n">
        <v>0.04537552445536269</v>
      </c>
      <c r="CC170" s="487" t="n">
        <v>0.0161333107309866</v>
      </c>
      <c r="CD170" s="487" t="n">
        <v>0.01137510268009114</v>
      </c>
      <c r="CE170" s="487" t="n">
        <v>-0.003248901266539414</v>
      </c>
      <c r="CF170" s="487" t="n">
        <v>-0.01598158917279589</v>
      </c>
      <c r="CG170" s="487" t="n">
        <v>0.04864292500816365</v>
      </c>
      <c r="CH170" s="487" t="n">
        <v>0.03096357602493109</v>
      </c>
      <c r="CI170" s="487" t="n">
        <v>0.159571536082506</v>
      </c>
      <c r="CJ170" s="487" t="n">
        <v>0.08269274562676249</v>
      </c>
      <c r="CK170" s="487" t="n">
        <v>-0.03100721610365366</v>
      </c>
      <c r="CL170" s="487" t="n">
        <v>-0.04619324006139344</v>
      </c>
      <c r="CM170" s="487" t="n">
        <v>-0.07302695765798047</v>
      </c>
      <c r="CN170" s="487" t="n">
        <v>0.06761972736340238</v>
      </c>
      <c r="CO170" s="487" t="n">
        <v>0.1450629735432081</v>
      </c>
      <c r="CP170" s="487" t="n">
        <v>-0.06245528708358281</v>
      </c>
      <c r="CQ170" s="487" t="n">
        <v>-0.08218801654488637</v>
      </c>
      <c r="CR170" s="487" t="n">
        <v>0.04301955347106697</v>
      </c>
      <c r="CS170" s="487" t="n">
        <v>-0.08130428330392897</v>
      </c>
      <c r="CT170" s="487" t="n">
        <v>0.1448150150432609</v>
      </c>
      <c r="CU170" s="487" t="n">
        <v>-0.02519726536434134</v>
      </c>
      <c r="CV170" s="753" t="n">
        <v>-0.03594624271045112</v>
      </c>
    </row>
    <row r="171">
      <c r="A171" s="476" t="n">
        <v>17</v>
      </c>
      <c r="B171" s="705" t="n">
        <v>0</v>
      </c>
      <c r="C171" s="487" t="n">
        <v>0</v>
      </c>
      <c r="D171" s="487" t="n">
        <v>0</v>
      </c>
      <c r="E171" s="487" t="n">
        <v>0</v>
      </c>
      <c r="F171" s="487" t="n">
        <v>0</v>
      </c>
      <c r="G171" s="487" t="n">
        <v>0</v>
      </c>
      <c r="H171" s="487" t="n">
        <v>0</v>
      </c>
      <c r="I171" s="487" t="n">
        <v>0</v>
      </c>
      <c r="J171" s="487" t="n">
        <v>0</v>
      </c>
      <c r="K171" s="487" t="n">
        <v>0</v>
      </c>
      <c r="L171" s="487" t="n">
        <v>0</v>
      </c>
      <c r="M171" s="487" t="n">
        <v>0</v>
      </c>
      <c r="N171" s="487" t="n">
        <v>0</v>
      </c>
      <c r="O171" s="487" t="n">
        <v>0</v>
      </c>
      <c r="P171" s="487" t="n">
        <v>0</v>
      </c>
      <c r="Q171" s="487" t="n">
        <v>0</v>
      </c>
      <c r="R171" s="487" t="n">
        <v>1</v>
      </c>
      <c r="S171" s="487" t="n">
        <v>0</v>
      </c>
      <c r="T171" s="487" t="n">
        <v>0</v>
      </c>
      <c r="U171" s="487" t="n">
        <v>0</v>
      </c>
      <c r="V171" s="487" t="n">
        <v>0</v>
      </c>
      <c r="W171" s="487" t="n">
        <v>0</v>
      </c>
      <c r="X171" s="487" t="n">
        <v>0</v>
      </c>
      <c r="Y171" s="487" t="n">
        <v>0</v>
      </c>
      <c r="Z171" s="487" t="n">
        <v>0</v>
      </c>
      <c r="AA171" s="487" t="n">
        <v>0</v>
      </c>
      <c r="AB171" s="487" t="n">
        <v>0</v>
      </c>
      <c r="AC171" s="487" t="n">
        <v>0</v>
      </c>
      <c r="AD171" s="487" t="n">
        <v>0</v>
      </c>
      <c r="AE171" s="487" t="n">
        <v>0</v>
      </c>
      <c r="AF171" s="487" t="n">
        <v>0</v>
      </c>
      <c r="AG171" s="753" t="n">
        <v>0</v>
      </c>
      <c r="AH171" s="704">
        <f>K171</f>
        <v/>
      </c>
      <c r="AI171" s="845" t="n">
        <v>17</v>
      </c>
      <c r="AJ171" s="543" t="n">
        <v>0.01140149479472643</v>
      </c>
      <c r="AK171" s="845" t="n">
        <v>0.1072162623763002</v>
      </c>
      <c r="AL171" s="845" t="n">
        <v>0.03104727735210991</v>
      </c>
      <c r="AM171" s="845" t="n">
        <v>0.003286706841081403</v>
      </c>
      <c r="AN171" s="845" t="n">
        <v>0.07785093727603093</v>
      </c>
      <c r="AO171" s="845" t="n">
        <v>-0.002696044899369377</v>
      </c>
      <c r="AP171" s="845" t="n">
        <v>0.04937570180935117</v>
      </c>
      <c r="AQ171" s="845" t="n">
        <v>0.003286702546877619</v>
      </c>
      <c r="AR171" s="845" t="n">
        <v>0.04864292500816361</v>
      </c>
      <c r="AS171" s="845" t="n">
        <v>-0.029758498502099</v>
      </c>
      <c r="AT171" s="845" t="n">
        <v>0.00696931824071545</v>
      </c>
      <c r="AU171" s="845" t="n">
        <v>0.01140147776028268</v>
      </c>
      <c r="AV171" s="845" t="n">
        <v>0.05921722539199697</v>
      </c>
      <c r="AW171" s="845" t="n">
        <v>-0.03414001111333377</v>
      </c>
      <c r="AX171" s="845" t="n">
        <v>0.050640301986787</v>
      </c>
      <c r="AY171" s="845" t="n">
        <v>0.2153580034902632</v>
      </c>
      <c r="AZ171" s="845" t="n">
        <v>0.3005427669966975</v>
      </c>
      <c r="BA171" s="845" t="n">
        <v>0.1788412043141768</v>
      </c>
      <c r="BB171" s="845" t="n">
        <v>0.05785075581306318</v>
      </c>
      <c r="BC171" s="845" t="n">
        <v>0.03174481940607915</v>
      </c>
      <c r="BD171" s="845" t="n">
        <v>-0.02696207302751902</v>
      </c>
      <c r="BE171" s="845" t="n">
        <v>-0.09311240140686428</v>
      </c>
      <c r="BF171" s="845" t="n">
        <v>0.1703231568967539</v>
      </c>
      <c r="BG171" s="845" t="n">
        <v>0.08144026721284306</v>
      </c>
      <c r="BH171" s="845" t="n">
        <v>-0.08646139446019066</v>
      </c>
      <c r="BI171" s="845" t="n">
        <v>-0.04522755521502305</v>
      </c>
      <c r="BJ171" s="845" t="n">
        <v>-0.07673547688908966</v>
      </c>
      <c r="BK171" s="845" t="n">
        <v>0.09080955442687542</v>
      </c>
      <c r="BL171" s="845" t="n">
        <v>0.03527790109846721</v>
      </c>
      <c r="BM171" s="845" t="n">
        <v>-0.07846698971604696</v>
      </c>
      <c r="BN171" s="845" t="n">
        <v>0.03104007110158987</v>
      </c>
      <c r="BO171" s="544" t="n">
        <v>0.1365835755461868</v>
      </c>
      <c r="BP171" s="845" t="n"/>
      <c r="BQ171" s="705" t="n">
        <v>0.09283597919840517</v>
      </c>
      <c r="BR171" s="487" t="n">
        <v>-0.009611030275552478</v>
      </c>
      <c r="BS171" s="487" t="n">
        <v>0.007046446053629116</v>
      </c>
      <c r="BT171" s="487" t="n">
        <v>-0.03380942837835007</v>
      </c>
      <c r="BU171" s="487" t="n">
        <v>-0.03869211728956254</v>
      </c>
      <c r="BV171" s="487" t="n">
        <v>0.04472297037303978</v>
      </c>
      <c r="BW171" s="487" t="n">
        <v>-0.0004885864956775225</v>
      </c>
      <c r="BX171" s="487" t="n">
        <v>-0.03380938420508432</v>
      </c>
      <c r="BY171" s="487" t="n">
        <v>-0.02814962661415949</v>
      </c>
      <c r="BZ171" s="487" t="n">
        <v>0.4677655875245781</v>
      </c>
      <c r="CA171" s="487" t="n">
        <v>0.241040002075003</v>
      </c>
      <c r="CB171" s="487" t="n">
        <v>0.09283584049648094</v>
      </c>
      <c r="CC171" s="487" t="n">
        <v>0.1174931957929713</v>
      </c>
      <c r="CD171" s="487" t="n">
        <v>0.3004534277452515</v>
      </c>
      <c r="CE171" s="487" t="n">
        <v>0.03602766232087039</v>
      </c>
      <c r="CF171" s="487" t="n">
        <v>-0.03665632226493636</v>
      </c>
      <c r="CG171" s="487" t="n">
        <v>-0.02975849850209905</v>
      </c>
      <c r="CH171" s="487" t="n">
        <v>-0.03180404754121943</v>
      </c>
      <c r="CI171" s="487" t="n">
        <v>-0.02985310598476081</v>
      </c>
      <c r="CJ171" s="487" t="n">
        <v>0.009419494735110364</v>
      </c>
      <c r="CK171" s="487" t="n">
        <v>0.1863606877085178</v>
      </c>
      <c r="CL171" s="487" t="n">
        <v>-0.08194612476359542</v>
      </c>
      <c r="CM171" s="487" t="n">
        <v>-0.006964539032938699</v>
      </c>
      <c r="CN171" s="487" t="n">
        <v>0.03687680048761059</v>
      </c>
      <c r="CO171" s="487" t="n">
        <v>-0.02327657823785603</v>
      </c>
      <c r="CP171" s="487" t="n">
        <v>-0.1110502461617382</v>
      </c>
      <c r="CQ171" s="487" t="n">
        <v>0.01550300383010841</v>
      </c>
      <c r="CR171" s="487" t="n">
        <v>-0.002650821463445401</v>
      </c>
      <c r="CS171" s="487" t="n">
        <v>-0.024579881662974</v>
      </c>
      <c r="CT171" s="487" t="n">
        <v>0.01199121594826967</v>
      </c>
      <c r="CU171" s="487" t="n">
        <v>-0.004080556445699453</v>
      </c>
      <c r="CV171" s="753" t="n">
        <v>0.02387889373112686</v>
      </c>
    </row>
    <row r="172">
      <c r="A172" s="476" t="n">
        <v>18</v>
      </c>
      <c r="B172" s="705" t="n">
        <v>0</v>
      </c>
      <c r="C172" s="487" t="n">
        <v>0</v>
      </c>
      <c r="D172" s="487" t="n">
        <v>0</v>
      </c>
      <c r="E172" s="487" t="n">
        <v>0</v>
      </c>
      <c r="F172" s="487" t="n">
        <v>0</v>
      </c>
      <c r="G172" s="487" t="n">
        <v>0</v>
      </c>
      <c r="H172" s="487" t="n">
        <v>0</v>
      </c>
      <c r="I172" s="487" t="n">
        <v>0</v>
      </c>
      <c r="J172" s="487" t="n">
        <v>0</v>
      </c>
      <c r="K172" s="487" t="n">
        <v>0</v>
      </c>
      <c r="L172" s="487" t="n">
        <v>0</v>
      </c>
      <c r="M172" s="487" t="n">
        <v>0</v>
      </c>
      <c r="N172" s="487" t="n">
        <v>0</v>
      </c>
      <c r="O172" s="487" t="n">
        <v>0</v>
      </c>
      <c r="P172" s="487" t="n">
        <v>0</v>
      </c>
      <c r="Q172" s="487" t="n">
        <v>0</v>
      </c>
      <c r="R172" s="487" t="n">
        <v>0</v>
      </c>
      <c r="S172" s="487" t="n">
        <v>1</v>
      </c>
      <c r="T172" s="487" t="n">
        <v>0</v>
      </c>
      <c r="U172" s="487" t="n">
        <v>0</v>
      </c>
      <c r="V172" s="487" t="n">
        <v>0</v>
      </c>
      <c r="W172" s="487" t="n">
        <v>0</v>
      </c>
      <c r="X172" s="487" t="n">
        <v>0</v>
      </c>
      <c r="Y172" s="487" t="n">
        <v>0</v>
      </c>
      <c r="Z172" s="487" t="n">
        <v>0</v>
      </c>
      <c r="AA172" s="487" t="n">
        <v>0</v>
      </c>
      <c r="AB172" s="487" t="n">
        <v>0</v>
      </c>
      <c r="AC172" s="487" t="n">
        <v>0</v>
      </c>
      <c r="AD172" s="487" t="n">
        <v>0</v>
      </c>
      <c r="AE172" s="487" t="n">
        <v>0</v>
      </c>
      <c r="AF172" s="487" t="n">
        <v>0</v>
      </c>
      <c r="AG172" s="753" t="n">
        <v>0</v>
      </c>
      <c r="AH172" s="704">
        <f>L172</f>
        <v/>
      </c>
      <c r="AI172" s="845" t="n">
        <v>18</v>
      </c>
      <c r="AJ172" s="543" t="n">
        <v>0.03346618823590718</v>
      </c>
      <c r="AK172" s="845" t="n">
        <v>0.04424580522307391</v>
      </c>
      <c r="AL172" s="845" t="n">
        <v>0.01330415663633983</v>
      </c>
      <c r="AM172" s="845" t="n">
        <v>0.01966480534370837</v>
      </c>
      <c r="AN172" s="845" t="n">
        <v>0.04508624021858279</v>
      </c>
      <c r="AO172" s="845" t="n">
        <v>0.007429510648082199</v>
      </c>
      <c r="AP172" s="845" t="n">
        <v>-0.01692665638065249</v>
      </c>
      <c r="AQ172" s="845" t="n">
        <v>0.01966477965091455</v>
      </c>
      <c r="AR172" s="845" t="n">
        <v>0.03096357602493108</v>
      </c>
      <c r="AS172" s="845" t="n">
        <v>-0.03180404754121941</v>
      </c>
      <c r="AT172" s="845" t="n">
        <v>-0.02803309435398207</v>
      </c>
      <c r="AU172" s="845" t="n">
        <v>0.03346613823562986</v>
      </c>
      <c r="AV172" s="845" t="n">
        <v>0.04556895124779131</v>
      </c>
      <c r="AW172" s="845" t="n">
        <v>-0.05991131054364229</v>
      </c>
      <c r="AX172" s="845" t="n">
        <v>0.1520470986176838</v>
      </c>
      <c r="AY172" s="845" t="n">
        <v>0.1201631261101893</v>
      </c>
      <c r="AZ172" s="845" t="n">
        <v>0.1788412043141768</v>
      </c>
      <c r="BA172" s="845" t="n">
        <v>0.2917425975819045</v>
      </c>
      <c r="BB172" s="845" t="n">
        <v>0.06354892916736755</v>
      </c>
      <c r="BC172" s="845" t="n">
        <v>-0.03491106352929275</v>
      </c>
      <c r="BD172" s="845" t="n">
        <v>0.08809452019912534</v>
      </c>
      <c r="BE172" s="845" t="n">
        <v>-0.03437698075048215</v>
      </c>
      <c r="BF172" s="845" t="n">
        <v>-0.03260459656905965</v>
      </c>
      <c r="BG172" s="845" t="n">
        <v>-0.07352833247441158</v>
      </c>
      <c r="BH172" s="845" t="n">
        <v>0.00668551497538971</v>
      </c>
      <c r="BI172" s="845" t="n">
        <v>0.04572987461943833</v>
      </c>
      <c r="BJ172" s="845" t="n">
        <v>-0.008771981749374358</v>
      </c>
      <c r="BK172" s="845" t="n">
        <v>-0.02813626685743255</v>
      </c>
      <c r="BL172" s="845" t="n">
        <v>0.1095951633761858</v>
      </c>
      <c r="BM172" s="845" t="n">
        <v>0.0212890591408809</v>
      </c>
      <c r="BN172" s="845" t="n">
        <v>-0.102308034136753</v>
      </c>
      <c r="BO172" s="544" t="n">
        <v>0.2730159833621025</v>
      </c>
      <c r="BP172" s="845" t="n"/>
      <c r="BQ172" s="705" t="n">
        <v>0.2083672033197032</v>
      </c>
      <c r="BR172" s="487" t="n">
        <v>0.005695137928985242</v>
      </c>
      <c r="BS172" s="487" t="n">
        <v>0.02416890235081332</v>
      </c>
      <c r="BT172" s="487" t="n">
        <v>-0.05442035435893672</v>
      </c>
      <c r="BU172" s="487" t="n">
        <v>-0.07589856666094184</v>
      </c>
      <c r="BV172" s="487" t="n">
        <v>0.1074210841042071</v>
      </c>
      <c r="BW172" s="487" t="n">
        <v>-0.01529333682792102</v>
      </c>
      <c r="BX172" s="487" t="n">
        <v>-0.05442028325673563</v>
      </c>
      <c r="BY172" s="487" t="n">
        <v>-0.03351878545938369</v>
      </c>
      <c r="BZ172" s="487" t="n">
        <v>0.241040002075003</v>
      </c>
      <c r="CA172" s="487" t="n">
        <v>0.4703536874493539</v>
      </c>
      <c r="CB172" s="487" t="n">
        <v>0.2083668920079435</v>
      </c>
      <c r="CC172" s="487" t="n">
        <v>-0.06381591362357614</v>
      </c>
      <c r="CD172" s="487" t="n">
        <v>-0.1307950111959129</v>
      </c>
      <c r="CE172" s="487" t="n">
        <v>-0.01206533178943232</v>
      </c>
      <c r="CF172" s="487" t="n">
        <v>0.01990799016749888</v>
      </c>
      <c r="CG172" s="487" t="n">
        <v>0.006969318240715446</v>
      </c>
      <c r="CH172" s="487" t="n">
        <v>-0.02803309435398216</v>
      </c>
      <c r="CI172" s="487" t="n">
        <v>-0.04737364913042344</v>
      </c>
      <c r="CJ172" s="487" t="n">
        <v>0.01220056068787056</v>
      </c>
      <c r="CK172" s="487" t="n">
        <v>-0.03551891782925912</v>
      </c>
      <c r="CL172" s="487" t="n">
        <v>0.08781747638300627</v>
      </c>
      <c r="CM172" s="487" t="n">
        <v>0.06657484502976668</v>
      </c>
      <c r="CN172" s="487" t="n">
        <v>0.07239511269040058</v>
      </c>
      <c r="CO172" s="487" t="n">
        <v>-0.01775173496004683</v>
      </c>
      <c r="CP172" s="487" t="n">
        <v>-0.1735167813138676</v>
      </c>
      <c r="CQ172" s="487" t="n">
        <v>0.02106812475410573</v>
      </c>
      <c r="CR172" s="487" t="n">
        <v>-0.01383752386985266</v>
      </c>
      <c r="CS172" s="487" t="n">
        <v>-0.005026457001440155</v>
      </c>
      <c r="CT172" s="487" t="n">
        <v>0.02650976691887366</v>
      </c>
      <c r="CU172" s="487" t="n">
        <v>-0.05799264526074624</v>
      </c>
      <c r="CV172" s="753" t="n">
        <v>0.01563449402355409</v>
      </c>
    </row>
    <row r="173">
      <c r="A173" s="476" t="n">
        <v>19</v>
      </c>
      <c r="B173" s="705" t="n">
        <v>0</v>
      </c>
      <c r="C173" s="487" t="n">
        <v>0</v>
      </c>
      <c r="D173" s="487" t="n">
        <v>0</v>
      </c>
      <c r="E173" s="487" t="n">
        <v>0</v>
      </c>
      <c r="F173" s="487" t="n">
        <v>0</v>
      </c>
      <c r="G173" s="487" t="n">
        <v>0</v>
      </c>
      <c r="H173" s="487" t="n">
        <v>0</v>
      </c>
      <c r="I173" s="487" t="n">
        <v>0</v>
      </c>
      <c r="J173" s="487" t="n">
        <v>0</v>
      </c>
      <c r="K173" s="487" t="n">
        <v>0</v>
      </c>
      <c r="L173" s="487" t="n">
        <v>0</v>
      </c>
      <c r="M173" s="487" t="n">
        <v>0</v>
      </c>
      <c r="N173" s="487" t="n">
        <v>0</v>
      </c>
      <c r="O173" s="487" t="n">
        <v>0</v>
      </c>
      <c r="P173" s="487" t="n">
        <v>0</v>
      </c>
      <c r="Q173" s="487" t="n">
        <v>0</v>
      </c>
      <c r="R173" s="487" t="n">
        <v>0</v>
      </c>
      <c r="S173" s="487" t="n">
        <v>0</v>
      </c>
      <c r="T173" s="487" t="n">
        <v>1</v>
      </c>
      <c r="U173" s="487" t="n">
        <v>0</v>
      </c>
      <c r="V173" s="487" t="n">
        <v>0</v>
      </c>
      <c r="W173" s="487" t="n">
        <v>0</v>
      </c>
      <c r="X173" s="487" t="n">
        <v>0</v>
      </c>
      <c r="Y173" s="487" t="n">
        <v>0</v>
      </c>
      <c r="Z173" s="487" t="n">
        <v>0</v>
      </c>
      <c r="AA173" s="487" t="n">
        <v>0</v>
      </c>
      <c r="AB173" s="487" t="n">
        <v>0</v>
      </c>
      <c r="AC173" s="487" t="n">
        <v>0</v>
      </c>
      <c r="AD173" s="487" t="n">
        <v>0</v>
      </c>
      <c r="AE173" s="487" t="n">
        <v>0</v>
      </c>
      <c r="AF173" s="487" t="n">
        <v>0</v>
      </c>
      <c r="AG173" s="753" t="n">
        <v>0</v>
      </c>
      <c r="AH173" s="704">
        <f>M173</f>
        <v/>
      </c>
      <c r="AI173" s="845" t="n">
        <v>19</v>
      </c>
      <c r="AJ173" s="543" t="n">
        <v>0.04948655233166149</v>
      </c>
      <c r="AK173" s="845" t="n">
        <v>0.055621797974057</v>
      </c>
      <c r="AL173" s="845" t="n">
        <v>0.1758855451078052</v>
      </c>
      <c r="AM173" s="845" t="n">
        <v>0.01050748804631607</v>
      </c>
      <c r="AN173" s="845" t="n">
        <v>0.1195778297030721</v>
      </c>
      <c r="AO173" s="845" t="n">
        <v>-0.003620916405080042</v>
      </c>
      <c r="AP173" s="845" t="n">
        <v>-0.02537039698778697</v>
      </c>
      <c r="AQ173" s="845" t="n">
        <v>0.01050747431789519</v>
      </c>
      <c r="AR173" s="845" t="n">
        <v>0.1595715360825059</v>
      </c>
      <c r="AS173" s="845" t="n">
        <v>-0.02985310598476074</v>
      </c>
      <c r="AT173" s="845" t="n">
        <v>-0.0473736491304234</v>
      </c>
      <c r="AU173" s="845" t="n">
        <v>0.04948647839610236</v>
      </c>
      <c r="AV173" s="845" t="n">
        <v>0.07448208919018316</v>
      </c>
      <c r="AW173" s="845" t="n">
        <v>-0.04149602164619876</v>
      </c>
      <c r="AX173" s="845" t="n">
        <v>0.04404810914419177</v>
      </c>
      <c r="AY173" s="845" t="n">
        <v>0.0454382037685537</v>
      </c>
      <c r="AZ173" s="845" t="n">
        <v>0.05785075581306318</v>
      </c>
      <c r="BA173" s="845" t="n">
        <v>0.06354892916736765</v>
      </c>
      <c r="BB173" s="845" t="n">
        <v>0.2918674994107393</v>
      </c>
      <c r="BC173" s="845" t="n">
        <v>0.2290225769444584</v>
      </c>
      <c r="BD173" s="845" t="n">
        <v>0.09587026389028805</v>
      </c>
      <c r="BE173" s="845" t="n">
        <v>0.02734402568393172</v>
      </c>
      <c r="BF173" s="845" t="n">
        <v>-0.04422360979248478</v>
      </c>
      <c r="BG173" s="845" t="n">
        <v>-0.06680749727941566</v>
      </c>
      <c r="BH173" s="845" t="n">
        <v>-0.06074999179841675</v>
      </c>
      <c r="BI173" s="845" t="n">
        <v>0.0485668092960974</v>
      </c>
      <c r="BJ173" s="845" t="n">
        <v>-0.008272791714943079</v>
      </c>
      <c r="BK173" s="845" t="n">
        <v>-0.1228320024587242</v>
      </c>
      <c r="BL173" s="845" t="n">
        <v>-0.07885982578756565</v>
      </c>
      <c r="BM173" s="845" t="n">
        <v>0.025387443585242</v>
      </c>
      <c r="BN173" s="845" t="n">
        <v>0.02097463043649268</v>
      </c>
      <c r="BO173" s="544" t="n">
        <v>-0.08944894431948321</v>
      </c>
      <c r="BP173" s="845" t="n"/>
      <c r="BQ173" s="705" t="n">
        <v>0.2655149284812723</v>
      </c>
      <c r="BR173" s="487" t="n">
        <v>-0.004586649376136133</v>
      </c>
      <c r="BS173" s="487" t="n">
        <v>-0.02514518639308343</v>
      </c>
      <c r="BT173" s="487" t="n">
        <v>0.05571094585628211</v>
      </c>
      <c r="BU173" s="487" t="n">
        <v>0.07259884612015277</v>
      </c>
      <c r="BV173" s="487" t="n">
        <v>0.1286046937846972</v>
      </c>
      <c r="BW173" s="487" t="n">
        <v>-0.05720910419985539</v>
      </c>
      <c r="BX173" s="487" t="n">
        <v>0.05571087306787562</v>
      </c>
      <c r="BY173" s="487" t="n">
        <v>0.04537552445536273</v>
      </c>
      <c r="BZ173" s="487" t="n">
        <v>0.09283584049648082</v>
      </c>
      <c r="CA173" s="487" t="n">
        <v>0.2083668920079434</v>
      </c>
      <c r="CB173" s="487" t="n">
        <v>0.2655145317877512</v>
      </c>
      <c r="CC173" s="487" t="n">
        <v>-0.007816098064625854</v>
      </c>
      <c r="CD173" s="487" t="n">
        <v>-0.06153288093843567</v>
      </c>
      <c r="CE173" s="487" t="n">
        <v>-0.00342255321156687</v>
      </c>
      <c r="CF173" s="487" t="n">
        <v>0.01111420068252532</v>
      </c>
      <c r="CG173" s="487" t="n">
        <v>0.01140147776028274</v>
      </c>
      <c r="CH173" s="487" t="n">
        <v>0.03346613823562995</v>
      </c>
      <c r="CI173" s="487" t="n">
        <v>0.04948647839610242</v>
      </c>
      <c r="CJ173" s="487" t="n">
        <v>-0.003678989670068618</v>
      </c>
      <c r="CK173" s="487" t="n">
        <v>-0.04618923594822782</v>
      </c>
      <c r="CL173" s="487" t="n">
        <v>-0.006365561602356212</v>
      </c>
      <c r="CM173" s="487" t="n">
        <v>-0.03246762315016996</v>
      </c>
      <c r="CN173" s="487" t="n">
        <v>-0.07430500724277682</v>
      </c>
      <c r="CO173" s="487" t="n">
        <v>0.06777490799358643</v>
      </c>
      <c r="CP173" s="487" t="n">
        <v>0.09155251994994439</v>
      </c>
      <c r="CQ173" s="487" t="n">
        <v>-0.06626882896647887</v>
      </c>
      <c r="CR173" s="487" t="n">
        <v>-0.0004156634573491448</v>
      </c>
      <c r="CS173" s="487" t="n">
        <v>0.0165868315684896</v>
      </c>
      <c r="CT173" s="487" t="n">
        <v>-0.03875551745833933</v>
      </c>
      <c r="CU173" s="487" t="n">
        <v>0.04715045581876781</v>
      </c>
      <c r="CV173" s="753" t="n">
        <v>-0.02586732265360809</v>
      </c>
    </row>
    <row r="174">
      <c r="A174" s="476" t="n">
        <v>20</v>
      </c>
      <c r="B174" s="705" t="n">
        <v>0</v>
      </c>
      <c r="C174" s="487" t="n">
        <v>0</v>
      </c>
      <c r="D174" s="487" t="n">
        <v>0</v>
      </c>
      <c r="E174" s="487" t="n">
        <v>0</v>
      </c>
      <c r="F174" s="487" t="n">
        <v>0</v>
      </c>
      <c r="G174" s="487" t="n">
        <v>0</v>
      </c>
      <c r="H174" s="487" t="n">
        <v>0</v>
      </c>
      <c r="I174" s="487" t="n">
        <v>0</v>
      </c>
      <c r="J174" s="487" t="n">
        <v>0</v>
      </c>
      <c r="K174" s="487" t="n">
        <v>0</v>
      </c>
      <c r="L174" s="487" t="n">
        <v>0</v>
      </c>
      <c r="M174" s="487" t="n">
        <v>0</v>
      </c>
      <c r="N174" s="487" t="n">
        <v>0</v>
      </c>
      <c r="O174" s="487" t="n">
        <v>0</v>
      </c>
      <c r="P174" s="487" t="n">
        <v>0</v>
      </c>
      <c r="Q174" s="487" t="n">
        <v>0</v>
      </c>
      <c r="R174" s="487" t="n">
        <v>0</v>
      </c>
      <c r="S174" s="487" t="n">
        <v>0</v>
      </c>
      <c r="T174" s="487" t="n">
        <v>0</v>
      </c>
      <c r="U174" s="487" t="n">
        <v>1</v>
      </c>
      <c r="V174" s="487" t="n">
        <v>0</v>
      </c>
      <c r="W174" s="487" t="n">
        <v>0</v>
      </c>
      <c r="X174" s="487" t="n">
        <v>0</v>
      </c>
      <c r="Y174" s="487" t="n">
        <v>0</v>
      </c>
      <c r="Z174" s="487" t="n">
        <v>0</v>
      </c>
      <c r="AA174" s="487" t="n">
        <v>0</v>
      </c>
      <c r="AB174" s="487" t="n">
        <v>0</v>
      </c>
      <c r="AC174" s="487" t="n">
        <v>0</v>
      </c>
      <c r="AD174" s="487" t="n">
        <v>0</v>
      </c>
      <c r="AE174" s="487" t="n">
        <v>0</v>
      </c>
      <c r="AF174" s="487" t="n">
        <v>0</v>
      </c>
      <c r="AG174" s="753" t="n">
        <v>0</v>
      </c>
      <c r="AH174" s="704">
        <f>N174</f>
        <v/>
      </c>
      <c r="AI174" s="845" t="n">
        <v>20</v>
      </c>
      <c r="AJ174" s="543" t="n">
        <v>-0.003678995166684384</v>
      </c>
      <c r="AK174" s="845" t="n">
        <v>0.04271701676241865</v>
      </c>
      <c r="AL174" s="845" t="n">
        <v>0.1696800932772772</v>
      </c>
      <c r="AM174" s="845" t="n">
        <v>-0.03607725099688393</v>
      </c>
      <c r="AN174" s="845" t="n">
        <v>0.007906112256961893</v>
      </c>
      <c r="AO174" s="845" t="n">
        <v>-0.02965808645611081</v>
      </c>
      <c r="AP174" s="845" t="n">
        <v>-0.05511244729893845</v>
      </c>
      <c r="AQ174" s="845" t="n">
        <v>-0.03607720386062427</v>
      </c>
      <c r="AR174" s="845" t="n">
        <v>0.0826927456267626</v>
      </c>
      <c r="AS174" s="845" t="n">
        <v>0.009419494735110473</v>
      </c>
      <c r="AT174" s="845" t="n">
        <v>0.01220056068787063</v>
      </c>
      <c r="AU174" s="845" t="n">
        <v>-0.003678989670068623</v>
      </c>
      <c r="AV174" s="845" t="n">
        <v>-0.03295303453910084</v>
      </c>
      <c r="AW174" s="845" t="n">
        <v>0.02219952352797653</v>
      </c>
      <c r="AX174" s="845" t="n">
        <v>-0.0225191770737319</v>
      </c>
      <c r="AY174" s="845" t="n">
        <v>-0.03668327546413591</v>
      </c>
      <c r="AZ174" s="845" t="n">
        <v>0.0317448194060792</v>
      </c>
      <c r="BA174" s="845" t="n">
        <v>-0.03491106352929269</v>
      </c>
      <c r="BB174" s="845" t="n">
        <v>0.2290225769444584</v>
      </c>
      <c r="BC174" s="845" t="n">
        <v>0.4457262820437829</v>
      </c>
      <c r="BD174" s="845" t="n">
        <v>-0.04262813097134671</v>
      </c>
      <c r="BE174" s="845" t="n">
        <v>-0.0118892975815208</v>
      </c>
      <c r="BF174" s="845" t="n">
        <v>-0.003960769164166525</v>
      </c>
      <c r="BG174" s="845" t="n">
        <v>0.1056285050798347</v>
      </c>
      <c r="BH174" s="845" t="n">
        <v>-0.02906235103127441</v>
      </c>
      <c r="BI174" s="845" t="n">
        <v>-0.01808795633152621</v>
      </c>
      <c r="BJ174" s="845" t="n">
        <v>0.1098995379002174</v>
      </c>
      <c r="BK174" s="845" t="n">
        <v>-0.2337293776340935</v>
      </c>
      <c r="BL174" s="845" t="n">
        <v>-0.1181164011853632</v>
      </c>
      <c r="BM174" s="845" t="n">
        <v>-0.2120809696439618</v>
      </c>
      <c r="BN174" s="845" t="n">
        <v>0.06462920732971142</v>
      </c>
      <c r="BO174" s="544" t="n">
        <v>0.02293698108650938</v>
      </c>
      <c r="BP174" s="845" t="n"/>
      <c r="BQ174" s="705" t="n">
        <v>-0.007816109742312366</v>
      </c>
      <c r="BR174" s="487" t="n">
        <v>0.0325875423912129</v>
      </c>
      <c r="BS174" s="487" t="n">
        <v>0.003913498334988061</v>
      </c>
      <c r="BT174" s="487" t="n">
        <v>0.01223279021728471</v>
      </c>
      <c r="BU174" s="487" t="n">
        <v>0.07097970637445612</v>
      </c>
      <c r="BV174" s="487" t="n">
        <v>-0.02619398089257957</v>
      </c>
      <c r="BW174" s="487" t="n">
        <v>0.00516887166055547</v>
      </c>
      <c r="BX174" s="487" t="n">
        <v>0.01223277423469289</v>
      </c>
      <c r="BY174" s="487" t="n">
        <v>0.01613331073098665</v>
      </c>
      <c r="BZ174" s="487" t="n">
        <v>0.1174931957929713</v>
      </c>
      <c r="CA174" s="487" t="n">
        <v>-0.06381591362357612</v>
      </c>
      <c r="CB174" s="487" t="n">
        <v>-0.007816098064625882</v>
      </c>
      <c r="CC174" s="487" t="n">
        <v>0.3514132404643115</v>
      </c>
      <c r="CD174" s="487" t="n">
        <v>0.2583520025551018</v>
      </c>
      <c r="CE174" s="487" t="n">
        <v>0.1994885778385148</v>
      </c>
      <c r="CF174" s="487" t="n">
        <v>0.1253872581092395</v>
      </c>
      <c r="CG174" s="487" t="n">
        <v>0.05921722539199699</v>
      </c>
      <c r="CH174" s="487" t="n">
        <v>0.04556895124779131</v>
      </c>
      <c r="CI174" s="487" t="n">
        <v>0.07448208919018323</v>
      </c>
      <c r="CJ174" s="487" t="n">
        <v>-0.03295303453910081</v>
      </c>
      <c r="CK174" s="487" t="n">
        <v>-0.06345350516973403</v>
      </c>
      <c r="CL174" s="487" t="n">
        <v>0.1283477221895418</v>
      </c>
      <c r="CM174" s="487" t="n">
        <v>0.06183677241421386</v>
      </c>
      <c r="CN174" s="487" t="n">
        <v>-0.08990763032377169</v>
      </c>
      <c r="CO174" s="487" t="n">
        <v>-0.0391866527513717</v>
      </c>
      <c r="CP174" s="487" t="n">
        <v>0.002363293641121769</v>
      </c>
      <c r="CQ174" s="487" t="n">
        <v>-0.007594618201771819</v>
      </c>
      <c r="CR174" s="487" t="n">
        <v>-0.01283784643323223</v>
      </c>
      <c r="CS174" s="487" t="n">
        <v>0.08230582581544686</v>
      </c>
      <c r="CT174" s="487" t="n">
        <v>0.01259869202729633</v>
      </c>
      <c r="CU174" s="487" t="n">
        <v>-0.05191075862749196</v>
      </c>
      <c r="CV174" s="753" t="n">
        <v>-0.1557457832470088</v>
      </c>
    </row>
    <row r="175">
      <c r="A175" s="476" t="n">
        <v>21</v>
      </c>
      <c r="B175" s="705" t="n">
        <v>0</v>
      </c>
      <c r="C175" s="487" t="n">
        <v>0</v>
      </c>
      <c r="D175" s="487" t="n">
        <v>0</v>
      </c>
      <c r="E175" s="487" t="n">
        <v>0</v>
      </c>
      <c r="F175" s="487" t="n">
        <v>0</v>
      </c>
      <c r="G175" s="487" t="n">
        <v>0</v>
      </c>
      <c r="H175" s="487" t="n">
        <v>0</v>
      </c>
      <c r="I175" s="487" t="n">
        <v>0</v>
      </c>
      <c r="J175" s="487" t="n">
        <v>0</v>
      </c>
      <c r="K175" s="487" t="n">
        <v>0</v>
      </c>
      <c r="L175" s="487" t="n">
        <v>0</v>
      </c>
      <c r="M175" s="487" t="n">
        <v>0</v>
      </c>
      <c r="N175" s="487" t="n">
        <v>0</v>
      </c>
      <c r="O175" s="487" t="n">
        <v>0</v>
      </c>
      <c r="P175" s="487" t="n">
        <v>0</v>
      </c>
      <c r="Q175" s="487" t="n">
        <v>0</v>
      </c>
      <c r="R175" s="487" t="n">
        <v>0</v>
      </c>
      <c r="S175" s="487" t="n">
        <v>0</v>
      </c>
      <c r="T175" s="487" t="n">
        <v>0</v>
      </c>
      <c r="U175" s="487" t="n">
        <v>0</v>
      </c>
      <c r="V175" s="487" t="n">
        <v>1</v>
      </c>
      <c r="W175" s="487" t="n">
        <v>0</v>
      </c>
      <c r="X175" s="487" t="n">
        <v>0</v>
      </c>
      <c r="Y175" s="487" t="n">
        <v>0</v>
      </c>
      <c r="Z175" s="487" t="n">
        <v>0</v>
      </c>
      <c r="AA175" s="487" t="n">
        <v>0</v>
      </c>
      <c r="AB175" s="487" t="n">
        <v>0</v>
      </c>
      <c r="AC175" s="487" t="n">
        <v>0</v>
      </c>
      <c r="AD175" s="487" t="n">
        <v>0</v>
      </c>
      <c r="AE175" s="487" t="n">
        <v>0</v>
      </c>
      <c r="AF175" s="487" t="n">
        <v>0</v>
      </c>
      <c r="AG175" s="753" t="n">
        <v>0</v>
      </c>
      <c r="AH175" s="704">
        <f>O175</f>
        <v/>
      </c>
      <c r="AI175" s="845" t="n">
        <v>21</v>
      </c>
      <c r="AJ175" s="543" t="n">
        <v>-0.04618930495752276</v>
      </c>
      <c r="AK175" s="845" t="n">
        <v>-0.004791714670850728</v>
      </c>
      <c r="AL175" s="845" t="n">
        <v>-0.01562749707860342</v>
      </c>
      <c r="AM175" s="845" t="n">
        <v>-0.01566287115855242</v>
      </c>
      <c r="AN175" s="845" t="n">
        <v>0.1117360709895804</v>
      </c>
      <c r="AO175" s="845" t="n">
        <v>-0.07788604210536991</v>
      </c>
      <c r="AP175" s="845" t="n">
        <v>0.03990293944046692</v>
      </c>
      <c r="AQ175" s="845" t="n">
        <v>-0.01566285069443327</v>
      </c>
      <c r="AR175" s="845" t="n">
        <v>-0.03100721610365365</v>
      </c>
      <c r="AS175" s="845" t="n">
        <v>0.1863606877085185</v>
      </c>
      <c r="AT175" s="845" t="n">
        <v>-0.03551891782925896</v>
      </c>
      <c r="AU175" s="845" t="n">
        <v>-0.04618923594822781</v>
      </c>
      <c r="AV175" s="845" t="n">
        <v>-0.06345350516973473</v>
      </c>
      <c r="AW175" s="845" t="n">
        <v>-0.07457033706959351</v>
      </c>
      <c r="AX175" s="845" t="n">
        <v>-0.0587016724247371</v>
      </c>
      <c r="AY175" s="845" t="n">
        <v>-0.03268928485419164</v>
      </c>
      <c r="AZ175" s="845" t="n">
        <v>-0.02696207302751898</v>
      </c>
      <c r="BA175" s="845" t="n">
        <v>0.08809452019912564</v>
      </c>
      <c r="BB175" s="845" t="n">
        <v>0.09587026389028792</v>
      </c>
      <c r="BC175" s="845" t="n">
        <v>-0.0426281309713467</v>
      </c>
      <c r="BD175" s="845" t="n">
        <v>0.7185172668708388</v>
      </c>
      <c r="BE175" s="845" t="n">
        <v>-0.1504787194025891</v>
      </c>
      <c r="BF175" s="845" t="n">
        <v>-0.1504319527584966</v>
      </c>
      <c r="BG175" s="845" t="n">
        <v>-0.1519003309274856</v>
      </c>
      <c r="BH175" s="845" t="n">
        <v>-0.1371310684829288</v>
      </c>
      <c r="BI175" s="845" t="n">
        <v>-0.1285751952993387</v>
      </c>
      <c r="BJ175" s="845" t="n">
        <v>0.01525532251474504</v>
      </c>
      <c r="BK175" s="845" t="n">
        <v>-0.007269101299518944</v>
      </c>
      <c r="BL175" s="845" t="n">
        <v>0.03927807286410858</v>
      </c>
      <c r="BM175" s="845" t="n">
        <v>0.02207929385205991</v>
      </c>
      <c r="BN175" s="845" t="n">
        <v>0.01921305850106678</v>
      </c>
      <c r="BO175" s="544" t="n">
        <v>-0.01274645415589884</v>
      </c>
      <c r="BP175" s="845" t="n"/>
      <c r="BQ175" s="705" t="n">
        <v>-0.06153297287199223</v>
      </c>
      <c r="BR175" s="487" t="n">
        <v>-0.01653066811839084</v>
      </c>
      <c r="BS175" s="487" t="n">
        <v>-0.007004161082915595</v>
      </c>
      <c r="BT175" s="487" t="n">
        <v>0.01709493745837201</v>
      </c>
      <c r="BU175" s="487" t="n">
        <v>-0.03263177808440801</v>
      </c>
      <c r="BV175" s="487" t="n">
        <v>-0.008467851828202236</v>
      </c>
      <c r="BW175" s="487" t="n">
        <v>-0.00542177818644572</v>
      </c>
      <c r="BX175" s="487" t="n">
        <v>0.01709491512320543</v>
      </c>
      <c r="BY175" s="487" t="n">
        <v>0.01137510268009119</v>
      </c>
      <c r="BZ175" s="487" t="n">
        <v>0.3004534277452515</v>
      </c>
      <c r="CA175" s="487" t="n">
        <v>-0.1307950111959129</v>
      </c>
      <c r="CB175" s="487" t="n">
        <v>-0.06153288093843569</v>
      </c>
      <c r="CC175" s="487" t="n">
        <v>0.2583520025551019</v>
      </c>
      <c r="CD175" s="487" t="n">
        <v>0.5829683763514703</v>
      </c>
      <c r="CE175" s="487" t="n">
        <v>0.09157367074533479</v>
      </c>
      <c r="CF175" s="487" t="n">
        <v>-0.05385572838046872</v>
      </c>
      <c r="CG175" s="487" t="n">
        <v>-0.03414001111333382</v>
      </c>
      <c r="CH175" s="487" t="n">
        <v>-0.05991131054364238</v>
      </c>
      <c r="CI175" s="487" t="n">
        <v>-0.04149602164619862</v>
      </c>
      <c r="CJ175" s="487" t="n">
        <v>0.02219952352797652</v>
      </c>
      <c r="CK175" s="487" t="n">
        <v>-0.07457033706959293</v>
      </c>
      <c r="CL175" s="487" t="n">
        <v>-0.1250819568265713</v>
      </c>
      <c r="CM175" s="487" t="n">
        <v>-0.0007153124683282955</v>
      </c>
      <c r="CN175" s="487" t="n">
        <v>0.05417976808380475</v>
      </c>
      <c r="CO175" s="487" t="n">
        <v>0.05606611936833773</v>
      </c>
      <c r="CP175" s="487" t="n">
        <v>0.09012171891234999</v>
      </c>
      <c r="CQ175" s="487" t="n">
        <v>-0.007993687502164531</v>
      </c>
      <c r="CR175" s="487" t="n">
        <v>0.01416924235416476</v>
      </c>
      <c r="CS175" s="487" t="n">
        <v>-0.04857595097119299</v>
      </c>
      <c r="CT175" s="487" t="n">
        <v>-0.02182712898411364</v>
      </c>
      <c r="CU175" s="487" t="n">
        <v>0.04370085478721299</v>
      </c>
      <c r="CV175" s="753" t="n">
        <v>0.02328838774057597</v>
      </c>
    </row>
    <row r="176">
      <c r="A176" s="476" t="n">
        <v>22</v>
      </c>
      <c r="B176" s="705" t="n">
        <v>0</v>
      </c>
      <c r="C176" s="487" t="n">
        <v>0</v>
      </c>
      <c r="D176" s="487" t="n">
        <v>0</v>
      </c>
      <c r="E176" s="487" t="n">
        <v>0</v>
      </c>
      <c r="F176" s="487" t="n">
        <v>0</v>
      </c>
      <c r="G176" s="487" t="n">
        <v>0</v>
      </c>
      <c r="H176" s="487" t="n">
        <v>0</v>
      </c>
      <c r="I176" s="487" t="n">
        <v>0</v>
      </c>
      <c r="J176" s="487" t="n">
        <v>0</v>
      </c>
      <c r="K176" s="487" t="n">
        <v>0</v>
      </c>
      <c r="L176" s="487" t="n">
        <v>0</v>
      </c>
      <c r="M176" s="487" t="n">
        <v>0</v>
      </c>
      <c r="N176" s="487" t="n">
        <v>0</v>
      </c>
      <c r="O176" s="487" t="n">
        <v>0</v>
      </c>
      <c r="P176" s="487" t="n">
        <v>0</v>
      </c>
      <c r="Q176" s="487" t="n">
        <v>0</v>
      </c>
      <c r="R176" s="487" t="n">
        <v>0</v>
      </c>
      <c r="S176" s="487" t="n">
        <v>0</v>
      </c>
      <c r="T176" s="487" t="n">
        <v>0</v>
      </c>
      <c r="U176" s="487" t="n">
        <v>0</v>
      </c>
      <c r="V176" s="487" t="n">
        <v>0</v>
      </c>
      <c r="W176" s="487" t="n">
        <v>1</v>
      </c>
      <c r="X176" s="487" t="n">
        <v>0</v>
      </c>
      <c r="Y176" s="487" t="n">
        <v>0</v>
      </c>
      <c r="Z176" s="487" t="n">
        <v>0</v>
      </c>
      <c r="AA176" s="487" t="n">
        <v>0</v>
      </c>
      <c r="AB176" s="487" t="n">
        <v>0</v>
      </c>
      <c r="AC176" s="487" t="n">
        <v>0</v>
      </c>
      <c r="AD176" s="487" t="n">
        <v>0</v>
      </c>
      <c r="AE176" s="487" t="n">
        <v>0</v>
      </c>
      <c r="AF176" s="487" t="n">
        <v>0</v>
      </c>
      <c r="AG176" s="753" t="n">
        <v>0</v>
      </c>
      <c r="AH176" s="704">
        <f>P176</f>
        <v/>
      </c>
      <c r="AI176" s="845" t="n">
        <v>22</v>
      </c>
      <c r="AJ176" s="543" t="n">
        <v>-0.006365571112860248</v>
      </c>
      <c r="AK176" s="845" t="n">
        <v>-0.026445574485602</v>
      </c>
      <c r="AL176" s="845" t="n">
        <v>-0.01353653600865346</v>
      </c>
      <c r="AM176" s="845" t="n">
        <v>-0.03287872522799241</v>
      </c>
      <c r="AN176" s="845" t="n">
        <v>0.0416679211647821</v>
      </c>
      <c r="AO176" s="845" t="n">
        <v>-0.03780499477134436</v>
      </c>
      <c r="AP176" s="845" t="n">
        <v>0.03337786592893537</v>
      </c>
      <c r="AQ176" s="845" t="n">
        <v>-0.03287868227072465</v>
      </c>
      <c r="AR176" s="845" t="n">
        <v>-0.04619324006139332</v>
      </c>
      <c r="AS176" s="845" t="n">
        <v>-0.08194612476359503</v>
      </c>
      <c r="AT176" s="845" t="n">
        <v>0.08781747638300638</v>
      </c>
      <c r="AU176" s="845" t="n">
        <v>-0.006365561602356182</v>
      </c>
      <c r="AV176" s="845" t="n">
        <v>0.1283477221895418</v>
      </c>
      <c r="AW176" s="845" t="n">
        <v>-0.1250819568265712</v>
      </c>
      <c r="AX176" s="845" t="n">
        <v>0.2895526943706748</v>
      </c>
      <c r="AY176" s="845" t="n">
        <v>-0.09890488962345126</v>
      </c>
      <c r="AZ176" s="845" t="n">
        <v>-0.09311240140686426</v>
      </c>
      <c r="BA176" s="845" t="n">
        <v>-0.03437698075048209</v>
      </c>
      <c r="BB176" s="845" t="n">
        <v>0.02734402568393154</v>
      </c>
      <c r="BC176" s="845" t="n">
        <v>-0.01188929758152094</v>
      </c>
      <c r="BD176" s="845" t="n">
        <v>-0.1504787194025881</v>
      </c>
      <c r="BE176" s="845" t="n">
        <v>0.5911311890082842</v>
      </c>
      <c r="BF176" s="845" t="n">
        <v>-0.1212135804756929</v>
      </c>
      <c r="BG176" s="845" t="n">
        <v>-0.06087080469370747</v>
      </c>
      <c r="BH176" s="845" t="n">
        <v>-0.1057346150533294</v>
      </c>
      <c r="BI176" s="845" t="n">
        <v>-0.1528334693829663</v>
      </c>
      <c r="BJ176" s="845" t="n">
        <v>0.0215481630811405</v>
      </c>
      <c r="BK176" s="845" t="n">
        <v>0.003900488205720436</v>
      </c>
      <c r="BL176" s="845" t="n">
        <v>-0.0275111494908794</v>
      </c>
      <c r="BM176" s="845" t="n">
        <v>0.01279057688751154</v>
      </c>
      <c r="BN176" s="845" t="n">
        <v>0.05196813728580253</v>
      </c>
      <c r="BO176" s="544" t="n">
        <v>-0.03957671137127584</v>
      </c>
      <c r="BP176" s="845" t="n"/>
      <c r="BQ176" s="705" t="n">
        <v>-0.003422558325052322</v>
      </c>
      <c r="BR176" s="487" t="n">
        <v>0.007601043431728127</v>
      </c>
      <c r="BS176" s="487" t="n">
        <v>-0.001807323661064264</v>
      </c>
      <c r="BT176" s="487" t="n">
        <v>-0.000697514726758377</v>
      </c>
      <c r="BU176" s="487" t="n">
        <v>0.04355955306684365</v>
      </c>
      <c r="BV176" s="487" t="n">
        <v>-0.02088352800120595</v>
      </c>
      <c r="BW176" s="487" t="n">
        <v>0.006963641220783634</v>
      </c>
      <c r="BX176" s="487" t="n">
        <v>-0.0006975138154296534</v>
      </c>
      <c r="BY176" s="487" t="n">
        <v>-0.003248901266539277</v>
      </c>
      <c r="BZ176" s="487" t="n">
        <v>0.03602766232087039</v>
      </c>
      <c r="CA176" s="487" t="n">
        <v>-0.01206533178943228</v>
      </c>
      <c r="CB176" s="487" t="n">
        <v>-0.003422553211566936</v>
      </c>
      <c r="CC176" s="487" t="n">
        <v>0.1994885778385146</v>
      </c>
      <c r="CD176" s="487" t="n">
        <v>0.09157367074533471</v>
      </c>
      <c r="CE176" s="487" t="n">
        <v>0.30842411295149</v>
      </c>
      <c r="CF176" s="487" t="n">
        <v>0.001113707274313001</v>
      </c>
      <c r="CG176" s="487" t="n">
        <v>0.05064030198678696</v>
      </c>
      <c r="CH176" s="487" t="n">
        <v>0.1520470986176839</v>
      </c>
      <c r="CI176" s="487" t="n">
        <v>0.04404810914419162</v>
      </c>
      <c r="CJ176" s="487" t="n">
        <v>-0.02251917707373203</v>
      </c>
      <c r="CK176" s="487" t="n">
        <v>-0.05870167242473659</v>
      </c>
      <c r="CL176" s="487" t="n">
        <v>0.2895526943706747</v>
      </c>
      <c r="CM176" s="487" t="n">
        <v>-0.095108971377246</v>
      </c>
      <c r="CN176" s="487" t="n">
        <v>-0.06642153965916113</v>
      </c>
      <c r="CO176" s="487" t="n">
        <v>-0.03947538424309625</v>
      </c>
      <c r="CP176" s="487" t="n">
        <v>-0.0298451266664347</v>
      </c>
      <c r="CQ176" s="487" t="n">
        <v>0.004334476048433332</v>
      </c>
      <c r="CR176" s="487" t="n">
        <v>-0.01133203471735226</v>
      </c>
      <c r="CS176" s="487" t="n">
        <v>0.03905277602905043</v>
      </c>
      <c r="CT176" s="487" t="n">
        <v>0.01413420150545495</v>
      </c>
      <c r="CU176" s="487" t="n">
        <v>-0.02117319300473123</v>
      </c>
      <c r="CV176" s="753" t="n">
        <v>0.1659839207927141</v>
      </c>
    </row>
    <row r="177">
      <c r="A177" s="476" t="n">
        <v>23</v>
      </c>
      <c r="B177" s="705" t="n">
        <v>0</v>
      </c>
      <c r="C177" s="487" t="n">
        <v>0</v>
      </c>
      <c r="D177" s="487" t="n">
        <v>0</v>
      </c>
      <c r="E177" s="487" t="n">
        <v>0</v>
      </c>
      <c r="F177" s="487" t="n">
        <v>0</v>
      </c>
      <c r="G177" s="487" t="n">
        <v>0</v>
      </c>
      <c r="H177" s="487" t="n">
        <v>0</v>
      </c>
      <c r="I177" s="487" t="n">
        <v>0</v>
      </c>
      <c r="J177" s="487" t="n">
        <v>0</v>
      </c>
      <c r="K177" s="487" t="n">
        <v>0</v>
      </c>
      <c r="L177" s="487" t="n">
        <v>0</v>
      </c>
      <c r="M177" s="487" t="n">
        <v>0</v>
      </c>
      <c r="N177" s="487" t="n">
        <v>0</v>
      </c>
      <c r="O177" s="487" t="n">
        <v>0</v>
      </c>
      <c r="P177" s="487" t="n">
        <v>0</v>
      </c>
      <c r="Q177" s="487" t="n">
        <v>0</v>
      </c>
      <c r="R177" s="487" t="n">
        <v>0</v>
      </c>
      <c r="S177" s="487" t="n">
        <v>0</v>
      </c>
      <c r="T177" s="487" t="n">
        <v>0</v>
      </c>
      <c r="U177" s="487" t="n">
        <v>0</v>
      </c>
      <c r="V177" s="487" t="n">
        <v>0</v>
      </c>
      <c r="W177" s="487" t="n">
        <v>0</v>
      </c>
      <c r="X177" s="487" t="n">
        <v>1</v>
      </c>
      <c r="Y177" s="487" t="n">
        <v>0</v>
      </c>
      <c r="Z177" s="487" t="n">
        <v>0</v>
      </c>
      <c r="AA177" s="487" t="n">
        <v>0</v>
      </c>
      <c r="AB177" s="487" t="n">
        <v>0</v>
      </c>
      <c r="AC177" s="487" t="n">
        <v>0</v>
      </c>
      <c r="AD177" s="487" t="n">
        <v>0</v>
      </c>
      <c r="AE177" s="487" t="n">
        <v>0</v>
      </c>
      <c r="AF177" s="487" t="n">
        <v>0</v>
      </c>
      <c r="AG177" s="753" t="n">
        <v>0</v>
      </c>
      <c r="AH177" s="704">
        <f>Q177</f>
        <v/>
      </c>
      <c r="AI177" s="845" t="n">
        <v>23</v>
      </c>
      <c r="AJ177" s="543" t="n">
        <v>-0.03246767165860996</v>
      </c>
      <c r="AK177" s="845" t="n">
        <v>-0.095672251022473</v>
      </c>
      <c r="AL177" s="845" t="n">
        <v>-0.03247850192413672</v>
      </c>
      <c r="AM177" s="845" t="n">
        <v>-0.0349910889171475</v>
      </c>
      <c r="AN177" s="845" t="n">
        <v>-0.03283210071394848</v>
      </c>
      <c r="AO177" s="845" t="n">
        <v>-0.03122375210513587</v>
      </c>
      <c r="AP177" s="845" t="n">
        <v>0.009485125717439926</v>
      </c>
      <c r="AQ177" s="845" t="n">
        <v>-0.03499104319999864</v>
      </c>
      <c r="AR177" s="845" t="n">
        <v>-0.07302695765798056</v>
      </c>
      <c r="AS177" s="845" t="n">
        <v>-0.006964539032938789</v>
      </c>
      <c r="AT177" s="845" t="n">
        <v>0.06657484502976657</v>
      </c>
      <c r="AU177" s="845" t="n">
        <v>-0.03246762315016993</v>
      </c>
      <c r="AV177" s="845" t="n">
        <v>0.06183677241421386</v>
      </c>
      <c r="AW177" s="845" t="n">
        <v>-0.0007153124683282712</v>
      </c>
      <c r="AX177" s="845" t="n">
        <v>-0.09510897137724607</v>
      </c>
      <c r="AY177" s="845" t="n">
        <v>0.313778690027766</v>
      </c>
      <c r="AZ177" s="845" t="n">
        <v>0.1703231568967539</v>
      </c>
      <c r="BA177" s="845" t="n">
        <v>-0.03260459656905974</v>
      </c>
      <c r="BB177" s="845" t="n">
        <v>-0.04422360979248461</v>
      </c>
      <c r="BC177" s="845" t="n">
        <v>-0.003960769164166484</v>
      </c>
      <c r="BD177" s="845" t="n">
        <v>-0.1504319527584963</v>
      </c>
      <c r="BE177" s="845" t="n">
        <v>-0.1212135804756928</v>
      </c>
      <c r="BF177" s="845" t="n">
        <v>0.457587422238695</v>
      </c>
      <c r="BG177" s="845" t="n">
        <v>-0.04129345205988348</v>
      </c>
      <c r="BH177" s="845" t="n">
        <v>-0.03597583007097777</v>
      </c>
      <c r="BI177" s="845" t="n">
        <v>-0.1086726068736445</v>
      </c>
      <c r="BJ177" s="845" t="n">
        <v>0.05684217220027887</v>
      </c>
      <c r="BK177" s="845" t="n">
        <v>-0.02484323566691859</v>
      </c>
      <c r="BL177" s="845" t="n">
        <v>-0.09877912440770661</v>
      </c>
      <c r="BM177" s="845" t="n">
        <v>0.03429563068177706</v>
      </c>
      <c r="BN177" s="845" t="n">
        <v>0.08078857584297332</v>
      </c>
      <c r="BO177" s="544" t="n">
        <v>-0.06832206522341815</v>
      </c>
      <c r="BP177" s="845" t="n"/>
      <c r="BQ177" s="705" t="n">
        <v>0.01111421728776115</v>
      </c>
      <c r="BR177" s="487" t="n">
        <v>-0.009675547400277101</v>
      </c>
      <c r="BS177" s="487" t="n">
        <v>-0.006325386809883327</v>
      </c>
      <c r="BT177" s="487" t="n">
        <v>-0.005437583779363027</v>
      </c>
      <c r="BU177" s="487" t="n">
        <v>0.03785042139376713</v>
      </c>
      <c r="BV177" s="487" t="n">
        <v>-0.01847167442388976</v>
      </c>
      <c r="BW177" s="487" t="n">
        <v>-0.002409925277886655</v>
      </c>
      <c r="BX177" s="487" t="n">
        <v>-0.005437576674959182</v>
      </c>
      <c r="BY177" s="487" t="n">
        <v>-0.01598158917279593</v>
      </c>
      <c r="BZ177" s="487" t="n">
        <v>-0.03665632226493638</v>
      </c>
      <c r="CA177" s="487" t="n">
        <v>0.01990799016749885</v>
      </c>
      <c r="CB177" s="487" t="n">
        <v>0.01111420068252532</v>
      </c>
      <c r="CC177" s="487" t="n">
        <v>0.1253872581092395</v>
      </c>
      <c r="CD177" s="487" t="n">
        <v>-0.05385572838046873</v>
      </c>
      <c r="CE177" s="487" t="n">
        <v>0.001113707274313092</v>
      </c>
      <c r="CF177" s="487" t="n">
        <v>0.3272401493431891</v>
      </c>
      <c r="CG177" s="487" t="n">
        <v>0.2153580034902634</v>
      </c>
      <c r="CH177" s="487" t="n">
        <v>0.1201631261101893</v>
      </c>
      <c r="CI177" s="487" t="n">
        <v>0.04543820376855386</v>
      </c>
      <c r="CJ177" s="487" t="n">
        <v>-0.03668327546413584</v>
      </c>
      <c r="CK177" s="487" t="n">
        <v>-0.03268928485419148</v>
      </c>
      <c r="CL177" s="487" t="n">
        <v>-0.09890488962345134</v>
      </c>
      <c r="CM177" s="487" t="n">
        <v>0.313778690027766</v>
      </c>
      <c r="CN177" s="487" t="n">
        <v>-0.1018678600586363</v>
      </c>
      <c r="CO177" s="487" t="n">
        <v>-0.03669071898313032</v>
      </c>
      <c r="CP177" s="487" t="n">
        <v>-0.04362593650835669</v>
      </c>
      <c r="CQ177" s="487" t="n">
        <v>0.02277902896546139</v>
      </c>
      <c r="CR177" s="487" t="n">
        <v>-0.03554301492559197</v>
      </c>
      <c r="CS177" s="487" t="n">
        <v>0.04816081969468815</v>
      </c>
      <c r="CT177" s="487" t="n">
        <v>0.03762901456087542</v>
      </c>
      <c r="CU177" s="487" t="n">
        <v>-0.04251325230208905</v>
      </c>
      <c r="CV177" s="753" t="n">
        <v>-0.05317563762107432</v>
      </c>
    </row>
    <row r="178">
      <c r="A178" s="476" t="n">
        <v>24</v>
      </c>
      <c r="B178" s="705" t="n">
        <v>0</v>
      </c>
      <c r="C178" s="487" t="n">
        <v>0</v>
      </c>
      <c r="D178" s="487" t="n">
        <v>0</v>
      </c>
      <c r="E178" s="487" t="n">
        <v>0</v>
      </c>
      <c r="F178" s="487" t="n">
        <v>0</v>
      </c>
      <c r="G178" s="487" t="n">
        <v>0</v>
      </c>
      <c r="H178" s="487" t="n">
        <v>0</v>
      </c>
      <c r="I178" s="487" t="n">
        <v>0</v>
      </c>
      <c r="J178" s="487" t="n">
        <v>0</v>
      </c>
      <c r="K178" s="487" t="n">
        <v>0</v>
      </c>
      <c r="L178" s="487" t="n">
        <v>0</v>
      </c>
      <c r="M178" s="487" t="n">
        <v>0</v>
      </c>
      <c r="N178" s="487" t="n">
        <v>0</v>
      </c>
      <c r="O178" s="487" t="n">
        <v>0</v>
      </c>
      <c r="P178" s="487" t="n">
        <v>0</v>
      </c>
      <c r="Q178" s="487" t="n">
        <v>0</v>
      </c>
      <c r="R178" s="487" t="n">
        <v>0</v>
      </c>
      <c r="S178" s="487" t="n">
        <v>0</v>
      </c>
      <c r="T178" s="487" t="n">
        <v>0</v>
      </c>
      <c r="U178" s="487" t="n">
        <v>0</v>
      </c>
      <c r="V178" s="487" t="n">
        <v>0</v>
      </c>
      <c r="W178" s="487" t="n">
        <v>0</v>
      </c>
      <c r="X178" s="487" t="n">
        <v>0</v>
      </c>
      <c r="Y178" s="487" t="n">
        <v>1</v>
      </c>
      <c r="Z178" s="487" t="n">
        <v>0</v>
      </c>
      <c r="AA178" s="487" t="n">
        <v>0</v>
      </c>
      <c r="AB178" s="487" t="n">
        <v>0</v>
      </c>
      <c r="AC178" s="487" t="n">
        <v>0</v>
      </c>
      <c r="AD178" s="487" t="n">
        <v>0</v>
      </c>
      <c r="AE178" s="487" t="n">
        <v>0</v>
      </c>
      <c r="AF178" s="487" t="n">
        <v>0</v>
      </c>
      <c r="AG178" s="753" t="n">
        <v>0</v>
      </c>
      <c r="AH178" s="704">
        <f>R178</f>
        <v/>
      </c>
      <c r="AI178" s="845" t="n">
        <v>24</v>
      </c>
      <c r="AJ178" s="543" t="n">
        <v>-0.07430511825860246</v>
      </c>
      <c r="AK178" s="845" t="n">
        <v>0.2087087474256643</v>
      </c>
      <c r="AL178" s="845" t="n">
        <v>0.1109114935839731</v>
      </c>
      <c r="AM178" s="845" t="n">
        <v>-0.05139395023865049</v>
      </c>
      <c r="AN178" s="845" t="n">
        <v>-0.09102861953227656</v>
      </c>
      <c r="AO178" s="845" t="n">
        <v>0.01534767162686534</v>
      </c>
      <c r="AP178" s="845" t="n">
        <v>0.08285559949075194</v>
      </c>
      <c r="AQ178" s="845" t="n">
        <v>-0.05139388309055806</v>
      </c>
      <c r="AR178" s="845" t="n">
        <v>0.06761972736340234</v>
      </c>
      <c r="AS178" s="845" t="n">
        <v>0.0368768004876107</v>
      </c>
      <c r="AT178" s="845" t="n">
        <v>0.07239511269040065</v>
      </c>
      <c r="AU178" s="845" t="n">
        <v>-0.0743050072427768</v>
      </c>
      <c r="AV178" s="845" t="n">
        <v>-0.0899076303237716</v>
      </c>
      <c r="AW178" s="845" t="n">
        <v>0.0541797680838049</v>
      </c>
      <c r="AX178" s="845" t="n">
        <v>-0.06642153965916117</v>
      </c>
      <c r="AY178" s="845" t="n">
        <v>-0.1018678600586361</v>
      </c>
      <c r="AZ178" s="845" t="n">
        <v>0.08144026721284311</v>
      </c>
      <c r="BA178" s="845" t="n">
        <v>-0.0735283324744116</v>
      </c>
      <c r="BB178" s="845" t="n">
        <v>-0.06680749727941568</v>
      </c>
      <c r="BC178" s="845" t="n">
        <v>0.1056285050798345</v>
      </c>
      <c r="BD178" s="845" t="n">
        <v>-0.1519003309274855</v>
      </c>
      <c r="BE178" s="845" t="n">
        <v>-0.06087080469370763</v>
      </c>
      <c r="BF178" s="845" t="n">
        <v>-0.0412934520598833</v>
      </c>
      <c r="BG178" s="845" t="n">
        <v>0.4065455163669239</v>
      </c>
      <c r="BH178" s="845" t="n">
        <v>-0.06257659285514769</v>
      </c>
      <c r="BI178" s="845" t="n">
        <v>-0.08990433583069977</v>
      </c>
      <c r="BJ178" s="845" t="n">
        <v>-0.07853046098665944</v>
      </c>
      <c r="BK178" s="845" t="n">
        <v>0.1526523574723337</v>
      </c>
      <c r="BL178" s="845" t="n">
        <v>0.02290237169988962</v>
      </c>
      <c r="BM178" s="845" t="n">
        <v>-0.1062527083193741</v>
      </c>
      <c r="BN178" s="845" t="n">
        <v>-0.06620731978193892</v>
      </c>
      <c r="BO178" s="544" t="n">
        <v>0.05387831944011224</v>
      </c>
      <c r="BP178" s="845" t="n"/>
      <c r="BQ178" s="705" t="n">
        <v>0.0114014947947265</v>
      </c>
      <c r="BR178" s="487" t="n">
        <v>0.1072162623763003</v>
      </c>
      <c r="BS178" s="487" t="n">
        <v>0.03104727735210992</v>
      </c>
      <c r="BT178" s="487" t="n">
        <v>0.003286706841081337</v>
      </c>
      <c r="BU178" s="487" t="n">
        <v>0.07785093727603097</v>
      </c>
      <c r="BV178" s="487" t="n">
        <v>-0.002696044899369421</v>
      </c>
      <c r="BW178" s="487" t="n">
        <v>0.04937570180935099</v>
      </c>
      <c r="BX178" s="487" t="n">
        <v>0.003286702546877587</v>
      </c>
      <c r="BY178" s="487" t="n">
        <v>0.04864292500816364</v>
      </c>
      <c r="BZ178" s="487" t="n">
        <v>-0.02975849850209911</v>
      </c>
      <c r="CA178" s="487" t="n">
        <v>0.006969318240715471</v>
      </c>
      <c r="CB178" s="487" t="n">
        <v>0.01140147776028276</v>
      </c>
      <c r="CC178" s="487" t="n">
        <v>0.05921722539199693</v>
      </c>
      <c r="CD178" s="487" t="n">
        <v>-0.03414001111333389</v>
      </c>
      <c r="CE178" s="487" t="n">
        <v>0.05064030198678692</v>
      </c>
      <c r="CF178" s="487" t="n">
        <v>0.2153580034902634</v>
      </c>
      <c r="CG178" s="487" t="n">
        <v>0.3005427669966977</v>
      </c>
      <c r="CH178" s="487" t="n">
        <v>0.1788412043141767</v>
      </c>
      <c r="CI178" s="487" t="n">
        <v>0.05785075581306313</v>
      </c>
      <c r="CJ178" s="487" t="n">
        <v>0.03174481940607908</v>
      </c>
      <c r="CK178" s="487" t="n">
        <v>-0.02696207302751912</v>
      </c>
      <c r="CL178" s="487" t="n">
        <v>-0.09311240140686441</v>
      </c>
      <c r="CM178" s="487" t="n">
        <v>0.1703231568967541</v>
      </c>
      <c r="CN178" s="487" t="n">
        <v>0.08144026721284314</v>
      </c>
      <c r="CO178" s="487" t="n">
        <v>-0.08646139446019063</v>
      </c>
      <c r="CP178" s="487" t="n">
        <v>-0.04522755521502299</v>
      </c>
      <c r="CQ178" s="487" t="n">
        <v>-0.07673547688908994</v>
      </c>
      <c r="CR178" s="487" t="n">
        <v>0.09080955442687555</v>
      </c>
      <c r="CS178" s="487" t="n">
        <v>0.03527790109846727</v>
      </c>
      <c r="CT178" s="487" t="n">
        <v>-0.07846698971604699</v>
      </c>
      <c r="CU178" s="487" t="n">
        <v>0.03104007110158987</v>
      </c>
      <c r="CV178" s="753" t="n">
        <v>0.1365835755461869</v>
      </c>
    </row>
    <row r="179">
      <c r="A179" s="476" t="n">
        <v>25</v>
      </c>
      <c r="B179" s="705" t="n">
        <v>0</v>
      </c>
      <c r="C179" s="487" t="n">
        <v>0</v>
      </c>
      <c r="D179" s="487" t="n">
        <v>0</v>
      </c>
      <c r="E179" s="487" t="n">
        <v>0</v>
      </c>
      <c r="F179" s="487" t="n">
        <v>0</v>
      </c>
      <c r="G179" s="487" t="n">
        <v>0</v>
      </c>
      <c r="H179" s="487" t="n">
        <v>0</v>
      </c>
      <c r="I179" s="487" t="n">
        <v>0</v>
      </c>
      <c r="J179" s="487" t="n">
        <v>0</v>
      </c>
      <c r="K179" s="487" t="n">
        <v>0</v>
      </c>
      <c r="L179" s="487" t="n">
        <v>0</v>
      </c>
      <c r="M179" s="487" t="n">
        <v>0</v>
      </c>
      <c r="N179" s="487" t="n">
        <v>0</v>
      </c>
      <c r="O179" s="487" t="n">
        <v>0</v>
      </c>
      <c r="P179" s="487" t="n">
        <v>0</v>
      </c>
      <c r="Q179" s="487" t="n">
        <v>0</v>
      </c>
      <c r="R179" s="487" t="n">
        <v>0</v>
      </c>
      <c r="S179" s="487" t="n">
        <v>0</v>
      </c>
      <c r="T179" s="487" t="n">
        <v>0</v>
      </c>
      <c r="U179" s="487" t="n">
        <v>0</v>
      </c>
      <c r="V179" s="487" t="n">
        <v>0</v>
      </c>
      <c r="W179" s="487" t="n">
        <v>0</v>
      </c>
      <c r="X179" s="487" t="n">
        <v>0</v>
      </c>
      <c r="Y179" s="487" t="n">
        <v>0</v>
      </c>
      <c r="Z179" s="487" t="n">
        <v>1</v>
      </c>
      <c r="AA179" s="487" t="n">
        <v>0</v>
      </c>
      <c r="AB179" s="487" t="n">
        <v>0</v>
      </c>
      <c r="AC179" s="487" t="n">
        <v>0</v>
      </c>
      <c r="AD179" s="487" t="n">
        <v>0</v>
      </c>
      <c r="AE179" s="487" t="n">
        <v>0</v>
      </c>
      <c r="AF179" s="487" t="n">
        <v>0</v>
      </c>
      <c r="AG179" s="753" t="n">
        <v>0</v>
      </c>
      <c r="AH179" s="704">
        <f>S179</f>
        <v/>
      </c>
      <c r="AI179" s="845" t="n">
        <v>25</v>
      </c>
      <c r="AJ179" s="543" t="n">
        <v>0.06777500925307944</v>
      </c>
      <c r="AK179" s="845" t="n">
        <v>-0.06646206398367056</v>
      </c>
      <c r="AL179" s="845" t="n">
        <v>-0.04688843886181535</v>
      </c>
      <c r="AM179" s="845" t="n">
        <v>0.2055359767863474</v>
      </c>
      <c r="AN179" s="845" t="n">
        <v>-0.07037518779677721</v>
      </c>
      <c r="AO179" s="845" t="n">
        <v>-0.1334009801392274</v>
      </c>
      <c r="AP179" s="845" t="n">
        <v>-0.1215708435511031</v>
      </c>
      <c r="AQ179" s="845" t="n">
        <v>0.2055357082460094</v>
      </c>
      <c r="AR179" s="845" t="n">
        <v>0.1450629735432079</v>
      </c>
      <c r="AS179" s="845" t="n">
        <v>-0.02327657823785616</v>
      </c>
      <c r="AT179" s="845" t="n">
        <v>-0.01775173496004684</v>
      </c>
      <c r="AU179" s="845" t="n">
        <v>0.06777490799358636</v>
      </c>
      <c r="AV179" s="845" t="n">
        <v>-0.03918665275137178</v>
      </c>
      <c r="AW179" s="845" t="n">
        <v>0.05606611936833772</v>
      </c>
      <c r="AX179" s="845" t="n">
        <v>-0.0394753842430963</v>
      </c>
      <c r="AY179" s="845" t="n">
        <v>-0.03669071898313027</v>
      </c>
      <c r="AZ179" s="845" t="n">
        <v>-0.08646139446019066</v>
      </c>
      <c r="BA179" s="845" t="n">
        <v>0.006685514975389863</v>
      </c>
      <c r="BB179" s="845" t="n">
        <v>-0.0607499917984166</v>
      </c>
      <c r="BC179" s="845" t="n">
        <v>-0.02906235103127433</v>
      </c>
      <c r="BD179" s="845" t="n">
        <v>-0.1371310684829285</v>
      </c>
      <c r="BE179" s="845" t="n">
        <v>-0.1057346150533297</v>
      </c>
      <c r="BF179" s="845" t="n">
        <v>-0.03597583007097777</v>
      </c>
      <c r="BG179" s="845" t="n">
        <v>-0.06257659285514783</v>
      </c>
      <c r="BH179" s="845" t="n">
        <v>0.4580485651040136</v>
      </c>
      <c r="BI179" s="845" t="n">
        <v>-0.1166304586416298</v>
      </c>
      <c r="BJ179" s="845" t="n">
        <v>-0.005425317575540933</v>
      </c>
      <c r="BK179" s="845" t="n">
        <v>-0.09505686460995773</v>
      </c>
      <c r="BL179" s="845" t="n">
        <v>0.04608406642576607</v>
      </c>
      <c r="BM179" s="845" t="n">
        <v>0.007114653544693636</v>
      </c>
      <c r="BN179" s="845" t="n">
        <v>-0.0758397392821606</v>
      </c>
      <c r="BO179" s="544" t="n">
        <v>0.05560227767270132</v>
      </c>
      <c r="BP179" s="845" t="n"/>
      <c r="BQ179" s="705" t="n">
        <v>0.03346618823590725</v>
      </c>
      <c r="BR179" s="487" t="n">
        <v>0.04424580522307386</v>
      </c>
      <c r="BS179" s="487" t="n">
        <v>0.01330415663633985</v>
      </c>
      <c r="BT179" s="487" t="n">
        <v>0.01966480534370844</v>
      </c>
      <c r="BU179" s="487" t="n">
        <v>0.0450862402185828</v>
      </c>
      <c r="BV179" s="487" t="n">
        <v>0.007429510648082359</v>
      </c>
      <c r="BW179" s="487" t="n">
        <v>-0.01692665638065234</v>
      </c>
      <c r="BX179" s="487" t="n">
        <v>0.01966477965091461</v>
      </c>
      <c r="BY179" s="487" t="n">
        <v>0.03096357602493115</v>
      </c>
      <c r="BZ179" s="487" t="n">
        <v>-0.03180404754121949</v>
      </c>
      <c r="CA179" s="487" t="n">
        <v>-0.02803309435398213</v>
      </c>
      <c r="CB179" s="487" t="n">
        <v>0.03346613823562993</v>
      </c>
      <c r="CC179" s="487" t="n">
        <v>0.04556895124779121</v>
      </c>
      <c r="CD179" s="487" t="n">
        <v>-0.05991131054364239</v>
      </c>
      <c r="CE179" s="487" t="n">
        <v>0.1520470986176839</v>
      </c>
      <c r="CF179" s="487" t="n">
        <v>0.1201631261101893</v>
      </c>
      <c r="CG179" s="487" t="n">
        <v>0.1788412043141768</v>
      </c>
      <c r="CH179" s="487" t="n">
        <v>0.2917425975819046</v>
      </c>
      <c r="CI179" s="487" t="n">
        <v>0.06354892916736755</v>
      </c>
      <c r="CJ179" s="487" t="n">
        <v>-0.0349110635292929</v>
      </c>
      <c r="CK179" s="487" t="n">
        <v>0.08809452019912539</v>
      </c>
      <c r="CL179" s="487" t="n">
        <v>-0.03437698075048218</v>
      </c>
      <c r="CM179" s="487" t="n">
        <v>-0.03260459656905978</v>
      </c>
      <c r="CN179" s="487" t="n">
        <v>-0.07352833247441168</v>
      </c>
      <c r="CO179" s="487" t="n">
        <v>0.006685514975389703</v>
      </c>
      <c r="CP179" s="487" t="n">
        <v>0.04572987461943852</v>
      </c>
      <c r="CQ179" s="487" t="n">
        <v>-0.00877198174937433</v>
      </c>
      <c r="CR179" s="487" t="n">
        <v>-0.02813626685743247</v>
      </c>
      <c r="CS179" s="487" t="n">
        <v>0.1095951633761857</v>
      </c>
      <c r="CT179" s="487" t="n">
        <v>0.02128905914088114</v>
      </c>
      <c r="CU179" s="487" t="n">
        <v>-0.102308034136753</v>
      </c>
      <c r="CV179" s="753" t="n">
        <v>0.2730159833621026</v>
      </c>
    </row>
    <row r="180">
      <c r="A180" s="476" t="n">
        <v>26</v>
      </c>
      <c r="B180" s="705" t="n">
        <v>0</v>
      </c>
      <c r="C180" s="487" t="n">
        <v>0</v>
      </c>
      <c r="D180" s="487" t="n">
        <v>0</v>
      </c>
      <c r="E180" s="487" t="n">
        <v>0</v>
      </c>
      <c r="F180" s="487" t="n">
        <v>0</v>
      </c>
      <c r="G180" s="487" t="n">
        <v>0</v>
      </c>
      <c r="H180" s="487" t="n">
        <v>0</v>
      </c>
      <c r="I180" s="487" t="n">
        <v>0</v>
      </c>
      <c r="J180" s="487" t="n">
        <v>0</v>
      </c>
      <c r="K180" s="487" t="n">
        <v>0</v>
      </c>
      <c r="L180" s="487" t="n">
        <v>0</v>
      </c>
      <c r="M180" s="487" t="n">
        <v>0</v>
      </c>
      <c r="N180" s="487" t="n">
        <v>0</v>
      </c>
      <c r="O180" s="487" t="n">
        <v>0</v>
      </c>
      <c r="P180" s="487" t="n">
        <v>0</v>
      </c>
      <c r="Q180" s="487" t="n">
        <v>0</v>
      </c>
      <c r="R180" s="487" t="n">
        <v>0</v>
      </c>
      <c r="S180" s="487" t="n">
        <v>0</v>
      </c>
      <c r="T180" s="487" t="n">
        <v>0</v>
      </c>
      <c r="U180" s="487" t="n">
        <v>0</v>
      </c>
      <c r="V180" s="487" t="n">
        <v>0</v>
      </c>
      <c r="W180" s="487" t="n">
        <v>0</v>
      </c>
      <c r="X180" s="487" t="n">
        <v>0</v>
      </c>
      <c r="Y180" s="487" t="n">
        <v>0</v>
      </c>
      <c r="Z180" s="487" t="n">
        <v>0</v>
      </c>
      <c r="AA180" s="487" t="n">
        <v>1</v>
      </c>
      <c r="AB180" s="487" t="n">
        <v>0</v>
      </c>
      <c r="AC180" s="487" t="n">
        <v>0</v>
      </c>
      <c r="AD180" s="487" t="n">
        <v>0</v>
      </c>
      <c r="AE180" s="487" t="n">
        <v>0</v>
      </c>
      <c r="AF180" s="487" t="n">
        <v>0</v>
      </c>
      <c r="AG180" s="753" t="n">
        <v>0</v>
      </c>
      <c r="AH180" s="704">
        <f>T180</f>
        <v/>
      </c>
      <c r="AI180" s="845" t="n">
        <v>26</v>
      </c>
      <c r="AJ180" s="543" t="n">
        <v>0.0915526567345159</v>
      </c>
      <c r="AK180" s="845" t="n">
        <v>-0.015337143263068</v>
      </c>
      <c r="AL180" s="845" t="n">
        <v>-0.002380519710764185</v>
      </c>
      <c r="AM180" s="845" t="n">
        <v>-0.0706093412440046</v>
      </c>
      <c r="AN180" s="845" t="n">
        <v>0.04083191588863978</v>
      </c>
      <c r="AO180" s="845" t="n">
        <v>0.264968097494212</v>
      </c>
      <c r="AP180" s="845" t="n">
        <v>-0.04405068702649122</v>
      </c>
      <c r="AQ180" s="845" t="n">
        <v>-0.07060924899029475</v>
      </c>
      <c r="AR180" s="845" t="n">
        <v>-0.06245528708358268</v>
      </c>
      <c r="AS180" s="845" t="n">
        <v>-0.1110502461617392</v>
      </c>
      <c r="AT180" s="845" t="n">
        <v>-0.1735167813138681</v>
      </c>
      <c r="AU180" s="845" t="n">
        <v>0.09155251994994429</v>
      </c>
      <c r="AV180" s="845" t="n">
        <v>0.002363293641122127</v>
      </c>
      <c r="AW180" s="845" t="n">
        <v>0.09012171891235018</v>
      </c>
      <c r="AX180" s="845" t="n">
        <v>-0.02984512666643452</v>
      </c>
      <c r="AY180" s="845" t="n">
        <v>-0.04362593650835669</v>
      </c>
      <c r="AZ180" s="845" t="n">
        <v>-0.04522755521502307</v>
      </c>
      <c r="BA180" s="845" t="n">
        <v>0.04572987461943814</v>
      </c>
      <c r="BB180" s="845" t="n">
        <v>0.04856680929609751</v>
      </c>
      <c r="BC180" s="845" t="n">
        <v>-0.01808795633152604</v>
      </c>
      <c r="BD180" s="845" t="n">
        <v>-0.1285751952993395</v>
      </c>
      <c r="BE180" s="845" t="n">
        <v>-0.1528334693829656</v>
      </c>
      <c r="BF180" s="845" t="n">
        <v>-0.1086726068736446</v>
      </c>
      <c r="BG180" s="845" t="n">
        <v>-0.08990433583069969</v>
      </c>
      <c r="BH180" s="845" t="n">
        <v>-0.1166304586416298</v>
      </c>
      <c r="BI180" s="845" t="n">
        <v>0.5966160660282791</v>
      </c>
      <c r="BJ180" s="845" t="n">
        <v>-0.009689879233964058</v>
      </c>
      <c r="BK180" s="845" t="n">
        <v>-0.02938364410165906</v>
      </c>
      <c r="BL180" s="845" t="n">
        <v>0.01802576290882186</v>
      </c>
      <c r="BM180" s="845" t="n">
        <v>0.02997255335333192</v>
      </c>
      <c r="BN180" s="845" t="n">
        <v>-0.00992271256574323</v>
      </c>
      <c r="BO180" s="544" t="n">
        <v>0.01116463363777944</v>
      </c>
      <c r="BP180" s="845" t="n"/>
      <c r="BQ180" s="705" t="n">
        <v>0.04948655233166156</v>
      </c>
      <c r="BR180" s="487" t="n">
        <v>0.05562179797405702</v>
      </c>
      <c r="BS180" s="487" t="n">
        <v>0.1758855451078052</v>
      </c>
      <c r="BT180" s="487" t="n">
        <v>0.01050748804631617</v>
      </c>
      <c r="BU180" s="487" t="n">
        <v>0.1195778297030719</v>
      </c>
      <c r="BV180" s="487" t="n">
        <v>-0.003620916405079957</v>
      </c>
      <c r="BW180" s="487" t="n">
        <v>-0.02537039698778699</v>
      </c>
      <c r="BX180" s="487" t="n">
        <v>0.01050747431789532</v>
      </c>
      <c r="BY180" s="487" t="n">
        <v>0.159571536082506</v>
      </c>
      <c r="BZ180" s="487" t="n">
        <v>-0.02985310598476069</v>
      </c>
      <c r="CA180" s="487" t="n">
        <v>-0.04737364913042344</v>
      </c>
      <c r="CB180" s="487" t="n">
        <v>0.04948647839610242</v>
      </c>
      <c r="CC180" s="487" t="n">
        <v>0.07448208919018312</v>
      </c>
      <c r="CD180" s="487" t="n">
        <v>-0.04149602164619862</v>
      </c>
      <c r="CE180" s="487" t="n">
        <v>0.04404810914419149</v>
      </c>
      <c r="CF180" s="487" t="n">
        <v>0.04543820376855379</v>
      </c>
      <c r="CG180" s="487" t="n">
        <v>0.05785075581306312</v>
      </c>
      <c r="CH180" s="487" t="n">
        <v>0.06354892916736765</v>
      </c>
      <c r="CI180" s="487" t="n">
        <v>0.2918674994107393</v>
      </c>
      <c r="CJ180" s="487" t="n">
        <v>0.2290225769444584</v>
      </c>
      <c r="CK180" s="487" t="n">
        <v>0.09587026389028797</v>
      </c>
      <c r="CL180" s="487" t="n">
        <v>0.02734402568393124</v>
      </c>
      <c r="CM180" s="487" t="n">
        <v>-0.04422360979248471</v>
      </c>
      <c r="CN180" s="487" t="n">
        <v>-0.06680749727941571</v>
      </c>
      <c r="CO180" s="487" t="n">
        <v>-0.06074999179841645</v>
      </c>
      <c r="CP180" s="487" t="n">
        <v>0.04856680929609763</v>
      </c>
      <c r="CQ180" s="487" t="n">
        <v>-0.008272791714942874</v>
      </c>
      <c r="CR180" s="487" t="n">
        <v>-0.1228320024587245</v>
      </c>
      <c r="CS180" s="487" t="n">
        <v>-0.07885982578756544</v>
      </c>
      <c r="CT180" s="487" t="n">
        <v>0.02538744358524198</v>
      </c>
      <c r="CU180" s="487" t="n">
        <v>0.02097463043649232</v>
      </c>
      <c r="CV180" s="753" t="n">
        <v>-0.08944894431948336</v>
      </c>
    </row>
    <row r="181">
      <c r="A181" s="476" t="n">
        <v>27</v>
      </c>
      <c r="B181" s="705" t="n">
        <v>0</v>
      </c>
      <c r="C181" s="487" t="n">
        <v>0</v>
      </c>
      <c r="D181" s="487" t="n">
        <v>0</v>
      </c>
      <c r="E181" s="487" t="n">
        <v>0</v>
      </c>
      <c r="F181" s="487" t="n">
        <v>0</v>
      </c>
      <c r="G181" s="487" t="n">
        <v>0</v>
      </c>
      <c r="H181" s="487" t="n">
        <v>0</v>
      </c>
      <c r="I181" s="487" t="n">
        <v>0</v>
      </c>
      <c r="J181" s="487" t="n">
        <v>0</v>
      </c>
      <c r="K181" s="487" t="n">
        <v>0</v>
      </c>
      <c r="L181" s="487" t="n">
        <v>0</v>
      </c>
      <c r="M181" s="487" t="n">
        <v>0</v>
      </c>
      <c r="N181" s="487" t="n">
        <v>0</v>
      </c>
      <c r="O181" s="487" t="n">
        <v>0</v>
      </c>
      <c r="P181" s="487" t="n">
        <v>0</v>
      </c>
      <c r="Q181" s="487" t="n">
        <v>0</v>
      </c>
      <c r="R181" s="487" t="n">
        <v>0</v>
      </c>
      <c r="S181" s="487" t="n">
        <v>0</v>
      </c>
      <c r="T181" s="487" t="n">
        <v>0</v>
      </c>
      <c r="U181" s="487" t="n">
        <v>0</v>
      </c>
      <c r="V181" s="487" t="n">
        <v>0</v>
      </c>
      <c r="W181" s="487" t="n">
        <v>0</v>
      </c>
      <c r="X181" s="487" t="n">
        <v>0</v>
      </c>
      <c r="Y181" s="487" t="n">
        <v>0</v>
      </c>
      <c r="Z181" s="487" t="n">
        <v>0</v>
      </c>
      <c r="AA181" s="487" t="n">
        <v>0</v>
      </c>
      <c r="AB181" s="487" t="n">
        <v>1</v>
      </c>
      <c r="AC181" s="487" t="n">
        <v>0</v>
      </c>
      <c r="AD181" s="487" t="n">
        <v>0</v>
      </c>
      <c r="AE181" s="487" t="n">
        <v>0</v>
      </c>
      <c r="AF181" s="487" t="n">
        <v>0</v>
      </c>
      <c r="AG181" s="753" t="n">
        <v>0</v>
      </c>
      <c r="AH181" s="704">
        <f>U181</f>
        <v/>
      </c>
      <c r="AI181" s="845" t="n">
        <v>27</v>
      </c>
      <c r="AJ181" s="543" t="n">
        <v>-0.06626892797580587</v>
      </c>
      <c r="AK181" s="845" t="n">
        <v>-0.09684040367116278</v>
      </c>
      <c r="AL181" s="845" t="n">
        <v>-0.01637625994308676</v>
      </c>
      <c r="AM181" s="845" t="n">
        <v>0.06254774777559657</v>
      </c>
      <c r="AN181" s="845" t="n">
        <v>-0.102308030595595</v>
      </c>
      <c r="AO181" s="845" t="n">
        <v>0.1340283371572583</v>
      </c>
      <c r="AP181" s="845" t="n">
        <v>0.2951647663323547</v>
      </c>
      <c r="AQ181" s="845" t="n">
        <v>0.06254766605465616</v>
      </c>
      <c r="AR181" s="845" t="n">
        <v>-0.08218801654488597</v>
      </c>
      <c r="AS181" s="845" t="n">
        <v>0.01550300383010872</v>
      </c>
      <c r="AT181" s="845" t="n">
        <v>0.02106812475410569</v>
      </c>
      <c r="AU181" s="845" t="n">
        <v>-0.06626882896647876</v>
      </c>
      <c r="AV181" s="845" t="n">
        <v>-0.00759461820177193</v>
      </c>
      <c r="AW181" s="845" t="n">
        <v>-0.007993687502164518</v>
      </c>
      <c r="AX181" s="845" t="n">
        <v>0.004334476048433622</v>
      </c>
      <c r="AY181" s="845" t="n">
        <v>0.02277902896546116</v>
      </c>
      <c r="AZ181" s="845" t="n">
        <v>-0.0767354768890896</v>
      </c>
      <c r="BA181" s="845" t="n">
        <v>-0.008771981749374241</v>
      </c>
      <c r="BB181" s="845" t="n">
        <v>-0.008272791714942912</v>
      </c>
      <c r="BC181" s="845" t="n">
        <v>0.1098995379002175</v>
      </c>
      <c r="BD181" s="845" t="n">
        <v>0.01525532251474554</v>
      </c>
      <c r="BE181" s="845" t="n">
        <v>0.0215481630811408</v>
      </c>
      <c r="BF181" s="845" t="n">
        <v>0.05684217220027871</v>
      </c>
      <c r="BG181" s="845" t="n">
        <v>-0.07853046098665953</v>
      </c>
      <c r="BH181" s="845" t="n">
        <v>-0.005425317575541169</v>
      </c>
      <c r="BI181" s="845" t="n">
        <v>-0.009689879233964388</v>
      </c>
      <c r="BJ181" s="845" t="n">
        <v>0.486706967011375</v>
      </c>
      <c r="BK181" s="845" t="n">
        <v>-0.2394130917736966</v>
      </c>
      <c r="BL181" s="845" t="n">
        <v>0.0295437146582959</v>
      </c>
      <c r="BM181" s="845" t="n">
        <v>-0.05949470735118376</v>
      </c>
      <c r="BN181" s="845" t="n">
        <v>-0.09365151032446299</v>
      </c>
      <c r="BO181" s="544" t="n">
        <v>0.03296419912139591</v>
      </c>
      <c r="BP181" s="845" t="n"/>
      <c r="BQ181" s="705" t="n">
        <v>-0.003678995166684404</v>
      </c>
      <c r="BR181" s="487" t="n">
        <v>0.04271701676241857</v>
      </c>
      <c r="BS181" s="487" t="n">
        <v>0.1696800932772771</v>
      </c>
      <c r="BT181" s="487" t="n">
        <v>-0.03607725099688383</v>
      </c>
      <c r="BU181" s="487" t="n">
        <v>0.00790611225696173</v>
      </c>
      <c r="BV181" s="487" t="n">
        <v>-0.02965808645611083</v>
      </c>
      <c r="BW181" s="487" t="n">
        <v>-0.05511244729893845</v>
      </c>
      <c r="BX181" s="487" t="n">
        <v>-0.03607720386062415</v>
      </c>
      <c r="BY181" s="487" t="n">
        <v>0.08269274562676251</v>
      </c>
      <c r="BZ181" s="487" t="n">
        <v>0.009419494735110626</v>
      </c>
      <c r="CA181" s="487" t="n">
        <v>0.01220056068787059</v>
      </c>
      <c r="CB181" s="487" t="n">
        <v>-0.00367898967006867</v>
      </c>
      <c r="CC181" s="487" t="n">
        <v>-0.03295303453910094</v>
      </c>
      <c r="CD181" s="487" t="n">
        <v>0.02219952352797661</v>
      </c>
      <c r="CE181" s="487" t="n">
        <v>-0.02251917707373219</v>
      </c>
      <c r="CF181" s="487" t="n">
        <v>-0.03668327546413591</v>
      </c>
      <c r="CG181" s="487" t="n">
        <v>0.03174481940607897</v>
      </c>
      <c r="CH181" s="487" t="n">
        <v>-0.03491106352929284</v>
      </c>
      <c r="CI181" s="487" t="n">
        <v>0.2290225769444583</v>
      </c>
      <c r="CJ181" s="487" t="n">
        <v>0.445726282043783</v>
      </c>
      <c r="CK181" s="487" t="n">
        <v>-0.04262813097134627</v>
      </c>
      <c r="CL181" s="487" t="n">
        <v>-0.01188929758152144</v>
      </c>
      <c r="CM181" s="487" t="n">
        <v>-0.0039607691641666</v>
      </c>
      <c r="CN181" s="487" t="n">
        <v>0.1056285050798345</v>
      </c>
      <c r="CO181" s="487" t="n">
        <v>-0.02906235103127408</v>
      </c>
      <c r="CP181" s="487" t="n">
        <v>-0.01808795633152621</v>
      </c>
      <c r="CQ181" s="487" t="n">
        <v>0.1098995379002178</v>
      </c>
      <c r="CR181" s="487" t="n">
        <v>-0.2337293776340938</v>
      </c>
      <c r="CS181" s="487" t="n">
        <v>-0.1181164011853629</v>
      </c>
      <c r="CT181" s="487" t="n">
        <v>-0.2120809696439619</v>
      </c>
      <c r="CU181" s="487" t="n">
        <v>0.06462920732971102</v>
      </c>
      <c r="CV181" s="753" t="n">
        <v>0.0229369810865092</v>
      </c>
    </row>
    <row r="182">
      <c r="A182" s="476" t="n">
        <v>28</v>
      </c>
      <c r="B182" s="705" t="n">
        <v>0</v>
      </c>
      <c r="C182" s="487" t="n">
        <v>0</v>
      </c>
      <c r="D182" s="487" t="n">
        <v>0</v>
      </c>
      <c r="E182" s="487" t="n">
        <v>0</v>
      </c>
      <c r="F182" s="487" t="n">
        <v>0</v>
      </c>
      <c r="G182" s="487" t="n">
        <v>0</v>
      </c>
      <c r="H182" s="487" t="n">
        <v>0</v>
      </c>
      <c r="I182" s="487" t="n">
        <v>0</v>
      </c>
      <c r="J182" s="487" t="n">
        <v>0</v>
      </c>
      <c r="K182" s="487" t="n">
        <v>0</v>
      </c>
      <c r="L182" s="487" t="n">
        <v>0</v>
      </c>
      <c r="M182" s="487" t="n">
        <v>0</v>
      </c>
      <c r="N182" s="487" t="n">
        <v>0</v>
      </c>
      <c r="O182" s="487" t="n">
        <v>0</v>
      </c>
      <c r="P182" s="487" t="n">
        <v>0</v>
      </c>
      <c r="Q182" s="487" t="n">
        <v>0</v>
      </c>
      <c r="R182" s="487" t="n">
        <v>0</v>
      </c>
      <c r="S182" s="487" t="n">
        <v>0</v>
      </c>
      <c r="T182" s="487" t="n">
        <v>0</v>
      </c>
      <c r="U182" s="487" t="n">
        <v>0</v>
      </c>
      <c r="V182" s="487" t="n">
        <v>0</v>
      </c>
      <c r="W182" s="487" t="n">
        <v>0</v>
      </c>
      <c r="X182" s="487" t="n">
        <v>0</v>
      </c>
      <c r="Y182" s="487" t="n">
        <v>0</v>
      </c>
      <c r="Z182" s="487" t="n">
        <v>0</v>
      </c>
      <c r="AA182" s="487" t="n">
        <v>0</v>
      </c>
      <c r="AB182" s="487" t="n">
        <v>0</v>
      </c>
      <c r="AC182" s="487" t="n">
        <v>1</v>
      </c>
      <c r="AD182" s="487" t="n">
        <v>0</v>
      </c>
      <c r="AE182" s="487" t="n">
        <v>0</v>
      </c>
      <c r="AF182" s="487" t="n">
        <v>0</v>
      </c>
      <c r="AG182" s="753" t="n">
        <v>0</v>
      </c>
      <c r="AH182" s="704">
        <f>V182</f>
        <v/>
      </c>
      <c r="AI182" s="845" t="n">
        <v>28</v>
      </c>
      <c r="AJ182" s="543" t="n">
        <v>-0.0004156640783735896</v>
      </c>
      <c r="AK182" s="845" t="n">
        <v>0.1070939128231064</v>
      </c>
      <c r="AL182" s="845" t="n">
        <v>-0.055094321129638</v>
      </c>
      <c r="AM182" s="845" t="n">
        <v>0.03180898697656535</v>
      </c>
      <c r="AN182" s="845" t="n">
        <v>0.07832626715041527</v>
      </c>
      <c r="AO182" s="845" t="n">
        <v>0.03499314373499959</v>
      </c>
      <c r="AP182" s="845" t="n">
        <v>0.1349867666746573</v>
      </c>
      <c r="AQ182" s="845" t="n">
        <v>0.03180894541695008</v>
      </c>
      <c r="AR182" s="845" t="n">
        <v>0.04301955347106675</v>
      </c>
      <c r="AS182" s="845" t="n">
        <v>-0.002650821463445391</v>
      </c>
      <c r="AT182" s="845" t="n">
        <v>-0.01383752386985265</v>
      </c>
      <c r="AU182" s="845" t="n">
        <v>-0.0004156634573491384</v>
      </c>
      <c r="AV182" s="845" t="n">
        <v>-0.01283784643323198</v>
      </c>
      <c r="AW182" s="845" t="n">
        <v>0.0141692423541649</v>
      </c>
      <c r="AX182" s="845" t="n">
        <v>-0.01133203471735245</v>
      </c>
      <c r="AY182" s="845" t="n">
        <v>-0.03554301492559168</v>
      </c>
      <c r="AZ182" s="845" t="n">
        <v>0.0908095544268754</v>
      </c>
      <c r="BA182" s="845" t="n">
        <v>-0.02813626685743268</v>
      </c>
      <c r="BB182" s="845" t="n">
        <v>-0.1228320024587243</v>
      </c>
      <c r="BC182" s="845" t="n">
        <v>-0.2337293776340936</v>
      </c>
      <c r="BD182" s="845" t="n">
        <v>-0.007269101299519201</v>
      </c>
      <c r="BE182" s="845" t="n">
        <v>0.003900488205720185</v>
      </c>
      <c r="BF182" s="845" t="n">
        <v>-0.02484323566691837</v>
      </c>
      <c r="BG182" s="845" t="n">
        <v>0.1526523574723337</v>
      </c>
      <c r="BH182" s="845" t="n">
        <v>-0.09505686460995746</v>
      </c>
      <c r="BI182" s="845" t="n">
        <v>-0.0293836441016588</v>
      </c>
      <c r="BJ182" s="845" t="n">
        <v>-0.2394130917736967</v>
      </c>
      <c r="BK182" s="845" t="n">
        <v>0.3748810088719998</v>
      </c>
      <c r="BL182" s="845" t="n">
        <v>-0.01120928679596123</v>
      </c>
      <c r="BM182" s="845" t="n">
        <v>0.05178283252055266</v>
      </c>
      <c r="BN182" s="845" t="n">
        <v>0.1246143608932703</v>
      </c>
      <c r="BO182" s="544" t="n">
        <v>-0.01151227219989655</v>
      </c>
      <c r="BP182" s="845" t="n"/>
      <c r="BQ182" s="705" t="n">
        <v>-0.04618930495752263</v>
      </c>
      <c r="BR182" s="487" t="n">
        <v>-0.004791714670850728</v>
      </c>
      <c r="BS182" s="487" t="n">
        <v>-0.0156274970786033</v>
      </c>
      <c r="BT182" s="487" t="n">
        <v>-0.01566287115855245</v>
      </c>
      <c r="BU182" s="487" t="n">
        <v>0.1117360709895801</v>
      </c>
      <c r="BV182" s="487" t="n">
        <v>-0.07788604210536951</v>
      </c>
      <c r="BW182" s="487" t="n">
        <v>0.03990293944046661</v>
      </c>
      <c r="BX182" s="487" t="n">
        <v>-0.01566285069443333</v>
      </c>
      <c r="BY182" s="487" t="n">
        <v>-0.03100721610365359</v>
      </c>
      <c r="BZ182" s="487" t="n">
        <v>0.1863606877085178</v>
      </c>
      <c r="CA182" s="487" t="n">
        <v>-0.03551891782925913</v>
      </c>
      <c r="CB182" s="487" t="n">
        <v>-0.04618923594822769</v>
      </c>
      <c r="CC182" s="487" t="n">
        <v>-0.06345350516973389</v>
      </c>
      <c r="CD182" s="487" t="n">
        <v>-0.07457033706959286</v>
      </c>
      <c r="CE182" s="487" t="n">
        <v>-0.05870167242473655</v>
      </c>
      <c r="CF182" s="487" t="n">
        <v>-0.03268928485419142</v>
      </c>
      <c r="CG182" s="487" t="n">
        <v>-0.0269620730275191</v>
      </c>
      <c r="CH182" s="487" t="n">
        <v>0.08809452019912553</v>
      </c>
      <c r="CI182" s="487" t="n">
        <v>0.09587026389028774</v>
      </c>
      <c r="CJ182" s="487" t="n">
        <v>-0.04262813097134681</v>
      </c>
      <c r="CK182" s="487" t="n">
        <v>0.7185172668708359</v>
      </c>
      <c r="CL182" s="487" t="n">
        <v>-0.1504787194025883</v>
      </c>
      <c r="CM182" s="487" t="n">
        <v>-0.1504319527584962</v>
      </c>
      <c r="CN182" s="487" t="n">
        <v>-0.1519003309274854</v>
      </c>
      <c r="CO182" s="487" t="n">
        <v>-0.1371310684829285</v>
      </c>
      <c r="CP182" s="487" t="n">
        <v>-0.1285751952993376</v>
      </c>
      <c r="CQ182" s="487" t="n">
        <v>0.01525532251474497</v>
      </c>
      <c r="CR182" s="487" t="n">
        <v>-0.007269101299519055</v>
      </c>
      <c r="CS182" s="487" t="n">
        <v>0.03927807286410867</v>
      </c>
      <c r="CT182" s="487" t="n">
        <v>0.02207929385206025</v>
      </c>
      <c r="CU182" s="487" t="n">
        <v>0.01921305850106635</v>
      </c>
      <c r="CV182" s="753" t="n">
        <v>-0.0127464541558993</v>
      </c>
    </row>
    <row r="183">
      <c r="A183" s="476" t="n">
        <v>29</v>
      </c>
      <c r="B183" s="705" t="n">
        <v>0</v>
      </c>
      <c r="C183" s="487" t="n">
        <v>0</v>
      </c>
      <c r="D183" s="487" t="n">
        <v>0</v>
      </c>
      <c r="E183" s="487" t="n">
        <v>0</v>
      </c>
      <c r="F183" s="487" t="n">
        <v>0</v>
      </c>
      <c r="G183" s="487" t="n">
        <v>0</v>
      </c>
      <c r="H183" s="487" t="n">
        <v>0</v>
      </c>
      <c r="I183" s="487" t="n">
        <v>0</v>
      </c>
      <c r="J183" s="487" t="n">
        <v>0</v>
      </c>
      <c r="K183" s="487" t="n">
        <v>0</v>
      </c>
      <c r="L183" s="487" t="n">
        <v>0</v>
      </c>
      <c r="M183" s="487" t="n">
        <v>0</v>
      </c>
      <c r="N183" s="487" t="n">
        <v>0</v>
      </c>
      <c r="O183" s="487" t="n">
        <v>0</v>
      </c>
      <c r="P183" s="487" t="n">
        <v>0</v>
      </c>
      <c r="Q183" s="487" t="n">
        <v>0</v>
      </c>
      <c r="R183" s="487" t="n">
        <v>0</v>
      </c>
      <c r="S183" s="487" t="n">
        <v>0</v>
      </c>
      <c r="T183" s="487" t="n">
        <v>0</v>
      </c>
      <c r="U183" s="487" t="n">
        <v>0</v>
      </c>
      <c r="V183" s="487" t="n">
        <v>0</v>
      </c>
      <c r="W183" s="487" t="n">
        <v>0</v>
      </c>
      <c r="X183" s="487" t="n">
        <v>0</v>
      </c>
      <c r="Y183" s="487" t="n">
        <v>0</v>
      </c>
      <c r="Z183" s="487" t="n">
        <v>0</v>
      </c>
      <c r="AA183" s="487" t="n">
        <v>0</v>
      </c>
      <c r="AB183" s="487" t="n">
        <v>0</v>
      </c>
      <c r="AC183" s="487" t="n">
        <v>0</v>
      </c>
      <c r="AD183" s="487" t="n">
        <v>1</v>
      </c>
      <c r="AE183" s="487" t="n">
        <v>0</v>
      </c>
      <c r="AF183" s="487" t="n">
        <v>0</v>
      </c>
      <c r="AG183" s="753" t="n">
        <v>0</v>
      </c>
      <c r="AH183" s="704">
        <f>W183</f>
        <v/>
      </c>
      <c r="AI183" s="845" t="n">
        <v>29</v>
      </c>
      <c r="AJ183" s="543" t="n">
        <v>0.01658685635014124</v>
      </c>
      <c r="AK183" s="845" t="n">
        <v>0.1494705080220718</v>
      </c>
      <c r="AL183" s="845" t="n">
        <v>-0.1055787818347154</v>
      </c>
      <c r="AM183" s="845" t="n">
        <v>0.01697808419975641</v>
      </c>
      <c r="AN183" s="845" t="n">
        <v>-0.006338058699457541</v>
      </c>
      <c r="AO183" s="845" t="n">
        <v>-0.001249842069812657</v>
      </c>
      <c r="AP183" s="845" t="n">
        <v>-0.02256056501529445</v>
      </c>
      <c r="AQ183" s="845" t="n">
        <v>0.01697806201726292</v>
      </c>
      <c r="AR183" s="845" t="n">
        <v>-0.08130428330392883</v>
      </c>
      <c r="AS183" s="845" t="n">
        <v>-0.02457988166297401</v>
      </c>
      <c r="AT183" s="845" t="n">
        <v>-0.005026457001440193</v>
      </c>
      <c r="AU183" s="845" t="n">
        <v>0.01658683156848963</v>
      </c>
      <c r="AV183" s="845" t="n">
        <v>0.0823058258154466</v>
      </c>
      <c r="AW183" s="845" t="n">
        <v>-0.04857595097119317</v>
      </c>
      <c r="AX183" s="845" t="n">
        <v>0.03905277602905038</v>
      </c>
      <c r="AY183" s="845" t="n">
        <v>0.04816081969468802</v>
      </c>
      <c r="AZ183" s="845" t="n">
        <v>0.03527790109846728</v>
      </c>
      <c r="BA183" s="845" t="n">
        <v>0.1095951633761858</v>
      </c>
      <c r="BB183" s="845" t="n">
        <v>-0.07885982578756552</v>
      </c>
      <c r="BC183" s="845" t="n">
        <v>-0.118116401185363</v>
      </c>
      <c r="BD183" s="845" t="n">
        <v>0.039278072864109</v>
      </c>
      <c r="BE183" s="845" t="n">
        <v>-0.02751114949087945</v>
      </c>
      <c r="BF183" s="845" t="n">
        <v>-0.09877912440770664</v>
      </c>
      <c r="BG183" s="845" t="n">
        <v>0.0229023716998896</v>
      </c>
      <c r="BH183" s="845" t="n">
        <v>0.04608406642576592</v>
      </c>
      <c r="BI183" s="845" t="n">
        <v>0.01802576290882156</v>
      </c>
      <c r="BJ183" s="845" t="n">
        <v>0.02954371465829616</v>
      </c>
      <c r="BK183" s="845" t="n">
        <v>-0.01120928679596145</v>
      </c>
      <c r="BL183" s="845" t="n">
        <v>0.4136785261823307</v>
      </c>
      <c r="BM183" s="845" t="n">
        <v>-0.2101475185558615</v>
      </c>
      <c r="BN183" s="845" t="n">
        <v>-0.2868156609632486</v>
      </c>
      <c r="BO183" s="544" t="n">
        <v>-0.1062296654018851</v>
      </c>
      <c r="BP183" s="845" t="n"/>
      <c r="BQ183" s="705" t="n">
        <v>-0.00636557111286031</v>
      </c>
      <c r="BR183" s="487" t="n">
        <v>-0.026445574485602</v>
      </c>
      <c r="BS183" s="487" t="n">
        <v>-0.01353653600865349</v>
      </c>
      <c r="BT183" s="487" t="n">
        <v>-0.03287872522799237</v>
      </c>
      <c r="BU183" s="487" t="n">
        <v>0.04166792116478212</v>
      </c>
      <c r="BV183" s="487" t="n">
        <v>-0.0378049947713441</v>
      </c>
      <c r="BW183" s="487" t="n">
        <v>0.03337786592893567</v>
      </c>
      <c r="BX183" s="487" t="n">
        <v>-0.03287868227072464</v>
      </c>
      <c r="BY183" s="487" t="n">
        <v>-0.04619324006139339</v>
      </c>
      <c r="BZ183" s="487" t="n">
        <v>-0.0819461247635952</v>
      </c>
      <c r="CA183" s="487" t="n">
        <v>0.08781747638300622</v>
      </c>
      <c r="CB183" s="487" t="n">
        <v>-0.006365561602356247</v>
      </c>
      <c r="CC183" s="487" t="n">
        <v>0.1283477221895417</v>
      </c>
      <c r="CD183" s="487" t="n">
        <v>-0.1250819568265712</v>
      </c>
      <c r="CE183" s="487" t="n">
        <v>0.2895526943706747</v>
      </c>
      <c r="CF183" s="487" t="n">
        <v>-0.09890488962345144</v>
      </c>
      <c r="CG183" s="487" t="n">
        <v>-0.09311240140686443</v>
      </c>
      <c r="CH183" s="487" t="n">
        <v>-0.03437698075048205</v>
      </c>
      <c r="CI183" s="487" t="n">
        <v>0.02734402568393154</v>
      </c>
      <c r="CJ183" s="487" t="n">
        <v>-0.01188929758152093</v>
      </c>
      <c r="CK183" s="487" t="n">
        <v>-0.1504787194025881</v>
      </c>
      <c r="CL183" s="487" t="n">
        <v>0.5911311890082842</v>
      </c>
      <c r="CM183" s="487" t="n">
        <v>-0.1212135804756931</v>
      </c>
      <c r="CN183" s="487" t="n">
        <v>-0.06087080469370745</v>
      </c>
      <c r="CO183" s="487" t="n">
        <v>-0.1057346150533296</v>
      </c>
      <c r="CP183" s="487" t="n">
        <v>-0.1528334693829659</v>
      </c>
      <c r="CQ183" s="487" t="n">
        <v>0.02154816308114073</v>
      </c>
      <c r="CR183" s="487" t="n">
        <v>0.003900488205720445</v>
      </c>
      <c r="CS183" s="487" t="n">
        <v>-0.02751114949087938</v>
      </c>
      <c r="CT183" s="487" t="n">
        <v>0.01279057688751149</v>
      </c>
      <c r="CU183" s="487" t="n">
        <v>0.05196813728580256</v>
      </c>
      <c r="CV183" s="753" t="n">
        <v>-0.03957671137127591</v>
      </c>
    </row>
    <row r="184">
      <c r="A184" s="476" t="n">
        <v>30</v>
      </c>
      <c r="B184" s="705" t="n">
        <v>0</v>
      </c>
      <c r="C184" s="487" t="n">
        <v>0</v>
      </c>
      <c r="D184" s="487" t="n">
        <v>0</v>
      </c>
      <c r="E184" s="487" t="n">
        <v>0</v>
      </c>
      <c r="F184" s="487" t="n">
        <v>0</v>
      </c>
      <c r="G184" s="487" t="n">
        <v>0</v>
      </c>
      <c r="H184" s="487" t="n">
        <v>0</v>
      </c>
      <c r="I184" s="487" t="n">
        <v>0</v>
      </c>
      <c r="J184" s="487" t="n">
        <v>0</v>
      </c>
      <c r="K184" s="487" t="n">
        <v>0</v>
      </c>
      <c r="L184" s="487" t="n">
        <v>0</v>
      </c>
      <c r="M184" s="487" t="n">
        <v>0</v>
      </c>
      <c r="N184" s="487" t="n">
        <v>0</v>
      </c>
      <c r="O184" s="487" t="n">
        <v>0</v>
      </c>
      <c r="P184" s="487" t="n">
        <v>0</v>
      </c>
      <c r="Q184" s="487" t="n">
        <v>0</v>
      </c>
      <c r="R184" s="487" t="n">
        <v>0</v>
      </c>
      <c r="S184" s="487" t="n">
        <v>0</v>
      </c>
      <c r="T184" s="487" t="n">
        <v>0</v>
      </c>
      <c r="U184" s="487" t="n">
        <v>0</v>
      </c>
      <c r="V184" s="487" t="n">
        <v>0</v>
      </c>
      <c r="W184" s="487" t="n">
        <v>0</v>
      </c>
      <c r="X184" s="487" t="n">
        <v>0</v>
      </c>
      <c r="Y184" s="487" t="n">
        <v>0</v>
      </c>
      <c r="Z184" s="487" t="n">
        <v>0</v>
      </c>
      <c r="AA184" s="487" t="n">
        <v>0</v>
      </c>
      <c r="AB184" s="487" t="n">
        <v>0</v>
      </c>
      <c r="AC184" s="487" t="n">
        <v>0</v>
      </c>
      <c r="AD184" s="487" t="n">
        <v>0</v>
      </c>
      <c r="AE184" s="487" t="n">
        <v>1</v>
      </c>
      <c r="AF184" s="487" t="n">
        <v>0</v>
      </c>
      <c r="AG184" s="753" t="n">
        <v>0</v>
      </c>
      <c r="AH184" s="704">
        <f>X184</f>
        <v/>
      </c>
      <c r="AI184" s="845" t="n">
        <v>30</v>
      </c>
      <c r="AJ184" s="543" t="n">
        <v>-0.03875557536124426</v>
      </c>
      <c r="AK184" s="845" t="n">
        <v>-0.08182785595138434</v>
      </c>
      <c r="AL184" s="845" t="n">
        <v>0.188039847295175</v>
      </c>
      <c r="AM184" s="845" t="n">
        <v>-0.03219662036820992</v>
      </c>
      <c r="AN184" s="845" t="n">
        <v>-0.09780032435873318</v>
      </c>
      <c r="AO184" s="845" t="n">
        <v>0.04348320464685239</v>
      </c>
      <c r="AP184" s="845" t="n">
        <v>0.02876985099432659</v>
      </c>
      <c r="AQ184" s="845" t="n">
        <v>-0.03219657830213729</v>
      </c>
      <c r="AR184" s="845" t="n">
        <v>0.1448150150432609</v>
      </c>
      <c r="AS184" s="845" t="n">
        <v>0.01199121594826953</v>
      </c>
      <c r="AT184" s="845" t="n">
        <v>0.02650976691887369</v>
      </c>
      <c r="AU184" s="845" t="n">
        <v>-0.03875551745833936</v>
      </c>
      <c r="AV184" s="845" t="n">
        <v>0.01259869202729643</v>
      </c>
      <c r="AW184" s="845" t="n">
        <v>-0.02182712898411365</v>
      </c>
      <c r="AX184" s="845" t="n">
        <v>0.01413420150545502</v>
      </c>
      <c r="AY184" s="845" t="n">
        <v>0.03762901456087538</v>
      </c>
      <c r="AZ184" s="845" t="n">
        <v>-0.07846698971604701</v>
      </c>
      <c r="BA184" s="845" t="n">
        <v>0.02128905914088093</v>
      </c>
      <c r="BB184" s="845" t="n">
        <v>0.02538744358524205</v>
      </c>
      <c r="BC184" s="845" t="n">
        <v>-0.2120809696439619</v>
      </c>
      <c r="BD184" s="845" t="n">
        <v>0.02207929385205991</v>
      </c>
      <c r="BE184" s="845" t="n">
        <v>0.01279057688751171</v>
      </c>
      <c r="BF184" s="845" t="n">
        <v>0.03429563068177694</v>
      </c>
      <c r="BG184" s="845" t="n">
        <v>-0.1062527083193743</v>
      </c>
      <c r="BH184" s="845" t="n">
        <v>0.007114653544693579</v>
      </c>
      <c r="BI184" s="845" t="n">
        <v>0.02997255335333214</v>
      </c>
      <c r="BJ184" s="845" t="n">
        <v>-0.05949470735118369</v>
      </c>
      <c r="BK184" s="845" t="n">
        <v>0.05178283252055266</v>
      </c>
      <c r="BL184" s="845" t="n">
        <v>-0.2101475185558615</v>
      </c>
      <c r="BM184" s="845" t="n">
        <v>0.6633265111582599</v>
      </c>
      <c r="BN184" s="845" t="n">
        <v>-0.1519198731597195</v>
      </c>
      <c r="BO184" s="544" t="n">
        <v>0.008858548559261076</v>
      </c>
      <c r="BP184" s="845" t="n"/>
      <c r="BQ184" s="705" t="n">
        <v>-0.03246767165860999</v>
      </c>
      <c r="BR184" s="487" t="n">
        <v>-0.09567225102247297</v>
      </c>
      <c r="BS184" s="487" t="n">
        <v>-0.03247850192413673</v>
      </c>
      <c r="BT184" s="487" t="n">
        <v>-0.03499108891714738</v>
      </c>
      <c r="BU184" s="487" t="n">
        <v>-0.03283210071394847</v>
      </c>
      <c r="BV184" s="487" t="n">
        <v>-0.03122375210513588</v>
      </c>
      <c r="BW184" s="487" t="n">
        <v>0.009485125717440181</v>
      </c>
      <c r="BX184" s="487" t="n">
        <v>-0.03499104319999854</v>
      </c>
      <c r="BY184" s="487" t="n">
        <v>-0.07302695765798053</v>
      </c>
      <c r="BZ184" s="487" t="n">
        <v>-0.006964539032938664</v>
      </c>
      <c r="CA184" s="487" t="n">
        <v>0.06657484502976671</v>
      </c>
      <c r="CB184" s="487" t="n">
        <v>-0.03246762315016995</v>
      </c>
      <c r="CC184" s="487" t="n">
        <v>0.06183677241421394</v>
      </c>
      <c r="CD184" s="487" t="n">
        <v>-0.0007153124683282816</v>
      </c>
      <c r="CE184" s="487" t="n">
        <v>-0.09510897137724594</v>
      </c>
      <c r="CF184" s="487" t="n">
        <v>0.3137786900277661</v>
      </c>
      <c r="CG184" s="487" t="n">
        <v>0.1703231568967541</v>
      </c>
      <c r="CH184" s="487" t="n">
        <v>-0.03260459656905984</v>
      </c>
      <c r="CI184" s="487" t="n">
        <v>-0.04422360979248456</v>
      </c>
      <c r="CJ184" s="487" t="n">
        <v>-0.003960769164166396</v>
      </c>
      <c r="CK184" s="487" t="n">
        <v>-0.1504319527584962</v>
      </c>
      <c r="CL184" s="487" t="n">
        <v>-0.1212135804756929</v>
      </c>
      <c r="CM184" s="487" t="n">
        <v>0.4575874222386952</v>
      </c>
      <c r="CN184" s="487" t="n">
        <v>-0.04129345205988347</v>
      </c>
      <c r="CO184" s="487" t="n">
        <v>-0.03597583007097778</v>
      </c>
      <c r="CP184" s="487" t="n">
        <v>-0.1086726068736448</v>
      </c>
      <c r="CQ184" s="487" t="n">
        <v>0.05684217220027912</v>
      </c>
      <c r="CR184" s="487" t="n">
        <v>-0.02484323566691865</v>
      </c>
      <c r="CS184" s="487" t="n">
        <v>-0.09877912440770652</v>
      </c>
      <c r="CT184" s="487" t="n">
        <v>0.03429563068177695</v>
      </c>
      <c r="CU184" s="487" t="n">
        <v>0.08078857584297328</v>
      </c>
      <c r="CV184" s="753" t="n">
        <v>-0.06832206522341794</v>
      </c>
    </row>
    <row r="185">
      <c r="A185" s="476" t="n">
        <v>31</v>
      </c>
      <c r="B185" s="705" t="n">
        <v>0</v>
      </c>
      <c r="C185" s="487" t="n">
        <v>0</v>
      </c>
      <c r="D185" s="487" t="n">
        <v>0</v>
      </c>
      <c r="E185" s="487" t="n">
        <v>0</v>
      </c>
      <c r="F185" s="487" t="n">
        <v>0</v>
      </c>
      <c r="G185" s="487" t="n">
        <v>0</v>
      </c>
      <c r="H185" s="487" t="n">
        <v>0</v>
      </c>
      <c r="I185" s="487" t="n">
        <v>0</v>
      </c>
      <c r="J185" s="487" t="n">
        <v>0</v>
      </c>
      <c r="K185" s="487" t="n">
        <v>0</v>
      </c>
      <c r="L185" s="487" t="n">
        <v>0</v>
      </c>
      <c r="M185" s="487" t="n">
        <v>0</v>
      </c>
      <c r="N185" s="487" t="n">
        <v>0</v>
      </c>
      <c r="O185" s="487" t="n">
        <v>0</v>
      </c>
      <c r="P185" s="487" t="n">
        <v>0</v>
      </c>
      <c r="Q185" s="487" t="n">
        <v>0</v>
      </c>
      <c r="R185" s="487" t="n">
        <v>0</v>
      </c>
      <c r="S185" s="487" t="n">
        <v>0</v>
      </c>
      <c r="T185" s="487" t="n">
        <v>0</v>
      </c>
      <c r="U185" s="487" t="n">
        <v>0</v>
      </c>
      <c r="V185" s="487" t="n">
        <v>0</v>
      </c>
      <c r="W185" s="487" t="n">
        <v>0</v>
      </c>
      <c r="X185" s="487" t="n">
        <v>0</v>
      </c>
      <c r="Y185" s="487" t="n">
        <v>0</v>
      </c>
      <c r="Z185" s="487" t="n">
        <v>0</v>
      </c>
      <c r="AA185" s="487" t="n">
        <v>0</v>
      </c>
      <c r="AB185" s="487" t="n">
        <v>0</v>
      </c>
      <c r="AC185" s="487" t="n">
        <v>0</v>
      </c>
      <c r="AD185" s="487" t="n">
        <v>0</v>
      </c>
      <c r="AE185" s="487" t="n">
        <v>0</v>
      </c>
      <c r="AF185" s="487" t="n">
        <v>1</v>
      </c>
      <c r="AG185" s="753" t="n">
        <v>0</v>
      </c>
      <c r="AH185" s="704">
        <f>Y185</f>
        <v/>
      </c>
      <c r="AI185" s="845" t="n">
        <v>31</v>
      </c>
      <c r="AJ185" s="543" t="n">
        <v>0.04715052626417884</v>
      </c>
      <c r="AK185" s="845" t="n">
        <v>-0.1346699799852332</v>
      </c>
      <c r="AL185" s="845" t="n">
        <v>-0.1113432564738989</v>
      </c>
      <c r="AM185" s="845" t="n">
        <v>0.05012593539400635</v>
      </c>
      <c r="AN185" s="845" t="n">
        <v>0.1654366184525415</v>
      </c>
      <c r="AO185" s="845" t="n">
        <v>-0.014664953617849</v>
      </c>
      <c r="AP185" s="845" t="n">
        <v>0.04222102692932643</v>
      </c>
      <c r="AQ185" s="845" t="n">
        <v>0.05012586990262203</v>
      </c>
      <c r="AR185" s="845" t="n">
        <v>-0.02519726536434153</v>
      </c>
      <c r="AS185" s="845" t="n">
        <v>-0.004080556445699535</v>
      </c>
      <c r="AT185" s="845" t="n">
        <v>-0.05799264526074631</v>
      </c>
      <c r="AU185" s="845" t="n">
        <v>0.0471504558187678</v>
      </c>
      <c r="AV185" s="845" t="n">
        <v>-0.05191075862749162</v>
      </c>
      <c r="AW185" s="845" t="n">
        <v>0.04370085478721308</v>
      </c>
      <c r="AX185" s="845" t="n">
        <v>-0.02117319300473139</v>
      </c>
      <c r="AY185" s="845" t="n">
        <v>-0.04251325230208873</v>
      </c>
      <c r="AZ185" s="845" t="n">
        <v>0.03104007110158979</v>
      </c>
      <c r="BA185" s="845" t="n">
        <v>-0.1023080341367532</v>
      </c>
      <c r="BB185" s="845" t="n">
        <v>0.02097463043649249</v>
      </c>
      <c r="BC185" s="845" t="n">
        <v>0.0646292073297112</v>
      </c>
      <c r="BD185" s="845" t="n">
        <v>0.0192130585010661</v>
      </c>
      <c r="BE185" s="845" t="n">
        <v>0.05196813728580234</v>
      </c>
      <c r="BF185" s="845" t="n">
        <v>0.08078857584297353</v>
      </c>
      <c r="BG185" s="845" t="n">
        <v>-0.06620731978193886</v>
      </c>
      <c r="BH185" s="845" t="n">
        <v>-0.07583973928216037</v>
      </c>
      <c r="BI185" s="845" t="n">
        <v>-0.009922712565742751</v>
      </c>
      <c r="BJ185" s="845" t="n">
        <v>-0.09365151032446332</v>
      </c>
      <c r="BK185" s="845" t="n">
        <v>0.1246143608932705</v>
      </c>
      <c r="BL185" s="845" t="n">
        <v>-0.2868156609632484</v>
      </c>
      <c r="BM185" s="845" t="n">
        <v>-0.1519198731597194</v>
      </c>
      <c r="BN185" s="845" t="n">
        <v>0.494636367877594</v>
      </c>
      <c r="BO185" s="544" t="n">
        <v>0.06484497632967393</v>
      </c>
      <c r="BP185" s="845" t="n"/>
      <c r="BQ185" s="705" t="n">
        <v>-0.07430511825860249</v>
      </c>
      <c r="BR185" s="487" t="n">
        <v>0.2087087474256643</v>
      </c>
      <c r="BS185" s="487" t="n">
        <v>0.110911493583973</v>
      </c>
      <c r="BT185" s="487" t="n">
        <v>-0.05139395023865049</v>
      </c>
      <c r="BU185" s="487" t="n">
        <v>-0.09102861953227646</v>
      </c>
      <c r="BV185" s="487" t="n">
        <v>0.01534767162686523</v>
      </c>
      <c r="BW185" s="487" t="n">
        <v>0.08285559949075195</v>
      </c>
      <c r="BX185" s="487" t="n">
        <v>-0.05139388309055806</v>
      </c>
      <c r="BY185" s="487" t="n">
        <v>0.06761972736340227</v>
      </c>
      <c r="BZ185" s="487" t="n">
        <v>0.03687680048761056</v>
      </c>
      <c r="CA185" s="487" t="n">
        <v>0.07239511269040069</v>
      </c>
      <c r="CB185" s="487" t="n">
        <v>-0.0743050072427768</v>
      </c>
      <c r="CC185" s="487" t="n">
        <v>-0.0899076303237718</v>
      </c>
      <c r="CD185" s="487" t="n">
        <v>0.05417976808380462</v>
      </c>
      <c r="CE185" s="487" t="n">
        <v>-0.06642153965916134</v>
      </c>
      <c r="CF185" s="487" t="n">
        <v>-0.1018678600586362</v>
      </c>
      <c r="CG185" s="487" t="n">
        <v>0.08144026721284311</v>
      </c>
      <c r="CH185" s="487" t="n">
        <v>-0.07352833247441187</v>
      </c>
      <c r="CI185" s="487" t="n">
        <v>-0.0668074972794158</v>
      </c>
      <c r="CJ185" s="487" t="n">
        <v>0.1056285050798345</v>
      </c>
      <c r="CK185" s="487" t="n">
        <v>-0.1519003309274854</v>
      </c>
      <c r="CL185" s="487" t="n">
        <v>-0.06087080469370747</v>
      </c>
      <c r="CM185" s="487" t="n">
        <v>-0.0412934520598833</v>
      </c>
      <c r="CN185" s="487" t="n">
        <v>0.406545516366924</v>
      </c>
      <c r="CO185" s="487" t="n">
        <v>-0.06257659285514777</v>
      </c>
      <c r="CP185" s="487" t="n">
        <v>-0.08990433583070004</v>
      </c>
      <c r="CQ185" s="487" t="n">
        <v>-0.07853046098665964</v>
      </c>
      <c r="CR185" s="487" t="n">
        <v>0.152652357472334</v>
      </c>
      <c r="CS185" s="487" t="n">
        <v>0.02290237169988964</v>
      </c>
      <c r="CT185" s="487" t="n">
        <v>-0.1062527083193744</v>
      </c>
      <c r="CU185" s="487" t="n">
        <v>-0.06620731978193868</v>
      </c>
      <c r="CV185" s="753" t="n">
        <v>0.05387831944011202</v>
      </c>
    </row>
    <row r="186">
      <c r="A186" s="476" t="n">
        <v>32</v>
      </c>
      <c r="B186" s="705" t="n">
        <v>0</v>
      </c>
      <c r="C186" s="487" t="n">
        <v>0</v>
      </c>
      <c r="D186" s="487" t="n">
        <v>0</v>
      </c>
      <c r="E186" s="487" t="n">
        <v>0</v>
      </c>
      <c r="F186" s="487" t="n">
        <v>0</v>
      </c>
      <c r="G186" s="487" t="n">
        <v>0</v>
      </c>
      <c r="H186" s="487" t="n">
        <v>0</v>
      </c>
      <c r="I186" s="487" t="n">
        <v>0</v>
      </c>
      <c r="J186" s="487" t="n">
        <v>0</v>
      </c>
      <c r="K186" s="487" t="n">
        <v>0</v>
      </c>
      <c r="L186" s="487" t="n">
        <v>0</v>
      </c>
      <c r="M186" s="487" t="n">
        <v>0</v>
      </c>
      <c r="N186" s="487" t="n">
        <v>0</v>
      </c>
      <c r="O186" s="487" t="n">
        <v>0</v>
      </c>
      <c r="P186" s="487" t="n">
        <v>0</v>
      </c>
      <c r="Q186" s="487" t="n">
        <v>0</v>
      </c>
      <c r="R186" s="487" t="n">
        <v>0</v>
      </c>
      <c r="S186" s="487" t="n">
        <v>0</v>
      </c>
      <c r="T186" s="487" t="n">
        <v>0</v>
      </c>
      <c r="U186" s="487" t="n">
        <v>0</v>
      </c>
      <c r="V186" s="487" t="n">
        <v>0</v>
      </c>
      <c r="W186" s="487" t="n">
        <v>0</v>
      </c>
      <c r="X186" s="487" t="n">
        <v>0</v>
      </c>
      <c r="Y186" s="487" t="n">
        <v>0</v>
      </c>
      <c r="Z186" s="487" t="n">
        <v>0</v>
      </c>
      <c r="AA186" s="487" t="n">
        <v>0</v>
      </c>
      <c r="AB186" s="487" t="n">
        <v>0</v>
      </c>
      <c r="AC186" s="487" t="n">
        <v>0</v>
      </c>
      <c r="AD186" s="487" t="n">
        <v>0</v>
      </c>
      <c r="AE186" s="487" t="n">
        <v>0</v>
      </c>
      <c r="AF186" s="487" t="n">
        <v>0</v>
      </c>
      <c r="AG186" s="753" t="n">
        <v>1</v>
      </c>
      <c r="AH186" s="704">
        <f>Z186</f>
        <v/>
      </c>
      <c r="AI186" s="845" t="n">
        <v>32</v>
      </c>
      <c r="AJ186" s="543" t="n">
        <v>-0.02586736130083107</v>
      </c>
      <c r="AK186" s="845" t="n">
        <v>-0.07489480674787354</v>
      </c>
      <c r="AL186" s="845" t="n">
        <v>-0.01976294139946751</v>
      </c>
      <c r="AM186" s="845" t="n">
        <v>-0.01222924161768125</v>
      </c>
      <c r="AN186" s="845" t="n">
        <v>-0.08534924944545332</v>
      </c>
      <c r="AO186" s="845" t="n">
        <v>0.008241548579331338</v>
      </c>
      <c r="AP186" s="845" t="n">
        <v>-0.01346156718990829</v>
      </c>
      <c r="AQ186" s="845" t="n">
        <v>-0.01222922563972581</v>
      </c>
      <c r="AR186" s="845" t="n">
        <v>-0.03594624271045085</v>
      </c>
      <c r="AS186" s="845" t="n">
        <v>0.02387889373112666</v>
      </c>
      <c r="AT186" s="845" t="n">
        <v>0.01563449402355412</v>
      </c>
      <c r="AU186" s="845" t="n">
        <v>-0.0258673226536081</v>
      </c>
      <c r="AV186" s="845" t="n">
        <v>-0.1557457832470087</v>
      </c>
      <c r="AW186" s="845" t="n">
        <v>0.02328838774057611</v>
      </c>
      <c r="AX186" s="845" t="n">
        <v>0.1659839207927145</v>
      </c>
      <c r="AY186" s="845" t="n">
        <v>-0.05317563762107447</v>
      </c>
      <c r="AZ186" s="845" t="n">
        <v>0.1365835755461868</v>
      </c>
      <c r="BA186" s="845" t="n">
        <v>0.2730159833621026</v>
      </c>
      <c r="BB186" s="845" t="n">
        <v>-0.08944894431948353</v>
      </c>
      <c r="BC186" s="845" t="n">
        <v>0.02293698108650896</v>
      </c>
      <c r="BD186" s="845" t="n">
        <v>-0.01274645415589992</v>
      </c>
      <c r="BE186" s="845" t="n">
        <v>-0.03957671137127551</v>
      </c>
      <c r="BF186" s="845" t="n">
        <v>-0.06832206522341808</v>
      </c>
      <c r="BG186" s="845" t="n">
        <v>0.05387831944011225</v>
      </c>
      <c r="BH186" s="845" t="n">
        <v>0.05560227767270126</v>
      </c>
      <c r="BI186" s="845" t="n">
        <v>0.01116463363778003</v>
      </c>
      <c r="BJ186" s="845" t="n">
        <v>0.03296419912139568</v>
      </c>
      <c r="BK186" s="845" t="n">
        <v>-0.01151227219989603</v>
      </c>
      <c r="BL186" s="845" t="n">
        <v>-0.1062296654018852</v>
      </c>
      <c r="BM186" s="845" t="n">
        <v>0.008858548559261319</v>
      </c>
      <c r="BN186" s="845" t="n">
        <v>0.06484497632967437</v>
      </c>
      <c r="BO186" s="544" t="n">
        <v>0.7156894319531726</v>
      </c>
      <c r="BP186" s="845" t="n"/>
      <c r="BQ186" s="705" t="n">
        <v>0.06777500925307946</v>
      </c>
      <c r="BR186" s="487" t="n">
        <v>-0.06646206398367063</v>
      </c>
      <c r="BS186" s="487" t="n">
        <v>-0.0468884388618153</v>
      </c>
      <c r="BT186" s="487" t="n">
        <v>0.2055359767863475</v>
      </c>
      <c r="BU186" s="487" t="n">
        <v>-0.07037518779677721</v>
      </c>
      <c r="BV186" s="487" t="n">
        <v>-0.1334009801392274</v>
      </c>
      <c r="BW186" s="487" t="n">
        <v>-0.1215708435511029</v>
      </c>
      <c r="BX186" s="487" t="n">
        <v>0.2055357082460095</v>
      </c>
      <c r="BY186" s="487" t="n">
        <v>0.145062973543208</v>
      </c>
      <c r="BZ186" s="487" t="n">
        <v>-0.02327657823785604</v>
      </c>
      <c r="CA186" s="487" t="n">
        <v>-0.01775173496004685</v>
      </c>
      <c r="CB186" s="487" t="n">
        <v>0.06777490799358635</v>
      </c>
      <c r="CC186" s="487" t="n">
        <v>-0.03918665275137173</v>
      </c>
      <c r="CD186" s="487" t="n">
        <v>0.05606611936833786</v>
      </c>
      <c r="CE186" s="487" t="n">
        <v>-0.03947538424309628</v>
      </c>
      <c r="CF186" s="487" t="n">
        <v>-0.03669071898313031</v>
      </c>
      <c r="CG186" s="487" t="n">
        <v>-0.08646139446019072</v>
      </c>
      <c r="CH186" s="487" t="n">
        <v>0.006685514975389698</v>
      </c>
      <c r="CI186" s="487" t="n">
        <v>-0.06074999179841657</v>
      </c>
      <c r="CJ186" s="487" t="n">
        <v>-0.0290623510312743</v>
      </c>
      <c r="CK186" s="487" t="n">
        <v>-0.1371310684829285</v>
      </c>
      <c r="CL186" s="487" t="n">
        <v>-0.1057346150533296</v>
      </c>
      <c r="CM186" s="487" t="n">
        <v>-0.03597583007097774</v>
      </c>
      <c r="CN186" s="487" t="n">
        <v>-0.06257659285514783</v>
      </c>
      <c r="CO186" s="487" t="n">
        <v>0.4580485651040138</v>
      </c>
      <c r="CP186" s="487" t="n">
        <v>-0.11663045864163</v>
      </c>
      <c r="CQ186" s="487" t="n">
        <v>-0.00542531757554084</v>
      </c>
      <c r="CR186" s="487" t="n">
        <v>-0.09505686460995766</v>
      </c>
      <c r="CS186" s="487" t="n">
        <v>0.04608406642576587</v>
      </c>
      <c r="CT186" s="487" t="n">
        <v>0.007114653544693747</v>
      </c>
      <c r="CU186" s="487" t="n">
        <v>-0.07583973928216046</v>
      </c>
      <c r="CV186" s="753" t="n">
        <v>0.05560227767270121</v>
      </c>
    </row>
    <row r="187">
      <c r="A187" s="476" t="n"/>
      <c r="B187" s="705">
        <f>AJ187-BQ187</f>
        <v/>
      </c>
      <c r="C187" s="487">
        <f>AK187-BR187</f>
        <v/>
      </c>
      <c r="D187" s="487">
        <f>AL187-BS187</f>
        <v/>
      </c>
      <c r="E187" s="487">
        <f>AM187-BT187</f>
        <v/>
      </c>
      <c r="F187" s="487">
        <f>AN187-BU187</f>
        <v/>
      </c>
      <c r="G187" s="487">
        <f>AO187-BV187</f>
        <v/>
      </c>
      <c r="H187" s="487">
        <f>AP187-BW187</f>
        <v/>
      </c>
      <c r="I187" s="487">
        <f>AQ187-BX187</f>
        <v/>
      </c>
      <c r="J187" s="487">
        <f>AR187-BY187</f>
        <v/>
      </c>
      <c r="K187" s="487">
        <f>AS187-BZ187</f>
        <v/>
      </c>
      <c r="L187" s="487">
        <f>AT187-CA187</f>
        <v/>
      </c>
      <c r="M187" s="487">
        <f>AU187-CB187</f>
        <v/>
      </c>
      <c r="N187" s="487">
        <f>AV187-CC187</f>
        <v/>
      </c>
      <c r="O187" s="487">
        <f>AW187-CD187</f>
        <v/>
      </c>
      <c r="P187" s="487">
        <f>AX187-CE187</f>
        <v/>
      </c>
      <c r="Q187" s="487">
        <f>AY187-CF187</f>
        <v/>
      </c>
      <c r="R187" s="487">
        <f>AZ187-CG187</f>
        <v/>
      </c>
      <c r="S187" s="487">
        <f>BA187-CH187</f>
        <v/>
      </c>
      <c r="T187" s="487">
        <f>BB187-CI187</f>
        <v/>
      </c>
      <c r="U187" s="487">
        <f>BC187-CJ187</f>
        <v/>
      </c>
      <c r="V187" s="487">
        <f>BD187-CK187</f>
        <v/>
      </c>
      <c r="W187" s="487">
        <f>BE187-CL187</f>
        <v/>
      </c>
      <c r="X187" s="487">
        <f>BF187-CM187</f>
        <v/>
      </c>
      <c r="Y187" s="487">
        <f>BG187-CN187</f>
        <v/>
      </c>
      <c r="Z187" s="487">
        <f>BH187-CO187</f>
        <v/>
      </c>
      <c r="AA187" s="487">
        <f>BI187-CP187</f>
        <v/>
      </c>
      <c r="AB187" s="487">
        <f>BJ187-CQ187</f>
        <v/>
      </c>
      <c r="AC187" s="487">
        <f>BK187-CR187</f>
        <v/>
      </c>
      <c r="AD187" s="487">
        <f>BL187-CS187</f>
        <v/>
      </c>
      <c r="AE187" s="487">
        <f>BM187-CT187</f>
        <v/>
      </c>
      <c r="AF187" s="487">
        <f>BN187-CU187</f>
        <v/>
      </c>
      <c r="AG187" s="753">
        <f>BO187-CV187</f>
        <v/>
      </c>
      <c r="AH187" s="704">
        <f>AA187</f>
        <v/>
      </c>
      <c r="AI187" s="845" t="n"/>
      <c r="AJ187" s="543" t="n">
        <v>0</v>
      </c>
      <c r="AK187" s="845" t="n">
        <v>0</v>
      </c>
      <c r="AL187" s="845" t="n">
        <v>0</v>
      </c>
      <c r="AM187" s="845" t="n">
        <v>0</v>
      </c>
      <c r="AN187" s="845" t="n">
        <v>0</v>
      </c>
      <c r="AO187" s="845" t="n">
        <v>0</v>
      </c>
      <c r="AP187" s="845" t="n">
        <v>0</v>
      </c>
      <c r="AQ187" s="845" t="n">
        <v>0</v>
      </c>
      <c r="AR187" s="845" t="n">
        <v>0</v>
      </c>
      <c r="AS187" s="845" t="n">
        <v>0</v>
      </c>
      <c r="AT187" s="845" t="n">
        <v>0</v>
      </c>
      <c r="AU187" s="845" t="n">
        <v>0</v>
      </c>
      <c r="AV187" s="845" t="n">
        <v>0</v>
      </c>
      <c r="AW187" s="845" t="n">
        <v>0</v>
      </c>
      <c r="AX187" s="845" t="n">
        <v>0</v>
      </c>
      <c r="AY187" s="845" t="n">
        <v>0</v>
      </c>
      <c r="AZ187" s="845" t="n">
        <v>0</v>
      </c>
      <c r="BA187" s="845" t="n">
        <v>0</v>
      </c>
      <c r="BB187" s="845" t="n">
        <v>0</v>
      </c>
      <c r="BC187" s="845" t="n">
        <v>0</v>
      </c>
      <c r="BD187" s="845" t="n">
        <v>0</v>
      </c>
      <c r="BE187" s="845" t="n">
        <v>0</v>
      </c>
      <c r="BF187" s="845" t="n">
        <v>0</v>
      </c>
      <c r="BG187" s="845" t="n">
        <v>0</v>
      </c>
      <c r="BH187" s="845" t="n">
        <v>0</v>
      </c>
      <c r="BI187" s="845" t="n">
        <v>1</v>
      </c>
      <c r="BJ187" s="845" t="n">
        <v>0</v>
      </c>
      <c r="BK187" s="845" t="n">
        <v>0</v>
      </c>
      <c r="BL187" s="845" t="n">
        <v>0</v>
      </c>
      <c r="BM187" s="845" t="n">
        <v>0</v>
      </c>
      <c r="BN187" s="845" t="n">
        <v>0</v>
      </c>
      <c r="BO187" s="544" t="n">
        <v>0</v>
      </c>
      <c r="BP187" s="845" t="n"/>
      <c r="BQ187" s="705" t="n">
        <v>0.09155265673451593</v>
      </c>
      <c r="BR187" s="487" t="n">
        <v>-0.01533714326306808</v>
      </c>
      <c r="BS187" s="487" t="n">
        <v>-0.002380519710764183</v>
      </c>
      <c r="BT187" s="487" t="n">
        <v>-0.07060934124400475</v>
      </c>
      <c r="BU187" s="487" t="n">
        <v>0.04083191588863994</v>
      </c>
      <c r="BV187" s="487" t="n">
        <v>0.2649680974942117</v>
      </c>
      <c r="BW187" s="487" t="n">
        <v>-0.04405068702649133</v>
      </c>
      <c r="BX187" s="487" t="n">
        <v>-0.07060924899029491</v>
      </c>
      <c r="BY187" s="487" t="n">
        <v>-0.06245528708358279</v>
      </c>
      <c r="BZ187" s="487" t="n">
        <v>-0.1110502461617384</v>
      </c>
      <c r="CA187" s="487" t="n">
        <v>-0.1735167813138676</v>
      </c>
      <c r="CB187" s="487" t="n">
        <v>0.09155251994994433</v>
      </c>
      <c r="CC187" s="487" t="n">
        <v>0.002363293641121659</v>
      </c>
      <c r="CD187" s="487" t="n">
        <v>0.09012171891234982</v>
      </c>
      <c r="CE187" s="487" t="n">
        <v>-0.02984512666643479</v>
      </c>
      <c r="CF187" s="487" t="n">
        <v>-0.04362593650835674</v>
      </c>
      <c r="CG187" s="487" t="n">
        <v>-0.045227555215023</v>
      </c>
      <c r="CH187" s="487" t="n">
        <v>0.04572987461943846</v>
      </c>
      <c r="CI187" s="487" t="n">
        <v>0.04856680929609763</v>
      </c>
      <c r="CJ187" s="487" t="n">
        <v>-0.01808795633152608</v>
      </c>
      <c r="CK187" s="487" t="n">
        <v>-0.1285751952993375</v>
      </c>
      <c r="CL187" s="487" t="n">
        <v>-0.1528334693829661</v>
      </c>
      <c r="CM187" s="487" t="n">
        <v>-0.1086726068736448</v>
      </c>
      <c r="CN187" s="487" t="n">
        <v>-0.0899043358306999</v>
      </c>
      <c r="CO187" s="487" t="n">
        <v>-0.1166304586416302</v>
      </c>
      <c r="CP187" s="487" t="n">
        <v>0.5966160660282784</v>
      </c>
      <c r="CQ187" s="487" t="n">
        <v>-0.009689879233964221</v>
      </c>
      <c r="CR187" s="487" t="n">
        <v>-0.02938364410165903</v>
      </c>
      <c r="CS187" s="487" t="n">
        <v>0.01802576290882171</v>
      </c>
      <c r="CT187" s="487" t="n">
        <v>0.02997255335333203</v>
      </c>
      <c r="CU187" s="487" t="n">
        <v>-0.009922712565743019</v>
      </c>
      <c r="CV187" s="753" t="n">
        <v>0.01116463363777982</v>
      </c>
    </row>
    <row r="188">
      <c r="A188" s="476" t="n"/>
      <c r="B188" s="705">
        <f>AJ188-BQ188</f>
        <v/>
      </c>
      <c r="C188" s="487">
        <f>AK188-BR188</f>
        <v/>
      </c>
      <c r="D188" s="487">
        <f>AL188-BS188</f>
        <v/>
      </c>
      <c r="E188" s="487">
        <f>AM188-BT188</f>
        <v/>
      </c>
      <c r="F188" s="487">
        <f>AN188-BU188</f>
        <v/>
      </c>
      <c r="G188" s="487">
        <f>AO188-BV188</f>
        <v/>
      </c>
      <c r="H188" s="487">
        <f>AP188-BW188</f>
        <v/>
      </c>
      <c r="I188" s="487">
        <f>AQ188-BX188</f>
        <v/>
      </c>
      <c r="J188" s="487">
        <f>AR188-BY188</f>
        <v/>
      </c>
      <c r="K188" s="487">
        <f>AS188-BZ188</f>
        <v/>
      </c>
      <c r="L188" s="487">
        <f>AT188-CA188</f>
        <v/>
      </c>
      <c r="M188" s="487">
        <f>AU188-CB188</f>
        <v/>
      </c>
      <c r="N188" s="487">
        <f>AV188-CC188</f>
        <v/>
      </c>
      <c r="O188" s="487">
        <f>AW188-CD188</f>
        <v/>
      </c>
      <c r="P188" s="487">
        <f>AX188-CE188</f>
        <v/>
      </c>
      <c r="Q188" s="487">
        <f>AY188-CF188</f>
        <v/>
      </c>
      <c r="R188" s="487">
        <f>AZ188-CG188</f>
        <v/>
      </c>
      <c r="S188" s="487">
        <f>BA188-CH188</f>
        <v/>
      </c>
      <c r="T188" s="487">
        <f>BB188-CI188</f>
        <v/>
      </c>
      <c r="U188" s="487">
        <f>BC188-CJ188</f>
        <v/>
      </c>
      <c r="V188" s="487">
        <f>BD188-CK188</f>
        <v/>
      </c>
      <c r="W188" s="487">
        <f>BE188-CL188</f>
        <v/>
      </c>
      <c r="X188" s="487">
        <f>BF188-CM188</f>
        <v/>
      </c>
      <c r="Y188" s="487">
        <f>BG188-CN188</f>
        <v/>
      </c>
      <c r="Z188" s="487">
        <f>BH188-CO188</f>
        <v/>
      </c>
      <c r="AA188" s="487">
        <f>BI188-CP188</f>
        <v/>
      </c>
      <c r="AB188" s="487">
        <f>BJ188-CQ188</f>
        <v/>
      </c>
      <c r="AC188" s="487">
        <f>BK188-CR188</f>
        <v/>
      </c>
      <c r="AD188" s="487">
        <f>BL188-CS188</f>
        <v/>
      </c>
      <c r="AE188" s="487">
        <f>BM188-CT188</f>
        <v/>
      </c>
      <c r="AF188" s="487">
        <f>BN188-CU188</f>
        <v/>
      </c>
      <c r="AG188" s="753">
        <f>BO188-CV188</f>
        <v/>
      </c>
      <c r="AH188" s="704">
        <f>AB188</f>
        <v/>
      </c>
      <c r="AI188" s="845" t="n"/>
      <c r="AJ188" s="543" t="n">
        <v>0</v>
      </c>
      <c r="AK188" s="845" t="inlineStr">
        <is>
          <t>Test lokalny</t>
        </is>
      </c>
      <c r="AL188" s="476" t="n">
        <v>0</v>
      </c>
      <c r="AM188" s="476" t="n">
        <v>0</v>
      </c>
      <c r="AN188" s="845" t="n">
        <v>0</v>
      </c>
      <c r="AO188" s="845" t="n">
        <v>0</v>
      </c>
      <c r="AP188" s="845" t="n">
        <v>0</v>
      </c>
      <c r="AQ188" s="845" t="n">
        <v>0</v>
      </c>
      <c r="AR188" s="845" t="n">
        <v>0</v>
      </c>
      <c r="AS188" s="845" t="n">
        <v>0</v>
      </c>
      <c r="AT188" s="476" t="n">
        <v>0</v>
      </c>
      <c r="AU188" s="476" t="n">
        <v>0</v>
      </c>
      <c r="AV188" s="845" t="n">
        <v>0</v>
      </c>
      <c r="AW188" s="845" t="n">
        <v>0</v>
      </c>
      <c r="AX188" s="845" t="n">
        <v>0</v>
      </c>
      <c r="AY188" s="845" t="n">
        <v>0</v>
      </c>
      <c r="AZ188" s="845" t="n">
        <v>0</v>
      </c>
      <c r="BA188" s="845" t="n">
        <v>0</v>
      </c>
      <c r="BB188" s="845" t="n">
        <v>0</v>
      </c>
      <c r="BC188" s="845" t="n">
        <v>0</v>
      </c>
      <c r="BD188" s="845" t="n">
        <v>0</v>
      </c>
      <c r="BE188" s="845" t="n">
        <v>0</v>
      </c>
      <c r="BF188" s="845" t="n">
        <v>0</v>
      </c>
      <c r="BG188" s="845" t="n">
        <v>0</v>
      </c>
      <c r="BH188" s="845" t="n">
        <v>0</v>
      </c>
      <c r="BI188" s="845" t="n">
        <v>0</v>
      </c>
      <c r="BJ188" s="845" t="n">
        <v>1</v>
      </c>
      <c r="BK188" s="845" t="n">
        <v>0</v>
      </c>
      <c r="BL188" s="845" t="n">
        <v>0</v>
      </c>
      <c r="BM188" s="845" t="n">
        <v>0</v>
      </c>
      <c r="BN188" s="845" t="n">
        <v>0</v>
      </c>
      <c r="BO188" s="544" t="n">
        <v>0</v>
      </c>
      <c r="BP188" s="845" t="n"/>
      <c r="BQ188" s="705" t="n">
        <v>-0.06626892797580583</v>
      </c>
      <c r="BR188" s="487" t="n">
        <v>-0.09684040367116303</v>
      </c>
      <c r="BS188" s="487" t="n">
        <v>-0.0163762599430869</v>
      </c>
      <c r="BT188" s="487" t="n">
        <v>0.06254774777559657</v>
      </c>
      <c r="BU188" s="487" t="n">
        <v>-0.1023080305955954</v>
      </c>
      <c r="BV188" s="487" t="n">
        <v>0.1340283371572582</v>
      </c>
      <c r="BW188" s="487" t="n">
        <v>0.2951647663323544</v>
      </c>
      <c r="BX188" s="487" t="n">
        <v>0.06254766605465593</v>
      </c>
      <c r="BY188" s="487" t="n">
        <v>-0.08218801654488628</v>
      </c>
      <c r="BZ188" s="487" t="n">
        <v>0.01550300383010868</v>
      </c>
      <c r="CA188" s="487" t="n">
        <v>0.02106812475410581</v>
      </c>
      <c r="CB188" s="487" t="n">
        <v>-0.06626882896647895</v>
      </c>
      <c r="CC188" s="487" t="n">
        <v>-0.007594618201771902</v>
      </c>
      <c r="CD188" s="487" t="n">
        <v>-0.007993687502164518</v>
      </c>
      <c r="CE188" s="487" t="n">
        <v>0.004334476048433095</v>
      </c>
      <c r="CF188" s="487" t="n">
        <v>0.02277902896546128</v>
      </c>
      <c r="CG188" s="487" t="n">
        <v>-0.0767354768890901</v>
      </c>
      <c r="CH188" s="487" t="n">
        <v>-0.008771981749374502</v>
      </c>
      <c r="CI188" s="487" t="n">
        <v>-0.008272791714942832</v>
      </c>
      <c r="CJ188" s="487" t="n">
        <v>0.1098995379002178</v>
      </c>
      <c r="CK188" s="487" t="n">
        <v>0.01525532251474551</v>
      </c>
      <c r="CL188" s="487" t="n">
        <v>0.02154816308114047</v>
      </c>
      <c r="CM188" s="487" t="n">
        <v>0.05684217220027901</v>
      </c>
      <c r="CN188" s="487" t="n">
        <v>-0.07853046098665963</v>
      </c>
      <c r="CO188" s="487" t="n">
        <v>-0.005425317575540862</v>
      </c>
      <c r="CP188" s="487" t="n">
        <v>-0.009689879233964541</v>
      </c>
      <c r="CQ188" s="487" t="n">
        <v>0.4867069670113754</v>
      </c>
      <c r="CR188" s="487" t="n">
        <v>-0.2394130917736972</v>
      </c>
      <c r="CS188" s="487" t="n">
        <v>0.02954371465829625</v>
      </c>
      <c r="CT188" s="487" t="n">
        <v>-0.05949470735118369</v>
      </c>
      <c r="CU188" s="487" t="n">
        <v>-0.09365151032446355</v>
      </c>
      <c r="CV188" s="753" t="n">
        <v>0.03296419912139532</v>
      </c>
    </row>
    <row r="189">
      <c r="A189" s="476" t="n"/>
      <c r="B189" s="705" t="inlineStr">
        <is>
          <t>Cv</t>
        </is>
      </c>
      <c r="C189" s="487">
        <f>AK189-BR189</f>
        <v/>
      </c>
      <c r="D189" s="487">
        <f>AL189-BS189</f>
        <v/>
      </c>
      <c r="E189" s="487">
        <f>AM189-BT189</f>
        <v/>
      </c>
      <c r="F189" s="487">
        <f>AN189-BU189</f>
        <v/>
      </c>
      <c r="G189" s="487">
        <f>AO189-BV189</f>
        <v/>
      </c>
      <c r="H189" s="487">
        <f>AP189-BW189</f>
        <v/>
      </c>
      <c r="I189" s="487">
        <f>AQ189-BX189</f>
        <v/>
      </c>
      <c r="J189" s="487">
        <f>AR189-BY189</f>
        <v/>
      </c>
      <c r="K189" s="487">
        <f>AS189-BZ189</f>
        <v/>
      </c>
      <c r="L189" s="487">
        <f>AT189-CA189</f>
        <v/>
      </c>
      <c r="M189" s="487">
        <f>AU189-CB189</f>
        <v/>
      </c>
      <c r="N189" s="487">
        <f>AV189-CC189</f>
        <v/>
      </c>
      <c r="O189" s="487">
        <f>AW189-CD189</f>
        <v/>
      </c>
      <c r="P189" s="487">
        <f>AX189-CE189</f>
        <v/>
      </c>
      <c r="Q189" s="487">
        <f>AY189-CF189</f>
        <v/>
      </c>
      <c r="R189" s="487">
        <f>AZ189-CG189</f>
        <v/>
      </c>
      <c r="S189" s="487">
        <f>BA189-CH189</f>
        <v/>
      </c>
      <c r="T189" s="487">
        <f>BB189-CI189</f>
        <v/>
      </c>
      <c r="U189" s="487">
        <f>BC189-CJ189</f>
        <v/>
      </c>
      <c r="V189" s="487">
        <f>BD189-CK189</f>
        <v/>
      </c>
      <c r="W189" s="487">
        <f>BE189-CL189</f>
        <v/>
      </c>
      <c r="X189" s="487">
        <f>BF189-CM189</f>
        <v/>
      </c>
      <c r="Y189" s="487">
        <f>BG189-CN189</f>
        <v/>
      </c>
      <c r="Z189" s="487">
        <f>BH189-CO189</f>
        <v/>
      </c>
      <c r="AA189" s="487">
        <f>BI189-CP189</f>
        <v/>
      </c>
      <c r="AB189" s="487">
        <f>BJ189-CQ189</f>
        <v/>
      </c>
      <c r="AC189" s="487">
        <f>BK189-CR189</f>
        <v/>
      </c>
      <c r="AD189" s="487">
        <f>BL189-CS189</f>
        <v/>
      </c>
      <c r="AE189" s="487">
        <f>BM189-CT189</f>
        <v/>
      </c>
      <c r="AF189" s="487">
        <f>BN189-CU189</f>
        <v/>
      </c>
      <c r="AG189" s="753">
        <f>BO189-CV189</f>
        <v/>
      </c>
      <c r="AH189" s="704">
        <f>AC189</f>
        <v/>
      </c>
      <c r="AI189" s="845" t="inlineStr">
        <is>
          <t>s</t>
        </is>
      </c>
      <c r="AJ189" s="543" t="n">
        <v>0</v>
      </c>
      <c r="AK189" s="845" t="inlineStr">
        <is>
          <t>Qvi</t>
        </is>
      </c>
      <c r="AL189" s="845" t="inlineStr">
        <is>
          <t>ui</t>
        </is>
      </c>
      <c r="AM189" s="845" t="inlineStr">
        <is>
          <t>Warunek</t>
        </is>
      </c>
      <c r="AN189" s="845" t="n">
        <v>0</v>
      </c>
      <c r="AO189" s="849" t="inlineStr">
        <is>
          <t>Test globalny</t>
        </is>
      </c>
      <c r="AP189" s="476" t="n">
        <v>0</v>
      </c>
      <c r="AQ189" s="845" t="n">
        <v>0</v>
      </c>
      <c r="AR189" s="845" t="n">
        <v>0</v>
      </c>
      <c r="AS189" s="476" t="n">
        <v>0</v>
      </c>
      <c r="AT189" s="476" t="n">
        <v>0</v>
      </c>
      <c r="AU189" s="476" t="n">
        <v>0</v>
      </c>
      <c r="AV189" s="845" t="n">
        <v>0</v>
      </c>
      <c r="AW189" s="845" t="n">
        <v>0</v>
      </c>
      <c r="AX189" s="845" t="n">
        <v>0</v>
      </c>
      <c r="AY189" s="845" t="n">
        <v>0</v>
      </c>
      <c r="AZ189" s="845" t="n">
        <v>0</v>
      </c>
      <c r="BA189" s="845" t="n">
        <v>0</v>
      </c>
      <c r="BB189" s="845" t="n">
        <v>0</v>
      </c>
      <c r="BC189" s="845" t="n">
        <v>0</v>
      </c>
      <c r="BD189" s="845" t="n">
        <v>0</v>
      </c>
      <c r="BE189" s="845" t="n">
        <v>0</v>
      </c>
      <c r="BF189" s="845" t="n">
        <v>0</v>
      </c>
      <c r="BG189" s="845" t="n">
        <v>0</v>
      </c>
      <c r="BH189" s="845" t="n">
        <v>0</v>
      </c>
      <c r="BI189" s="845" t="n">
        <v>0</v>
      </c>
      <c r="BJ189" s="845" t="n">
        <v>0</v>
      </c>
      <c r="BK189" s="845" t="n">
        <v>1</v>
      </c>
      <c r="BL189" s="845" t="n">
        <v>0</v>
      </c>
      <c r="BM189" s="845" t="n">
        <v>0</v>
      </c>
      <c r="BN189" s="845" t="n">
        <v>0</v>
      </c>
      <c r="BO189" s="544" t="n">
        <v>0</v>
      </c>
      <c r="BP189" s="845" t="n"/>
      <c r="BQ189" s="705" t="n">
        <v>-0.0004156640783735815</v>
      </c>
      <c r="BR189" s="487" t="n">
        <v>0.1070939128231066</v>
      </c>
      <c r="BS189" s="487" t="n">
        <v>-0.05509432112963789</v>
      </c>
      <c r="BT189" s="487" t="n">
        <v>0.0318089869765653</v>
      </c>
      <c r="BU189" s="487" t="n">
        <v>0.07832626715041553</v>
      </c>
      <c r="BV189" s="487" t="n">
        <v>0.03499314373499957</v>
      </c>
      <c r="BW189" s="487" t="n">
        <v>0.1349867666746574</v>
      </c>
      <c r="BX189" s="487" t="n">
        <v>0.0318089454169501</v>
      </c>
      <c r="BY189" s="487" t="n">
        <v>0.04301955347106692</v>
      </c>
      <c r="BZ189" s="487" t="n">
        <v>-0.002650821463445724</v>
      </c>
      <c r="CA189" s="487" t="n">
        <v>-0.01383752386985262</v>
      </c>
      <c r="CB189" s="487" t="n">
        <v>-0.0004156634573490373</v>
      </c>
      <c r="CC189" s="487" t="n">
        <v>-0.01283784643323219</v>
      </c>
      <c r="CD189" s="487" t="n">
        <v>0.01416924235416457</v>
      </c>
      <c r="CE189" s="487" t="n">
        <v>-0.01133203471735217</v>
      </c>
      <c r="CF189" s="487" t="n">
        <v>-0.03554301492559178</v>
      </c>
      <c r="CG189" s="487" t="n">
        <v>0.09080955442687569</v>
      </c>
      <c r="CH189" s="487" t="n">
        <v>-0.02813626685743255</v>
      </c>
      <c r="CI189" s="487" t="n">
        <v>-0.1228320024587244</v>
      </c>
      <c r="CJ189" s="487" t="n">
        <v>-0.2337293776340937</v>
      </c>
      <c r="CK189" s="487" t="n">
        <v>-0.00726910129951952</v>
      </c>
      <c r="CL189" s="487" t="n">
        <v>0.003900488205720795</v>
      </c>
      <c r="CM189" s="487" t="n">
        <v>-0.02484323566691843</v>
      </c>
      <c r="CN189" s="487" t="n">
        <v>0.1526523574723339</v>
      </c>
      <c r="CO189" s="487" t="n">
        <v>-0.09505686460995778</v>
      </c>
      <c r="CP189" s="487" t="n">
        <v>-0.02938364410165899</v>
      </c>
      <c r="CQ189" s="487" t="n">
        <v>-0.2394130917736972</v>
      </c>
      <c r="CR189" s="487" t="n">
        <v>0.3748810088720003</v>
      </c>
      <c r="CS189" s="487" t="n">
        <v>-0.01120928679596167</v>
      </c>
      <c r="CT189" s="487" t="n">
        <v>0.05178283252055259</v>
      </c>
      <c r="CU189" s="487" t="n">
        <v>0.124614360893271</v>
      </c>
      <c r="CV189" s="753" t="n">
        <v>-0.01151227219989623</v>
      </c>
    </row>
    <row r="190">
      <c r="A190" s="476" t="n">
        <v>1</v>
      </c>
      <c r="B190" s="705">
        <f t="array" ref="B190:AG221">_xlfn.ANCHORARRAY(B155)-_xlfn.ANCHORARRAY(AJ155)</f>
        <v/>
      </c>
      <c r="C190" s="487" t="n">
        <v>0.004586656228846214</v>
      </c>
      <c r="D190" s="487" t="n">
        <v>0.0251452239613946</v>
      </c>
      <c r="E190" s="487" t="n">
        <v>-0.05571102909154273</v>
      </c>
      <c r="F190" s="487" t="n">
        <v>-0.07259895458687846</v>
      </c>
      <c r="G190" s="487" t="n">
        <v>-0.1286048859272833</v>
      </c>
      <c r="H190" s="487" t="n">
        <v>0.05720918967344846</v>
      </c>
      <c r="I190" s="487" t="n">
        <v>-0.05571095630302743</v>
      </c>
      <c r="J190" s="487" t="n">
        <v>-0.04537559224892716</v>
      </c>
      <c r="K190" s="487" t="n">
        <v>-0.09283597919840489</v>
      </c>
      <c r="L190" s="487" t="n">
        <v>-0.208367203319703</v>
      </c>
      <c r="M190" s="487" t="n">
        <v>-0.2655149284812722</v>
      </c>
      <c r="N190" s="487" t="n">
        <v>0.00781610974231229</v>
      </c>
      <c r="O190" s="487" t="n">
        <v>0.06153297287199222</v>
      </c>
      <c r="P190" s="487" t="n">
        <v>0.003422558325052269</v>
      </c>
      <c r="Q190" s="487" t="n">
        <v>-0.01111421728776115</v>
      </c>
      <c r="R190" s="487" t="n">
        <v>-0.01140149479472643</v>
      </c>
      <c r="S190" s="487" t="n">
        <v>-0.03346618823590718</v>
      </c>
      <c r="T190" s="487" t="n">
        <v>-0.04948655233166153</v>
      </c>
      <c r="U190" s="487" t="n">
        <v>0.003678995166684363</v>
      </c>
      <c r="V190" s="487" t="n">
        <v>0.04618930495752288</v>
      </c>
      <c r="W190" s="487" t="n">
        <v>0.006365571112860208</v>
      </c>
      <c r="X190" s="487" t="n">
        <v>0.03246767165860995</v>
      </c>
      <c r="Y190" s="487" t="n">
        <v>0.07430511825860253</v>
      </c>
      <c r="Z190" s="487" t="n">
        <v>-0.06777500925307944</v>
      </c>
      <c r="AA190" s="487" t="n">
        <v>-0.0915526567345161</v>
      </c>
      <c r="AB190" s="487" t="n">
        <v>0.06626892797580584</v>
      </c>
      <c r="AC190" s="487" t="n">
        <v>0.0004156640783736752</v>
      </c>
      <c r="AD190" s="487" t="n">
        <v>-0.01658685635014129</v>
      </c>
      <c r="AE190" s="487" t="n">
        <v>0.03875557536124431</v>
      </c>
      <c r="AF190" s="487" t="n">
        <v>-0.04715052626417882</v>
      </c>
      <c r="AG190" s="753" t="n">
        <v>0.02586736130083115</v>
      </c>
      <c r="AH190" s="704">
        <f>AD190</f>
        <v/>
      </c>
      <c r="AI190" s="845">
        <f t="array" ref="AI190">SQRT(INDEX(_xlfn.ANCHORARRAY($B$190),A190,A190))</f>
        <v/>
      </c>
      <c r="AJ190" s="543" t="n">
        <v>0</v>
      </c>
      <c r="AK190" s="845">
        <f>$AP$191*AI190</f>
        <v/>
      </c>
      <c r="AL190" s="845">
        <f>ABS(Y119/AK190)</f>
        <v/>
      </c>
      <c r="AM190" s="845">
        <f>IF(AL190&lt;2.5,"Spełniony","Nie spełniony")</f>
        <v/>
      </c>
      <c r="AN190" s="845" t="n">
        <v>0</v>
      </c>
      <c r="AO190" s="845" t="inlineStr">
        <is>
          <t>m0krytyczne</t>
        </is>
      </c>
      <c r="AP190" s="845">
        <f>CHIINV(0.05,19)/19</f>
        <v/>
      </c>
      <c r="AQ190" s="845" t="n">
        <v>0</v>
      </c>
      <c r="AR190" s="845" t="n">
        <v>0</v>
      </c>
      <c r="AS190" s="476" t="n">
        <v>0</v>
      </c>
      <c r="AT190" s="476" t="n">
        <v>0</v>
      </c>
      <c r="AU190" s="476" t="n">
        <v>0</v>
      </c>
      <c r="AV190" s="845" t="n">
        <v>0</v>
      </c>
      <c r="AW190" s="845" t="n">
        <v>0</v>
      </c>
      <c r="AX190" s="845" t="n">
        <v>0</v>
      </c>
      <c r="AY190" s="845" t="n">
        <v>0</v>
      </c>
      <c r="AZ190" s="845" t="n">
        <v>0</v>
      </c>
      <c r="BA190" s="845" t="n">
        <v>0</v>
      </c>
      <c r="BB190" s="845" t="n">
        <v>0</v>
      </c>
      <c r="BC190" s="845" t="n">
        <v>0</v>
      </c>
      <c r="BD190" s="845" t="n">
        <v>0</v>
      </c>
      <c r="BE190" s="845" t="n">
        <v>0</v>
      </c>
      <c r="BF190" s="845" t="n">
        <v>0</v>
      </c>
      <c r="BG190" s="845" t="n">
        <v>0</v>
      </c>
      <c r="BH190" s="845" t="n">
        <v>0</v>
      </c>
      <c r="BI190" s="845" t="n">
        <v>0</v>
      </c>
      <c r="BJ190" s="845" t="n">
        <v>0</v>
      </c>
      <c r="BK190" s="845" t="n">
        <v>0</v>
      </c>
      <c r="BL190" s="845" t="n">
        <v>1</v>
      </c>
      <c r="BM190" s="845" t="n">
        <v>0</v>
      </c>
      <c r="BN190" s="845" t="n">
        <v>0</v>
      </c>
      <c r="BO190" s="544" t="n">
        <v>0</v>
      </c>
      <c r="BP190" s="845" t="n"/>
      <c r="BQ190" s="705" t="n">
        <v>0.01658685635014126</v>
      </c>
      <c r="BR190" s="487" t="n">
        <v>0.1494705080220717</v>
      </c>
      <c r="BS190" s="487" t="n">
        <v>-0.1055787818347155</v>
      </c>
      <c r="BT190" s="487" t="n">
        <v>0.01697808419975637</v>
      </c>
      <c r="BU190" s="487" t="n">
        <v>-0.006338058699457638</v>
      </c>
      <c r="BV190" s="487" t="n">
        <v>-0.001249842069812663</v>
      </c>
      <c r="BW190" s="487" t="n">
        <v>-0.02256056501529455</v>
      </c>
      <c r="BX190" s="487" t="n">
        <v>0.01697806201726283</v>
      </c>
      <c r="BY190" s="487" t="n">
        <v>-0.081304283303929</v>
      </c>
      <c r="BZ190" s="487" t="n">
        <v>-0.02457988166297401</v>
      </c>
      <c r="CA190" s="487" t="n">
        <v>-0.005026457001440124</v>
      </c>
      <c r="CB190" s="487" t="n">
        <v>0.0165868315684896</v>
      </c>
      <c r="CC190" s="487" t="n">
        <v>0.08230582581544676</v>
      </c>
      <c r="CD190" s="487" t="n">
        <v>-0.04857595097119302</v>
      </c>
      <c r="CE190" s="487" t="n">
        <v>0.03905277602905041</v>
      </c>
      <c r="CF190" s="487" t="n">
        <v>0.04816081969468812</v>
      </c>
      <c r="CG190" s="487" t="n">
        <v>0.03527790109846725</v>
      </c>
      <c r="CH190" s="487" t="n">
        <v>0.1095951633761857</v>
      </c>
      <c r="CI190" s="487" t="n">
        <v>-0.0788598257875656</v>
      </c>
      <c r="CJ190" s="487" t="n">
        <v>-0.1181164011853631</v>
      </c>
      <c r="CK190" s="487" t="n">
        <v>0.03927807286410878</v>
      </c>
      <c r="CL190" s="487" t="n">
        <v>-0.02751114949087939</v>
      </c>
      <c r="CM190" s="487" t="n">
        <v>-0.0987791244077065</v>
      </c>
      <c r="CN190" s="487" t="n">
        <v>0.0229023716998896</v>
      </c>
      <c r="CO190" s="487" t="n">
        <v>0.04608406642576596</v>
      </c>
      <c r="CP190" s="487" t="n">
        <v>0.01802576290882162</v>
      </c>
      <c r="CQ190" s="487" t="n">
        <v>0.02954371465829625</v>
      </c>
      <c r="CR190" s="487" t="n">
        <v>-0.01120928679596155</v>
      </c>
      <c r="CS190" s="487" t="n">
        <v>0.4136785261823309</v>
      </c>
      <c r="CT190" s="487" t="n">
        <v>-0.2101475185558616</v>
      </c>
      <c r="CU190" s="487" t="n">
        <v>-0.2868156609632488</v>
      </c>
      <c r="CV190" s="753" t="n">
        <v>-0.1062296654018852</v>
      </c>
    </row>
    <row r="191">
      <c r="A191" s="476" t="n">
        <v>2</v>
      </c>
      <c r="B191" s="705" t="n">
        <v>0.004586656228846193</v>
      </c>
      <c r="C191" s="487" t="n">
        <v>0.7727918728747158</v>
      </c>
      <c r="D191" s="487" t="n">
        <v>-0.09644525657834678</v>
      </c>
      <c r="E191" s="487" t="n">
        <v>0.005098949264373598</v>
      </c>
      <c r="F191" s="487" t="n">
        <v>-0.03122870223129613</v>
      </c>
      <c r="G191" s="487" t="n">
        <v>-0.01718151123345832</v>
      </c>
      <c r="H191" s="487" t="n">
        <v>-0.05425731394011932</v>
      </c>
      <c r="I191" s="487" t="n">
        <v>0.005098942602408237</v>
      </c>
      <c r="J191" s="487" t="n">
        <v>-0.1013640240773068</v>
      </c>
      <c r="K191" s="487" t="n">
        <v>0.009611030275552402</v>
      </c>
      <c r="L191" s="487" t="n">
        <v>-0.005695137928985277</v>
      </c>
      <c r="M191" s="487" t="n">
        <v>0.004586649376136169</v>
      </c>
      <c r="N191" s="487" t="n">
        <v>-0.03258754239121285</v>
      </c>
      <c r="O191" s="487" t="n">
        <v>0.01653066811839082</v>
      </c>
      <c r="P191" s="487" t="n">
        <v>-0.007601043431728167</v>
      </c>
      <c r="Q191" s="487" t="n">
        <v>0.009675547400277124</v>
      </c>
      <c r="R191" s="487" t="n">
        <v>-0.1072162623763003</v>
      </c>
      <c r="S191" s="487" t="n">
        <v>-0.04424580522307399</v>
      </c>
      <c r="T191" s="487" t="n">
        <v>-0.05562179797405704</v>
      </c>
      <c r="U191" s="487" t="n">
        <v>-0.04271701676241867</v>
      </c>
      <c r="V191" s="487" t="n">
        <v>0.004791714670850572</v>
      </c>
      <c r="W191" s="487" t="n">
        <v>0.02644557448560205</v>
      </c>
      <c r="X191" s="487" t="n">
        <v>0.095672251022473</v>
      </c>
      <c r="Y191" s="487" t="n">
        <v>-0.2087087474256643</v>
      </c>
      <c r="Z191" s="487" t="n">
        <v>0.06646206398367055</v>
      </c>
      <c r="AA191" s="487" t="n">
        <v>0.01533714326306813</v>
      </c>
      <c r="AB191" s="487" t="n">
        <v>0.09684040367116278</v>
      </c>
      <c r="AC191" s="487" t="n">
        <v>-0.1070939128231064</v>
      </c>
      <c r="AD191" s="487" t="n">
        <v>-0.1494705080220718</v>
      </c>
      <c r="AE191" s="487" t="n">
        <v>0.08182785595138431</v>
      </c>
      <c r="AF191" s="487" t="n">
        <v>0.1346699799852332</v>
      </c>
      <c r="AG191" s="753" t="n">
        <v>0.07489480674787335</v>
      </c>
      <c r="AH191" s="704">
        <f>AE191</f>
        <v/>
      </c>
      <c r="AI191" s="845">
        <f t="array" ref="AI191">SQRT(INDEX(_xlfn.ANCHORARRAY($B$190),A191,A191))</f>
        <v/>
      </c>
      <c r="AJ191" s="543" t="n">
        <v>0</v>
      </c>
      <c r="AK191" s="845">
        <f>$AP$191*AI191</f>
        <v/>
      </c>
      <c r="AL191" s="845">
        <f>ABS(Y120/AK191)</f>
        <v/>
      </c>
      <c r="AM191" s="845">
        <f>IF(AL191&lt;2.5,"Spełniony","Nie spełniony")</f>
        <v/>
      </c>
      <c r="AN191" s="845" t="n">
        <v>0</v>
      </c>
      <c r="AO191" s="845" t="inlineStr">
        <is>
          <t>m0'</t>
        </is>
      </c>
      <c r="AP191" s="845">
        <f>AB131</f>
        <v/>
      </c>
      <c r="AQ191" s="845" t="n">
        <v>0</v>
      </c>
      <c r="AR191" s="845" t="n">
        <v>0</v>
      </c>
      <c r="AS191" s="476" t="n">
        <v>0</v>
      </c>
      <c r="AT191" s="476" t="n">
        <v>0</v>
      </c>
      <c r="AU191" s="476" t="n">
        <v>0</v>
      </c>
      <c r="AV191" s="845" t="n">
        <v>0</v>
      </c>
      <c r="AW191" s="845" t="n">
        <v>0</v>
      </c>
      <c r="AX191" s="845" t="n">
        <v>0</v>
      </c>
      <c r="AY191" s="845" t="n">
        <v>0</v>
      </c>
      <c r="AZ191" s="845" t="n">
        <v>0</v>
      </c>
      <c r="BA191" s="845" t="n">
        <v>0</v>
      </c>
      <c r="BB191" s="845" t="n">
        <v>0</v>
      </c>
      <c r="BC191" s="845" t="n">
        <v>0</v>
      </c>
      <c r="BD191" s="845" t="n">
        <v>0</v>
      </c>
      <c r="BE191" s="845" t="n">
        <v>0</v>
      </c>
      <c r="BF191" s="845" t="n">
        <v>0</v>
      </c>
      <c r="BG191" s="845" t="n">
        <v>0</v>
      </c>
      <c r="BH191" s="845" t="n">
        <v>0</v>
      </c>
      <c r="BI191" s="845" t="n">
        <v>0</v>
      </c>
      <c r="BJ191" s="845" t="n">
        <v>0</v>
      </c>
      <c r="BK191" s="845" t="n">
        <v>0</v>
      </c>
      <c r="BL191" s="845" t="n">
        <v>0</v>
      </c>
      <c r="BM191" s="845" t="n">
        <v>1</v>
      </c>
      <c r="BN191" s="845" t="n">
        <v>0</v>
      </c>
      <c r="BO191" s="544" t="n">
        <v>0</v>
      </c>
      <c r="BP191" s="845" t="n"/>
      <c r="BQ191" s="705" t="n">
        <v>-0.03875557536124428</v>
      </c>
      <c r="BR191" s="487" t="n">
        <v>-0.0818278559513843</v>
      </c>
      <c r="BS191" s="487" t="n">
        <v>0.1880398472951751</v>
      </c>
      <c r="BT191" s="487" t="n">
        <v>-0.03219662036820987</v>
      </c>
      <c r="BU191" s="487" t="n">
        <v>-0.09780032435873312</v>
      </c>
      <c r="BV191" s="487" t="n">
        <v>0.0434832046468524</v>
      </c>
      <c r="BW191" s="487" t="n">
        <v>0.0287698509943266</v>
      </c>
      <c r="BX191" s="487" t="n">
        <v>-0.0321965783021373</v>
      </c>
      <c r="BY191" s="487" t="n">
        <v>0.1448150150432609</v>
      </c>
      <c r="BZ191" s="487" t="n">
        <v>0.01199121594826938</v>
      </c>
      <c r="CA191" s="487" t="n">
        <v>0.02650976691887367</v>
      </c>
      <c r="CB191" s="487" t="n">
        <v>-0.03875551745833933</v>
      </c>
      <c r="CC191" s="487" t="n">
        <v>0.01259869202729643</v>
      </c>
      <c r="CD191" s="487" t="n">
        <v>-0.02182712898411371</v>
      </c>
      <c r="CE191" s="487" t="n">
        <v>0.01413420150545502</v>
      </c>
      <c r="CF191" s="487" t="n">
        <v>0.03762901456087549</v>
      </c>
      <c r="CG191" s="487" t="n">
        <v>-0.07846698971604685</v>
      </c>
      <c r="CH191" s="487" t="n">
        <v>0.02128905914088099</v>
      </c>
      <c r="CI191" s="487" t="n">
        <v>0.02538744358524197</v>
      </c>
      <c r="CJ191" s="487" t="n">
        <v>-0.2120809696439619</v>
      </c>
      <c r="CK191" s="487" t="n">
        <v>0.02207929385205966</v>
      </c>
      <c r="CL191" s="487" t="n">
        <v>0.01279057688751176</v>
      </c>
      <c r="CM191" s="487" t="n">
        <v>0.03429563068177714</v>
      </c>
      <c r="CN191" s="487" t="n">
        <v>-0.1062527083193742</v>
      </c>
      <c r="CO191" s="487" t="n">
        <v>0.007114653544693516</v>
      </c>
      <c r="CP191" s="487" t="n">
        <v>0.02997255335333215</v>
      </c>
      <c r="CQ191" s="487" t="n">
        <v>-0.05949470735118386</v>
      </c>
      <c r="CR191" s="487" t="n">
        <v>0.05178283252055282</v>
      </c>
      <c r="CS191" s="487" t="n">
        <v>-0.2101475185558616</v>
      </c>
      <c r="CT191" s="487" t="n">
        <v>0.66332651115826</v>
      </c>
      <c r="CU191" s="487" t="n">
        <v>-0.1519198731597193</v>
      </c>
      <c r="CV191" s="753" t="n">
        <v>0.008858548559261067</v>
      </c>
    </row>
    <row r="192">
      <c r="A192" s="476" t="n">
        <v>3</v>
      </c>
      <c r="B192" s="705" t="n">
        <v>0.02514522396139458</v>
      </c>
      <c r="C192" s="487" t="n">
        <v>-0.09644525657834675</v>
      </c>
      <c r="D192" s="487" t="n">
        <v>0.7514726700137544</v>
      </c>
      <c r="E192" s="487" t="n">
        <v>0.04088866421618566</v>
      </c>
      <c r="F192" s="487" t="n">
        <v>0.03170813279447188</v>
      </c>
      <c r="G192" s="487" t="n">
        <v>-0.01451237683416377</v>
      </c>
      <c r="H192" s="487" t="n">
        <v>-0.01052735735653225</v>
      </c>
      <c r="I192" s="487" t="n">
        <v>0.04088861079363704</v>
      </c>
      <c r="J192" s="487" t="n">
        <v>-0.1770029013297576</v>
      </c>
      <c r="K192" s="487" t="n">
        <v>-0.007046446053629127</v>
      </c>
      <c r="L192" s="487" t="n">
        <v>-0.02416890235081339</v>
      </c>
      <c r="M192" s="487" t="n">
        <v>0.02514518639308349</v>
      </c>
      <c r="N192" s="487" t="n">
        <v>-0.003913498334988049</v>
      </c>
      <c r="O192" s="487" t="n">
        <v>0.007004161082915611</v>
      </c>
      <c r="P192" s="487" t="n">
        <v>0.00180732366106416</v>
      </c>
      <c r="Q192" s="487" t="n">
        <v>0.006325386809883392</v>
      </c>
      <c r="R192" s="487" t="n">
        <v>-0.03104727735210993</v>
      </c>
      <c r="S192" s="487" t="n">
        <v>-0.01330415663633989</v>
      </c>
      <c r="T192" s="487" t="n">
        <v>-0.1758855451078053</v>
      </c>
      <c r="U192" s="487" t="n">
        <v>-0.1696800932772772</v>
      </c>
      <c r="V192" s="487" t="n">
        <v>0.01562749707860334</v>
      </c>
      <c r="W192" s="487" t="n">
        <v>0.01353653600865331</v>
      </c>
      <c r="X192" s="487" t="n">
        <v>0.03247850192413679</v>
      </c>
      <c r="Y192" s="487" t="n">
        <v>-0.1109114935839731</v>
      </c>
      <c r="Z192" s="487" t="n">
        <v>0.04688843886181542</v>
      </c>
      <c r="AA192" s="487" t="n">
        <v>0.002380519710764253</v>
      </c>
      <c r="AB192" s="487" t="n">
        <v>0.01637625994308679</v>
      </c>
      <c r="AC192" s="487" t="n">
        <v>0.05509432112963793</v>
      </c>
      <c r="AD192" s="487" t="n">
        <v>0.1055787818347155</v>
      </c>
      <c r="AE192" s="487" t="n">
        <v>-0.1880398472951751</v>
      </c>
      <c r="AF192" s="487" t="n">
        <v>0.1113432564738988</v>
      </c>
      <c r="AG192" s="753" t="n">
        <v>0.01976294139946735</v>
      </c>
      <c r="AH192" s="704">
        <f>AF192</f>
        <v/>
      </c>
      <c r="AI192" s="845">
        <f t="array" ref="AI192">SQRT(INDEX(_xlfn.ANCHORARRAY($B$190),A192,A192))</f>
        <v/>
      </c>
      <c r="AJ192" s="543" t="n">
        <v>0</v>
      </c>
      <c r="AK192" s="845">
        <f>$AP$191*AI192</f>
        <v/>
      </c>
      <c r="AL192" s="845">
        <f>ABS(Y121/AK192)</f>
        <v/>
      </c>
      <c r="AM192" s="845">
        <f>IF(AL192&lt;2.5,"Spełniony","Nie spełniony")</f>
        <v/>
      </c>
      <c r="AN192" s="845" t="n">
        <v>0</v>
      </c>
      <c r="AO192" s="845">
        <f>IF(AP190&gt;AP191,"Warunek spełniony","NIESPEŁNIONY!")</f>
        <v/>
      </c>
      <c r="AP192" s="476" t="n">
        <v>0</v>
      </c>
      <c r="AQ192" s="845" t="n">
        <v>0</v>
      </c>
      <c r="AR192" s="476" t="n">
        <v>0</v>
      </c>
      <c r="AS192" s="476" t="n">
        <v>0</v>
      </c>
      <c r="AT192" s="476" t="n">
        <v>0</v>
      </c>
      <c r="AU192" s="476" t="n">
        <v>0</v>
      </c>
      <c r="AV192" s="476" t="n">
        <v>0</v>
      </c>
      <c r="AW192" s="476" t="n">
        <v>0</v>
      </c>
      <c r="AX192" s="476" t="n">
        <v>0</v>
      </c>
      <c r="AY192" s="476" t="n">
        <v>0</v>
      </c>
      <c r="AZ192" s="476" t="n">
        <v>0</v>
      </c>
      <c r="BA192" s="476" t="n">
        <v>0</v>
      </c>
      <c r="BB192" s="476" t="n">
        <v>0</v>
      </c>
      <c r="BC192" s="476" t="n">
        <v>0</v>
      </c>
      <c r="BD192" s="476" t="n">
        <v>0</v>
      </c>
      <c r="BE192" s="476" t="n">
        <v>0</v>
      </c>
      <c r="BF192" s="476" t="n">
        <v>0</v>
      </c>
      <c r="BG192" s="476" t="n">
        <v>0</v>
      </c>
      <c r="BH192" s="476" t="n">
        <v>0</v>
      </c>
      <c r="BI192" s="476" t="n">
        <v>0</v>
      </c>
      <c r="BJ192" s="476" t="n">
        <v>0</v>
      </c>
      <c r="BK192" s="476" t="n">
        <v>0</v>
      </c>
      <c r="BL192" s="476" t="n">
        <v>0</v>
      </c>
      <c r="BM192" s="476" t="n">
        <v>0</v>
      </c>
      <c r="BN192" s="476" t="n">
        <v>1</v>
      </c>
      <c r="BO192" s="544" t="n">
        <v>0</v>
      </c>
      <c r="BP192" s="476" t="n"/>
      <c r="BQ192" s="705" t="n">
        <v>0.04715052626417889</v>
      </c>
      <c r="BR192" s="487" t="n">
        <v>-0.1346699799852332</v>
      </c>
      <c r="BS192" s="487" t="n">
        <v>-0.1113432564738988</v>
      </c>
      <c r="BT192" s="487" t="n">
        <v>0.05012593539400636</v>
      </c>
      <c r="BU192" s="487" t="n">
        <v>0.1654366184525417</v>
      </c>
      <c r="BV192" s="487" t="n">
        <v>-0.0146649536178489</v>
      </c>
      <c r="BW192" s="487" t="n">
        <v>0.04222102692932676</v>
      </c>
      <c r="BX192" s="487" t="n">
        <v>0.05012586990262217</v>
      </c>
      <c r="BY192" s="487" t="n">
        <v>-0.0251972653643413</v>
      </c>
      <c r="BZ192" s="487" t="n">
        <v>-0.004080556445699504</v>
      </c>
      <c r="CA192" s="487" t="n">
        <v>-0.05799264526074632</v>
      </c>
      <c r="CB192" s="487" t="n">
        <v>0.04715045581876792</v>
      </c>
      <c r="CC192" s="487" t="n">
        <v>-0.05191075862749189</v>
      </c>
      <c r="CD192" s="487" t="n">
        <v>0.04370085478721299</v>
      </c>
      <c r="CE192" s="487" t="n">
        <v>-0.02117319300473111</v>
      </c>
      <c r="CF192" s="487" t="n">
        <v>-0.04251325230208904</v>
      </c>
      <c r="CG192" s="487" t="n">
        <v>0.03104007110158991</v>
      </c>
      <c r="CH192" s="487" t="n">
        <v>-0.1023080341367529</v>
      </c>
      <c r="CI192" s="487" t="n">
        <v>0.02097463043649259</v>
      </c>
      <c r="CJ192" s="487" t="n">
        <v>0.06462920732971132</v>
      </c>
      <c r="CK192" s="487" t="n">
        <v>0.0192130585010663</v>
      </c>
      <c r="CL192" s="487" t="n">
        <v>0.05196813728580262</v>
      </c>
      <c r="CM192" s="487" t="n">
        <v>0.08078857584297319</v>
      </c>
      <c r="CN192" s="487" t="n">
        <v>-0.06620731978193881</v>
      </c>
      <c r="CO192" s="487" t="n">
        <v>-0.07583973928216051</v>
      </c>
      <c r="CP192" s="487" t="n">
        <v>-0.009922712565742745</v>
      </c>
      <c r="CQ192" s="487" t="n">
        <v>-0.09365151032446342</v>
      </c>
      <c r="CR192" s="487" t="n">
        <v>0.1246143608932707</v>
      </c>
      <c r="CS192" s="487" t="n">
        <v>-0.2868156609632488</v>
      </c>
      <c r="CT192" s="487" t="n">
        <v>-0.1519198731597194</v>
      </c>
      <c r="CU192" s="487" t="n">
        <v>0.4946363678775945</v>
      </c>
      <c r="CV192" s="753" t="n">
        <v>0.06484497632967456</v>
      </c>
    </row>
    <row r="193">
      <c r="A193" s="476" t="n">
        <v>4</v>
      </c>
      <c r="B193" s="712" t="n">
        <v>-0.05571102909154273</v>
      </c>
      <c r="C193" s="668" t="n">
        <v>0.005098949264373598</v>
      </c>
      <c r="D193" s="668" t="n">
        <v>0.04088866421618564</v>
      </c>
      <c r="E193" s="668" t="n">
        <v>0.782411757974979</v>
      </c>
      <c r="F193" s="668" t="n">
        <v>-0.05755977100452239</v>
      </c>
      <c r="G193" s="668" t="n">
        <v>0.001436560908543272</v>
      </c>
      <c r="H193" s="668" t="n">
        <v>-0.1528437741457815</v>
      </c>
      <c r="I193" s="668" t="n">
        <v>-0.2175879577379538</v>
      </c>
      <c r="J193" s="668" t="n">
        <v>-0.1435181211385837</v>
      </c>
      <c r="K193" s="668" t="n">
        <v>0.03380942837835005</v>
      </c>
      <c r="L193" s="668" t="n">
        <v>0.05442035435893679</v>
      </c>
      <c r="M193" s="668" t="n">
        <v>-0.05571094585628213</v>
      </c>
      <c r="N193" s="668" t="n">
        <v>-0.01223279021728468</v>
      </c>
      <c r="O193" s="668" t="n">
        <v>-0.01709493745837204</v>
      </c>
      <c r="P193" s="668" t="n">
        <v>0.0006975147267583304</v>
      </c>
      <c r="Q193" s="668" t="n">
        <v>0.005437583779363001</v>
      </c>
      <c r="R193" s="668" t="n">
        <v>-0.00328670684108141</v>
      </c>
      <c r="S193" s="668" t="n">
        <v>-0.01966480534370847</v>
      </c>
      <c r="T193" s="668" t="n">
        <v>-0.01050748804631617</v>
      </c>
      <c r="U193" s="668" t="n">
        <v>0.03607725099688394</v>
      </c>
      <c r="V193" s="668" t="n">
        <v>0.01566287115855219</v>
      </c>
      <c r="W193" s="668" t="n">
        <v>0.03287872522799251</v>
      </c>
      <c r="X193" s="668" t="n">
        <v>0.03499108891714754</v>
      </c>
      <c r="Y193" s="668" t="n">
        <v>0.05139395023865058</v>
      </c>
      <c r="Z193" s="668" t="n">
        <v>-0.2055359767863474</v>
      </c>
      <c r="AA193" s="668" t="n">
        <v>0.07060934124400461</v>
      </c>
      <c r="AB193" s="668" t="n">
        <v>-0.06254774777559655</v>
      </c>
      <c r="AC193" s="668" t="n">
        <v>-0.03180898697656524</v>
      </c>
      <c r="AD193" s="668" t="n">
        <v>-0.01697808419975646</v>
      </c>
      <c r="AE193" s="668" t="n">
        <v>0.0321966203682099</v>
      </c>
      <c r="AF193" s="668" t="n">
        <v>-0.05012593539400627</v>
      </c>
      <c r="AG193" s="669" t="n">
        <v>0.01222924161768134</v>
      </c>
      <c r="AH193" s="711">
        <f>AG193</f>
        <v/>
      </c>
      <c r="AI193" s="845">
        <f t="array" ref="AI193">SQRT(INDEX(_xlfn.ANCHORARRAY($B$190),A193,A193))</f>
        <v/>
      </c>
      <c r="AJ193" s="567" t="n">
        <v>0</v>
      </c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>
        <v>0</v>
      </c>
      <c r="AO193" s="590" t="n">
        <v>0</v>
      </c>
      <c r="AP193" s="590" t="n">
        <v>0</v>
      </c>
      <c r="AQ193" s="590" t="n">
        <v>0</v>
      </c>
      <c r="AR193" s="590" t="n">
        <v>0</v>
      </c>
      <c r="AS193" s="590" t="n">
        <v>0</v>
      </c>
      <c r="AT193" s="590" t="n">
        <v>0</v>
      </c>
      <c r="AU193" s="590" t="n">
        <v>0</v>
      </c>
      <c r="AV193" s="590" t="n">
        <v>0</v>
      </c>
      <c r="AW193" s="590" t="n">
        <v>0</v>
      </c>
      <c r="AX193" s="590" t="n">
        <v>0</v>
      </c>
      <c r="AY193" s="590" t="n">
        <v>0</v>
      </c>
      <c r="AZ193" s="590" t="n">
        <v>0</v>
      </c>
      <c r="BA193" s="590" t="n">
        <v>0</v>
      </c>
      <c r="BB193" s="590" t="n">
        <v>0</v>
      </c>
      <c r="BC193" s="590" t="n">
        <v>0</v>
      </c>
      <c r="BD193" s="590" t="n">
        <v>0</v>
      </c>
      <c r="BE193" s="590" t="n">
        <v>0</v>
      </c>
      <c r="BF193" s="590" t="n">
        <v>0</v>
      </c>
      <c r="BG193" s="590" t="n">
        <v>0</v>
      </c>
      <c r="BH193" s="590" t="n">
        <v>0</v>
      </c>
      <c r="BI193" s="590" t="n">
        <v>0</v>
      </c>
      <c r="BJ193" s="590" t="n">
        <v>0</v>
      </c>
      <c r="BK193" s="590" t="n">
        <v>0</v>
      </c>
      <c r="BL193" s="590" t="n">
        <v>0</v>
      </c>
      <c r="BM193" s="590" t="n">
        <v>0</v>
      </c>
      <c r="BN193" s="590" t="n">
        <v>0</v>
      </c>
      <c r="BO193" s="568" t="n">
        <v>1</v>
      </c>
      <c r="BP193" s="476" t="n"/>
      <c r="BQ193" s="712" t="n">
        <v>-0.02586736130083114</v>
      </c>
      <c r="BR193" s="668" t="n">
        <v>-0.07489480674787358</v>
      </c>
      <c r="BS193" s="668" t="n">
        <v>-0.01976294139946748</v>
      </c>
      <c r="BT193" s="668" t="n">
        <v>-0.01222924161768144</v>
      </c>
      <c r="BU193" s="668" t="n">
        <v>-0.08534924944545333</v>
      </c>
      <c r="BV193" s="668" t="n">
        <v>0.008241548579331098</v>
      </c>
      <c r="BW193" s="668" t="n">
        <v>-0.01346156718990858</v>
      </c>
      <c r="BX193" s="668" t="n">
        <v>-0.01222922563972599</v>
      </c>
      <c r="BY193" s="668" t="n">
        <v>-0.03594624271045094</v>
      </c>
      <c r="BZ193" s="668" t="n">
        <v>0.02387889373112689</v>
      </c>
      <c r="CA193" s="668" t="n">
        <v>0.01563449402355414</v>
      </c>
      <c r="CB193" s="668" t="n">
        <v>-0.02586732265360818</v>
      </c>
      <c r="CC193" s="668" t="n">
        <v>-0.1557457832470089</v>
      </c>
      <c r="CD193" s="668" t="n">
        <v>0.02328838774057603</v>
      </c>
      <c r="CE193" s="668" t="n">
        <v>0.1659839207927141</v>
      </c>
      <c r="CF193" s="668" t="n">
        <v>-0.05317563762107431</v>
      </c>
      <c r="CG193" s="668" t="n">
        <v>0.1365835755461869</v>
      </c>
      <c r="CH193" s="668" t="n">
        <v>0.2730159833621026</v>
      </c>
      <c r="CI193" s="668" t="n">
        <v>-0.08944894431948344</v>
      </c>
      <c r="CJ193" s="668" t="n">
        <v>0.02293698108650919</v>
      </c>
      <c r="CK193" s="668" t="n">
        <v>-0.01274645415589926</v>
      </c>
      <c r="CL193" s="668" t="n">
        <v>-0.03957671137127604</v>
      </c>
      <c r="CM193" s="668" t="n">
        <v>-0.0683220652234179</v>
      </c>
      <c r="CN193" s="668" t="n">
        <v>0.05387831944011227</v>
      </c>
      <c r="CO193" s="668" t="n">
        <v>0.05560227767270119</v>
      </c>
      <c r="CP193" s="668" t="n">
        <v>0.01116463363777982</v>
      </c>
      <c r="CQ193" s="668" t="n">
        <v>0.03296419912139557</v>
      </c>
      <c r="CR193" s="668" t="n">
        <v>-0.01151227219989616</v>
      </c>
      <c r="CS193" s="668" t="n">
        <v>-0.1062296654018853</v>
      </c>
      <c r="CT193" s="668" t="n">
        <v>0.008858548559261215</v>
      </c>
      <c r="CU193" s="668" t="n">
        <v>0.06484497632967449</v>
      </c>
      <c r="CV193" s="669" t="n">
        <v>0.7156894319531726</v>
      </c>
    </row>
    <row r="194">
      <c r="A194" s="476" t="n">
        <v>5</v>
      </c>
      <c r="B194" s="845" t="n">
        <v>-0.07259895458687843</v>
      </c>
      <c r="C194" s="845" t="n">
        <v>-0.03122870223129612</v>
      </c>
      <c r="D194" s="845" t="n">
        <v>0.03170813279447191</v>
      </c>
      <c r="E194" s="845" t="n">
        <v>-0.05755977100452235</v>
      </c>
      <c r="F194" s="845" t="n">
        <v>0.8122027051936287</v>
      </c>
      <c r="G194" s="845" t="n">
        <v>-0.0002436451632057517</v>
      </c>
      <c r="H194" s="845" t="n">
        <v>-0.0245015232575252</v>
      </c>
      <c r="I194" s="845" t="n">
        <v>-0.05755969580055752</v>
      </c>
      <c r="J194" s="845" t="n">
        <v>-0.05068898779691695</v>
      </c>
      <c r="K194" s="845" t="n">
        <v>0.03869211728956242</v>
      </c>
      <c r="L194" s="845" t="n">
        <v>0.0758985666609418</v>
      </c>
      <c r="M194" s="845" t="n">
        <v>-0.07259884612015272</v>
      </c>
      <c r="N194" s="845" t="n">
        <v>-0.07097970637445616</v>
      </c>
      <c r="O194" s="845" t="n">
        <v>0.03263177808440811</v>
      </c>
      <c r="P194" s="845" t="n">
        <v>-0.04355955306684366</v>
      </c>
      <c r="Q194" s="845" t="n">
        <v>-0.03785042139376714</v>
      </c>
      <c r="R194" s="845" t="n">
        <v>-0.07785093727603092</v>
      </c>
      <c r="S194" s="845" t="n">
        <v>-0.04508624021858276</v>
      </c>
      <c r="T194" s="845" t="n">
        <v>-0.119577829703072</v>
      </c>
      <c r="U194" s="845" t="n">
        <v>-0.007906112256961865</v>
      </c>
      <c r="V194" s="845" t="n">
        <v>-0.1117360709895804</v>
      </c>
      <c r="W194" s="845" t="n">
        <v>-0.04166792116478214</v>
      </c>
      <c r="X194" s="845" t="n">
        <v>0.03283210071394847</v>
      </c>
      <c r="Y194" s="845" t="n">
        <v>0.09102861953227656</v>
      </c>
      <c r="Z194" s="845" t="n">
        <v>0.07037518779677726</v>
      </c>
      <c r="AA194" s="845" t="n">
        <v>-0.04083191588863972</v>
      </c>
      <c r="AB194" s="845" t="n">
        <v>0.1023080305955952</v>
      </c>
      <c r="AC194" s="845" t="n">
        <v>-0.07832626715041535</v>
      </c>
      <c r="AD194" s="845" t="n">
        <v>0.006338058699457583</v>
      </c>
      <c r="AE194" s="845" t="n">
        <v>0.09780032435873322</v>
      </c>
      <c r="AF194" s="845" t="n">
        <v>-0.1654366184525417</v>
      </c>
      <c r="AG194" s="845" t="n">
        <v>0.08534924944545337</v>
      </c>
      <c r="AH194" s="476" t="n"/>
      <c r="AI194" s="845">
        <f t="array" ref="AI194">SQRT(INDEX(_xlfn.ANCHORARRAY($B$190),A194,A194))</f>
        <v/>
      </c>
      <c r="AJ194" s="845" t="n"/>
      <c r="AK194" s="845">
        <f>$AP$191*AI194</f>
        <v/>
      </c>
      <c r="AL194" s="845">
        <f>ABS(Y123/AK194)</f>
        <v/>
      </c>
      <c r="AM194" s="845">
        <f>IF(AL194&lt;2.5,"Spełniony","Nie spełniony")</f>
        <v/>
      </c>
      <c r="AN194" s="845" t="n"/>
      <c r="AO194" s="845" t="n"/>
      <c r="AP194" s="845" t="n"/>
      <c r="AQ194" s="845" t="n"/>
      <c r="AR194" s="476" t="n"/>
      <c r="AS194" s="476" t="n"/>
      <c r="AT194" s="476" t="n"/>
      <c r="AU194" s="476" t="n"/>
      <c r="AV194" s="476" t="n"/>
      <c r="AW194" s="476" t="n"/>
      <c r="AX194" s="476" t="n"/>
      <c r="AY194" s="476" t="n"/>
      <c r="AZ194" s="476" t="n"/>
      <c r="BA194" s="476" t="n"/>
      <c r="BB194" s="476" t="n"/>
      <c r="BC194" s="476" t="n"/>
      <c r="BD194" s="476" t="n"/>
      <c r="BE194" s="476" t="n"/>
      <c r="BF194" s="476" t="n"/>
      <c r="BG194" s="476" t="n"/>
      <c r="BH194" s="476" t="n"/>
      <c r="BI194" s="476" t="n"/>
      <c r="BJ194" s="476" t="n"/>
      <c r="BK194" s="476" t="n"/>
      <c r="BL194" s="476" t="n"/>
      <c r="BM194" s="476" t="n"/>
      <c r="BN194" s="476" t="n"/>
      <c r="BO194" s="476" t="n"/>
      <c r="BP194" s="476" t="n"/>
      <c r="BQ194" s="476" t="n"/>
      <c r="BR194" s="476" t="n"/>
      <c r="BS194" s="476" t="n"/>
      <c r="BT194" s="476" t="n"/>
      <c r="BU194" s="476" t="n"/>
      <c r="BV194" s="476" t="n"/>
      <c r="BW194" s="476" t="n"/>
      <c r="BX194" s="476" t="n"/>
      <c r="BY194" s="476" t="n"/>
      <c r="BZ194" s="476" t="n"/>
      <c r="CA194" s="476" t="n"/>
      <c r="CB194" s="476" t="n"/>
      <c r="CC194" s="476" t="n"/>
      <c r="CD194" s="476" t="n"/>
      <c r="CE194" s="476" t="n"/>
      <c r="CF194" s="476" t="n"/>
      <c r="CG194" s="476" t="n"/>
      <c r="CH194" s="476" t="n"/>
      <c r="CI194" s="476" t="n"/>
      <c r="CJ194" s="476" t="n"/>
      <c r="CK194" s="476" t="n"/>
      <c r="CL194" s="476" t="n"/>
      <c r="CM194" s="476" t="n"/>
      <c r="CN194" s="476" t="n"/>
      <c r="CO194" s="476" t="n"/>
      <c r="CP194" s="476" t="n"/>
      <c r="CQ194" s="476" t="n"/>
      <c r="CR194" s="476" t="n"/>
      <c r="CS194" s="476" t="n"/>
      <c r="CT194" s="476" t="n"/>
      <c r="CU194" s="476" t="n"/>
      <c r="CV194" s="476" t="n"/>
    </row>
    <row r="195">
      <c r="A195" s="476" t="n">
        <v>6</v>
      </c>
      <c r="B195" s="845" t="n">
        <v>-0.1286048859272833</v>
      </c>
      <c r="C195" s="845" t="n">
        <v>-0.01718151123345833</v>
      </c>
      <c r="D195" s="845" t="n">
        <v>-0.01451237683416377</v>
      </c>
      <c r="E195" s="845" t="n">
        <v>0.001436560908543237</v>
      </c>
      <c r="F195" s="845" t="n">
        <v>-0.0002436451632059008</v>
      </c>
      <c r="G195" s="845" t="n">
        <v>0.6950397377715966</v>
      </c>
      <c r="H195" s="845" t="n">
        <v>-0.2091117345229317</v>
      </c>
      <c r="I195" s="845" t="n">
        <v>0.001436559031623354</v>
      </c>
      <c r="J195" s="845" t="n">
        <v>0.02324523713362974</v>
      </c>
      <c r="K195" s="845" t="n">
        <v>-0.04472297037303963</v>
      </c>
      <c r="L195" s="845" t="n">
        <v>-0.1074210841042069</v>
      </c>
      <c r="M195" s="845" t="n">
        <v>-0.1286046937846972</v>
      </c>
      <c r="N195" s="845" t="n">
        <v>0.0261939808925794</v>
      </c>
      <c r="O195" s="845" t="n">
        <v>0.008467851828202122</v>
      </c>
      <c r="P195" s="845" t="n">
        <v>0.02088352800120574</v>
      </c>
      <c r="Q195" s="845" t="n">
        <v>0.01847167442388985</v>
      </c>
      <c r="R195" s="845" t="n">
        <v>0.002696044899369351</v>
      </c>
      <c r="S195" s="845" t="n">
        <v>-0.007429510648082172</v>
      </c>
      <c r="T195" s="845" t="n">
        <v>0.003620916405079902</v>
      </c>
      <c r="U195" s="845" t="n">
        <v>0.0296580864561107</v>
      </c>
      <c r="V195" s="845" t="n">
        <v>0.07788604210536987</v>
      </c>
      <c r="W195" s="845" t="n">
        <v>0.03780499477134389</v>
      </c>
      <c r="X195" s="845" t="n">
        <v>0.03122375210513596</v>
      </c>
      <c r="Y195" s="845" t="n">
        <v>-0.01534767162686532</v>
      </c>
      <c r="Z195" s="845" t="n">
        <v>0.1334009801392275</v>
      </c>
      <c r="AA195" s="845" t="n">
        <v>-0.2649680974942119</v>
      </c>
      <c r="AB195" s="845" t="n">
        <v>-0.1340283371572584</v>
      </c>
      <c r="AC195" s="845" t="n">
        <v>-0.03499314373499959</v>
      </c>
      <c r="AD195" s="845" t="n">
        <v>0.001249842069812733</v>
      </c>
      <c r="AE195" s="845" t="n">
        <v>-0.04348320464685226</v>
      </c>
      <c r="AF195" s="845" t="n">
        <v>0.01466495361784884</v>
      </c>
      <c r="AG195" s="845" t="n">
        <v>-0.008241548579331246</v>
      </c>
      <c r="AH195" s="476" t="n"/>
      <c r="AI195" s="845">
        <f t="array" ref="AI195">SQRT(INDEX(_xlfn.ANCHORARRAY($B$190),A195,A195))</f>
        <v/>
      </c>
      <c r="AJ195" s="845" t="n"/>
      <c r="AK195" s="845">
        <f>$AP$191*AI195</f>
        <v/>
      </c>
      <c r="AL195" s="845">
        <f>ABS(Y124/AK195)</f>
        <v/>
      </c>
      <c r="AM195" s="845">
        <f>IF(AL195&lt;2.5,"Spełniony","Nie spełniony")</f>
        <v/>
      </c>
      <c r="AN195" s="845" t="n"/>
      <c r="AO195" s="845" t="n"/>
      <c r="AP195" s="845" t="n"/>
      <c r="AQ195" s="845" t="n"/>
      <c r="AR195" s="476" t="n"/>
      <c r="AS195" s="476" t="n"/>
      <c r="AT195" s="476" t="n"/>
      <c r="AU195" s="476" t="n"/>
      <c r="AV195" s="476" t="n"/>
      <c r="AW195" s="476" t="n"/>
      <c r="AX195" s="476" t="n"/>
      <c r="AY195" s="476" t="n"/>
      <c r="AZ195" s="476" t="n"/>
      <c r="BA195" s="476" t="n"/>
      <c r="BB195" s="476" t="n"/>
      <c r="BC195" s="476" t="n"/>
      <c r="BD195" s="476" t="n"/>
      <c r="BE195" s="476" t="n"/>
      <c r="BF195" s="476" t="n"/>
      <c r="BG195" s="476" t="n"/>
      <c r="BH195" s="476" t="n"/>
      <c r="BI195" s="476" t="n"/>
      <c r="BJ195" s="476" t="n"/>
      <c r="BK195" s="476" t="n"/>
      <c r="BL195" s="476" t="n"/>
      <c r="BM195" s="476" t="n"/>
      <c r="BN195" s="476" t="n"/>
      <c r="BO195" s="476" t="n"/>
      <c r="BP195" s="476" t="n"/>
      <c r="BQ195" s="476" t="n"/>
      <c r="BR195" s="476" t="n"/>
      <c r="BS195" s="476" t="n"/>
      <c r="BT195" s="476" t="n"/>
      <c r="BU195" s="476" t="n"/>
      <c r="BV195" s="476" t="n"/>
      <c r="BW195" s="476" t="n"/>
      <c r="BX195" s="476" t="n"/>
      <c r="BY195" s="476" t="n"/>
      <c r="BZ195" s="476" t="n"/>
      <c r="CA195" s="476" t="n"/>
      <c r="CB195" s="476" t="n"/>
      <c r="CC195" s="476" t="n"/>
      <c r="CD195" s="476" t="n"/>
      <c r="CE195" s="476" t="n"/>
      <c r="CF195" s="476" t="n"/>
      <c r="CG195" s="476" t="n"/>
      <c r="CH195" s="476" t="n"/>
      <c r="CI195" s="476" t="n"/>
      <c r="CJ195" s="476" t="n"/>
      <c r="CK195" s="476" t="n"/>
      <c r="CL195" s="476" t="n"/>
      <c r="CM195" s="476" t="n"/>
      <c r="CN195" s="476" t="n"/>
      <c r="CO195" s="476" t="n"/>
      <c r="CP195" s="476" t="n"/>
      <c r="CQ195" s="476" t="n"/>
      <c r="CR195" s="476" t="n"/>
      <c r="CS195" s="476" t="n"/>
      <c r="CT195" s="476" t="n"/>
      <c r="CU195" s="476" t="n"/>
      <c r="CV195" s="476" t="n"/>
    </row>
    <row r="196">
      <c r="A196" s="476" t="n">
        <v>7</v>
      </c>
      <c r="B196" s="713" t="n">
        <v>0.0572091896734484</v>
      </c>
      <c r="C196" s="851" t="n"/>
      <c r="D196" s="660" t="n">
        <v>-0.01052735735653221</v>
      </c>
      <c r="E196" s="713" t="n">
        <v>-0.1528437741457817</v>
      </c>
      <c r="F196" s="852" t="n"/>
      <c r="G196" s="851" t="n"/>
      <c r="H196" s="845" t="n">
        <v>0.4480029536162393</v>
      </c>
      <c r="I196" s="845" t="n">
        <v>-0.1528435744497508</v>
      </c>
      <c r="J196" s="845" t="n">
        <v>-0.06978487278544789</v>
      </c>
      <c r="K196" s="845" t="n">
        <v>0.000488586495677179</v>
      </c>
      <c r="L196" s="845" t="n">
        <v>0.01529333682792106</v>
      </c>
      <c r="M196" s="845" t="n">
        <v>0.05720910419985532</v>
      </c>
      <c r="N196" s="845" t="n">
        <v>-0.005168871660555574</v>
      </c>
      <c r="O196" s="845" t="n">
        <v>0.005421778186445646</v>
      </c>
      <c r="P196" s="845" t="n">
        <v>-0.006963641220784078</v>
      </c>
      <c r="Q196" s="845" t="n">
        <v>0.002409925277886735</v>
      </c>
      <c r="R196" s="845" t="n">
        <v>-0.04937570180935127</v>
      </c>
      <c r="S196" s="845" t="n">
        <v>0.01692665638065224</v>
      </c>
      <c r="T196" s="845" t="n">
        <v>0.02537039698778693</v>
      </c>
      <c r="U196" s="845" t="n">
        <v>0.05511244729893849</v>
      </c>
      <c r="V196" s="845" t="n">
        <v>-0.03990293944046708</v>
      </c>
      <c r="W196" s="845" t="n">
        <v>-0.03337786592893588</v>
      </c>
      <c r="X196" s="845" t="n">
        <v>-0.009485125717439757</v>
      </c>
      <c r="Y196" s="845" t="n">
        <v>-0.08285559949075186</v>
      </c>
      <c r="Z196" s="845" t="n">
        <v>0.1215708435511032</v>
      </c>
      <c r="AA196" s="845" t="n">
        <v>0.04405068702649118</v>
      </c>
      <c r="AB196" s="845" t="n">
        <v>-0.2951647663323546</v>
      </c>
      <c r="AC196" s="845" t="n">
        <v>-0.1349867666746575</v>
      </c>
      <c r="AD196" s="845" t="n">
        <v>0.02256056501529453</v>
      </c>
      <c r="AE196" s="845" t="n">
        <v>-0.02876985099432648</v>
      </c>
      <c r="AF196" s="845" t="n">
        <v>-0.04222102692932667</v>
      </c>
      <c r="AG196" s="845" t="n">
        <v>0.01346156718990793</v>
      </c>
      <c r="AH196" s="476" t="n"/>
      <c r="AI196" s="845">
        <f t="array" ref="AI196">SQRT(INDEX(_xlfn.ANCHORARRAY($B$190),A196,A196))</f>
        <v/>
      </c>
      <c r="AJ196" s="845" t="n"/>
      <c r="AK196" s="845">
        <f>$AP$191*AI196</f>
        <v/>
      </c>
      <c r="AL196" s="845">
        <f>ABS(Y125/AK196)</f>
        <v/>
      </c>
      <c r="AM196" s="845">
        <f>IF(AL196&lt;2.5,"Spełniony","Nie spełniony")</f>
        <v/>
      </c>
      <c r="AN196" s="845" t="n"/>
      <c r="AO196" s="845" t="n"/>
      <c r="AP196" s="845" t="n"/>
      <c r="AQ196" s="845" t="n"/>
      <c r="AR196" s="476" t="n"/>
      <c r="AS196" s="476" t="n"/>
      <c r="AT196" s="476" t="n"/>
      <c r="AU196" s="476" t="n"/>
      <c r="AV196" s="476" t="n"/>
      <c r="AW196" s="476" t="n"/>
      <c r="AX196" s="476" t="n"/>
      <c r="AY196" s="476" t="n"/>
      <c r="AZ196" s="476" t="n"/>
      <c r="BA196" s="476" t="n"/>
      <c r="BB196" s="476" t="n"/>
      <c r="BC196" s="476" t="n"/>
      <c r="BD196" s="476" t="n"/>
      <c r="BE196" s="476" t="n"/>
      <c r="BF196" s="476" t="n"/>
      <c r="BG196" s="476" t="n"/>
      <c r="BH196" s="476" t="n"/>
      <c r="BI196" s="476" t="n"/>
      <c r="BJ196" s="476" t="n"/>
      <c r="BK196" s="476" t="n"/>
      <c r="BL196" s="476" t="n"/>
      <c r="BM196" s="476" t="n"/>
      <c r="BN196" s="476" t="n"/>
      <c r="BO196" s="476" t="n"/>
      <c r="BP196" s="476" t="n"/>
      <c r="BQ196" s="476" t="n"/>
      <c r="BR196" s="476" t="n"/>
      <c r="BS196" s="476" t="n"/>
      <c r="BT196" s="476" t="n"/>
      <c r="BU196" s="476" t="n"/>
      <c r="BV196" s="476" t="n"/>
      <c r="BW196" s="476" t="n"/>
      <c r="BX196" s="476" t="n"/>
      <c r="BY196" s="476" t="n"/>
      <c r="BZ196" s="476" t="n"/>
      <c r="CA196" s="476" t="n"/>
      <c r="CB196" s="476" t="n"/>
      <c r="CC196" s="476" t="n"/>
      <c r="CD196" s="476" t="n"/>
      <c r="CE196" s="476" t="n"/>
      <c r="CF196" s="476" t="n"/>
      <c r="CG196" s="476" t="n"/>
      <c r="CH196" s="476" t="n"/>
      <c r="CI196" s="476" t="n"/>
      <c r="CJ196" s="476" t="n"/>
      <c r="CK196" s="476" t="n"/>
      <c r="CL196" s="476" t="n"/>
      <c r="CM196" s="476" t="n"/>
      <c r="CN196" s="476" t="n"/>
      <c r="CO196" s="476" t="n"/>
      <c r="CP196" s="476" t="n"/>
      <c r="CQ196" s="476" t="n"/>
      <c r="CR196" s="476" t="n"/>
      <c r="CS196" s="476" t="n"/>
      <c r="CT196" s="476" t="n"/>
      <c r="CU196" s="476" t="n"/>
      <c r="CV196" s="476" t="n"/>
    </row>
    <row r="197" ht="17.1" customHeight="1">
      <c r="A197" s="476" t="n">
        <v>8</v>
      </c>
      <c r="B197" s="716" t="n">
        <v>-0.05571095630302744</v>
      </c>
      <c r="C197" s="717" t="n">
        <v>0.005098942602408237</v>
      </c>
      <c r="D197" s="660" t="n">
        <v>0.04088861079363703</v>
      </c>
      <c r="E197" s="716" t="n">
        <v>-0.2175879577379538</v>
      </c>
      <c r="F197" s="716" t="n">
        <v>-0.05755969580055759</v>
      </c>
      <c r="G197" s="716" t="n">
        <v>0.001436559031623402</v>
      </c>
      <c r="H197" s="477" t="n">
        <v>-0.1528435744497507</v>
      </c>
      <c r="I197" s="845" t="n">
        <v>0.7824123265487422</v>
      </c>
      <c r="J197" s="845" t="n">
        <v>-0.1435179336268625</v>
      </c>
      <c r="K197" s="845" t="n">
        <v>0.03380938420508417</v>
      </c>
      <c r="L197" s="845" t="n">
        <v>0.05442028325673565</v>
      </c>
      <c r="M197" s="845" t="n">
        <v>-0.05571087306787559</v>
      </c>
      <c r="N197" s="845" t="n">
        <v>-0.01223277423469288</v>
      </c>
      <c r="O197" s="845" t="n">
        <v>-0.01709491512320539</v>
      </c>
      <c r="P197" s="845" t="n">
        <v>0.0006975138154296512</v>
      </c>
      <c r="Q197" s="845" t="n">
        <v>0.005437576674959144</v>
      </c>
      <c r="R197" s="845" t="n">
        <v>-0.003286702546877619</v>
      </c>
      <c r="S197" s="845" t="n">
        <v>-0.01966477965091463</v>
      </c>
      <c r="T197" s="845" t="n">
        <v>-0.01050747431789531</v>
      </c>
      <c r="U197" s="845" t="n">
        <v>0.03607720386062425</v>
      </c>
      <c r="V197" s="845" t="n">
        <v>0.01566285069443291</v>
      </c>
      <c r="W197" s="845" t="n">
        <v>0.03287868227072482</v>
      </c>
      <c r="X197" s="845" t="n">
        <v>0.03499104319999867</v>
      </c>
      <c r="Y197" s="845" t="n">
        <v>0.05139388309055816</v>
      </c>
      <c r="Z197" s="845" t="n">
        <v>-0.2055357082460093</v>
      </c>
      <c r="AA197" s="845" t="n">
        <v>0.07060924899029478</v>
      </c>
      <c r="AB197" s="845" t="n">
        <v>-0.06254766605465613</v>
      </c>
      <c r="AC197" s="845" t="n">
        <v>-0.03180894541695</v>
      </c>
      <c r="AD197" s="845" t="n">
        <v>-0.01697806201726295</v>
      </c>
      <c r="AE197" s="845" t="n">
        <v>0.03219657830213729</v>
      </c>
      <c r="AF197" s="845" t="n">
        <v>-0.05012586990262201</v>
      </c>
      <c r="AG197" s="845" t="n">
        <v>0.01222922563972594</v>
      </c>
      <c r="AH197" s="476" t="n"/>
      <c r="AI197" s="845">
        <f t="array" ref="AI197">SQRT(INDEX(_xlfn.ANCHORARRAY($B$190),A197,A197))</f>
        <v/>
      </c>
      <c r="AJ197" s="845" t="n"/>
      <c r="AK197" s="845">
        <f>$AP$191*AI197</f>
        <v/>
      </c>
      <c r="AL197" s="845">
        <f>ABS(Y126/AK197)</f>
        <v/>
      </c>
      <c r="AM197" s="845">
        <f>IF(AL197&lt;2.5,"Spełniony","Nie spełniony")</f>
        <v/>
      </c>
      <c r="AN197" s="845" t="n"/>
      <c r="AO197" s="845" t="n"/>
      <c r="AP197" s="845" t="n"/>
      <c r="AQ197" s="845" t="n"/>
      <c r="AR197" s="476" t="n"/>
      <c r="AS197" s="476" t="n"/>
      <c r="AT197" s="476" t="n"/>
      <c r="AU197" s="476" t="n"/>
      <c r="AV197" s="476" t="n"/>
      <c r="AW197" s="476" t="n"/>
      <c r="AX197" s="476" t="n"/>
      <c r="AY197" s="476" t="n"/>
      <c r="AZ197" s="476" t="n"/>
      <c r="BA197" s="476" t="n"/>
      <c r="BB197" s="476" t="n"/>
      <c r="BC197" s="476" t="n"/>
      <c r="BD197" s="476" t="n"/>
      <c r="BE197" s="476" t="n"/>
      <c r="BF197" s="476" t="n"/>
      <c r="BG197" s="476" t="n"/>
      <c r="BH197" s="476" t="n"/>
      <c r="BI197" s="476" t="n"/>
      <c r="BJ197" s="476" t="n"/>
      <c r="BK197" s="476" t="n"/>
      <c r="BL197" s="476" t="n"/>
      <c r="BM197" s="476" t="n"/>
      <c r="BN197" s="476" t="n"/>
      <c r="BO197" s="476" t="n"/>
      <c r="BP197" s="476" t="n"/>
      <c r="BQ197" s="476" t="n"/>
      <c r="BR197" s="476" t="n"/>
      <c r="BS197" s="476" t="n"/>
      <c r="BT197" s="476" t="n"/>
      <c r="BU197" s="476" t="n"/>
      <c r="BV197" s="476" t="n"/>
      <c r="BW197" s="476" t="n"/>
      <c r="BX197" s="476" t="n"/>
      <c r="BY197" s="476" t="n"/>
      <c r="BZ197" s="476" t="n"/>
      <c r="CA197" s="476" t="n"/>
      <c r="CB197" s="476" t="n"/>
      <c r="CC197" s="476" t="n"/>
      <c r="CD197" s="476" t="n"/>
      <c r="CE197" s="476" t="n"/>
      <c r="CF197" s="476" t="n"/>
      <c r="CG197" s="476" t="n"/>
      <c r="CH197" s="476" t="n"/>
      <c r="CI197" s="476" t="n"/>
      <c r="CJ197" s="476" t="n"/>
      <c r="CK197" s="476" t="n"/>
      <c r="CL197" s="476" t="n"/>
      <c r="CM197" s="476" t="n"/>
      <c r="CN197" s="476" t="n"/>
      <c r="CO197" s="476" t="n"/>
      <c r="CP197" s="476" t="n"/>
      <c r="CQ197" s="476" t="n"/>
      <c r="CR197" s="476" t="n"/>
      <c r="CS197" s="476" t="n"/>
      <c r="CT197" s="476" t="n"/>
      <c r="CU197" s="476" t="n"/>
      <c r="CV197" s="476" t="n"/>
    </row>
    <row r="198" ht="17.1" customHeight="1">
      <c r="A198" s="476" t="n">
        <v>9</v>
      </c>
      <c r="B198" s="718" t="n">
        <v>-0.04537559224892718</v>
      </c>
      <c r="C198" s="719" t="n">
        <v>-0.1013640240773068</v>
      </c>
      <c r="D198" s="660" t="n">
        <v>-0.1770029013297575</v>
      </c>
      <c r="E198" s="720" t="n">
        <v>-0.1435181211385836</v>
      </c>
      <c r="F198" s="720" t="n">
        <v>-0.05068898779691698</v>
      </c>
      <c r="G198" s="788" t="n">
        <v>0.02324523713362979</v>
      </c>
      <c r="H198" s="722" t="n">
        <v>-0.06978487278544783</v>
      </c>
      <c r="I198" s="845" t="n">
        <v>-0.1435179336268625</v>
      </c>
      <c r="J198" s="845" t="n">
        <v>0.7021049717587629</v>
      </c>
      <c r="K198" s="845" t="n">
        <v>0.02814962661415946</v>
      </c>
      <c r="L198" s="845" t="n">
        <v>0.03351878545938362</v>
      </c>
      <c r="M198" s="845" t="n">
        <v>-0.04537552445536262</v>
      </c>
      <c r="N198" s="845" t="n">
        <v>-0.01613331073098667</v>
      </c>
      <c r="O198" s="845" t="n">
        <v>-0.01137510268009118</v>
      </c>
      <c r="P198" s="845" t="n">
        <v>0.00324890126653922</v>
      </c>
      <c r="Q198" s="845" t="n">
        <v>0.0159815891727959</v>
      </c>
      <c r="R198" s="845" t="n">
        <v>-0.04864292500816361</v>
      </c>
      <c r="S198" s="845" t="n">
        <v>-0.03096357602493121</v>
      </c>
      <c r="T198" s="845" t="n">
        <v>-0.159571536082506</v>
      </c>
      <c r="U198" s="845" t="n">
        <v>-0.08269274562676256</v>
      </c>
      <c r="V198" s="845" t="n">
        <v>0.03100721610365342</v>
      </c>
      <c r="W198" s="845" t="n">
        <v>0.04619324006139337</v>
      </c>
      <c r="X198" s="845" t="n">
        <v>0.07302695765798059</v>
      </c>
      <c r="Y198" s="845" t="n">
        <v>-0.06761972736340224</v>
      </c>
      <c r="Z198" s="845" t="n">
        <v>-0.1450629735432079</v>
      </c>
      <c r="AA198" s="845" t="n">
        <v>0.06245528708358271</v>
      </c>
      <c r="AB198" s="845" t="n">
        <v>0.08218801654488601</v>
      </c>
      <c r="AC198" s="845" t="n">
        <v>-0.04301955347106672</v>
      </c>
      <c r="AD198" s="845" t="n">
        <v>0.08130428330392885</v>
      </c>
      <c r="AE198" s="845" t="n">
        <v>-0.1448150150432609</v>
      </c>
      <c r="AF198" s="845" t="n">
        <v>0.02519726536434157</v>
      </c>
      <c r="AG198" s="845" t="n">
        <v>0.03594624271045081</v>
      </c>
      <c r="AH198" s="476" t="n"/>
      <c r="AI198" s="845">
        <f t="array" ref="AI198">SQRT(INDEX(_xlfn.ANCHORARRAY($B$190),A198,A198))</f>
        <v/>
      </c>
      <c r="AJ198" s="845" t="n"/>
      <c r="AK198" s="845">
        <f>$AP$191*AI198</f>
        <v/>
      </c>
      <c r="AL198" s="845">
        <f>ABS(Y127/AK198)</f>
        <v/>
      </c>
      <c r="AM198" s="845">
        <f>IF(AL198&lt;2.5,"Spełniony","Nie spełniony")</f>
        <v/>
      </c>
      <c r="AN198" s="845" t="n"/>
      <c r="AO198" s="845" t="n"/>
      <c r="AP198" s="845" t="n"/>
      <c r="AQ198" s="845" t="n"/>
      <c r="AR198" s="476" t="n"/>
      <c r="AS198" s="476" t="n"/>
      <c r="AT198" s="476" t="n"/>
      <c r="AU198" s="476" t="n"/>
      <c r="AV198" s="476" t="n"/>
      <c r="AW198" s="476" t="n"/>
      <c r="AX198" s="476" t="n"/>
      <c r="AY198" s="476" t="n"/>
      <c r="AZ198" s="476" t="n"/>
      <c r="BA198" s="476" t="n"/>
      <c r="BB198" s="476" t="n"/>
      <c r="BC198" s="476" t="n"/>
      <c r="BD198" s="476" t="n"/>
      <c r="BE198" s="476" t="n"/>
      <c r="BF198" s="476" t="n"/>
      <c r="BG198" s="476" t="n"/>
      <c r="BH198" s="476" t="n"/>
      <c r="BI198" s="476" t="n"/>
      <c r="BJ198" s="476" t="n"/>
      <c r="BK198" s="476" t="n"/>
      <c r="BL198" s="476" t="n"/>
      <c r="BM198" s="476" t="n"/>
      <c r="BN198" s="476" t="n"/>
      <c r="BO198" s="476" t="n"/>
      <c r="BP198" s="476" t="n"/>
      <c r="BQ198" s="476" t="n"/>
      <c r="BR198" s="476" t="n"/>
      <c r="BS198" s="476" t="n"/>
      <c r="BT198" s="476" t="n"/>
      <c r="BU198" s="476" t="n"/>
      <c r="BV198" s="476" t="n"/>
      <c r="BW198" s="476" t="n"/>
      <c r="BX198" s="476" t="n"/>
      <c r="BY198" s="476" t="n"/>
      <c r="BZ198" s="476" t="n"/>
      <c r="CA198" s="476" t="n"/>
      <c r="CB198" s="476" t="n"/>
      <c r="CC198" s="476" t="n"/>
      <c r="CD198" s="476" t="n"/>
      <c r="CE198" s="476" t="n"/>
      <c r="CF198" s="476" t="n"/>
      <c r="CG198" s="476" t="n"/>
      <c r="CH198" s="476" t="n"/>
      <c r="CI198" s="476" t="n"/>
      <c r="CJ198" s="476" t="n"/>
      <c r="CK198" s="476" t="n"/>
      <c r="CL198" s="476" t="n"/>
      <c r="CM198" s="476" t="n"/>
      <c r="CN198" s="476" t="n"/>
      <c r="CO198" s="476" t="n"/>
      <c r="CP198" s="476" t="n"/>
      <c r="CQ198" s="476" t="n"/>
      <c r="CR198" s="476" t="n"/>
      <c r="CS198" s="476" t="n"/>
      <c r="CT198" s="476" t="n"/>
      <c r="CU198" s="476" t="n"/>
      <c r="CV198" s="476" t="n"/>
    </row>
    <row r="199">
      <c r="A199" s="476" t="n">
        <v>10</v>
      </c>
      <c r="B199" s="723" t="n">
        <v>-0.0928359791984051</v>
      </c>
      <c r="C199" s="851" t="n"/>
      <c r="D199" s="660" t="n">
        <v>-0.007046446053629111</v>
      </c>
      <c r="E199" s="720" t="n">
        <v>0.03380942837835006</v>
      </c>
      <c r="F199" s="720" t="n">
        <v>0.03869211728956243</v>
      </c>
      <c r="G199" s="788" t="n">
        <v>-0.04472297037303971</v>
      </c>
      <c r="H199" s="722" t="n">
        <v>0.0004885864956773655</v>
      </c>
      <c r="I199" s="845" t="n">
        <v>0.0338093842050843</v>
      </c>
      <c r="J199" s="845" t="n">
        <v>0.02814962661415949</v>
      </c>
      <c r="K199" s="845" t="n">
        <v>0.5322344124754217</v>
      </c>
      <c r="L199" s="845" t="n">
        <v>-0.241040002075003</v>
      </c>
      <c r="M199" s="845" t="n">
        <v>-0.09283584049648087</v>
      </c>
      <c r="N199" s="845" t="n">
        <v>-0.1174931957929711</v>
      </c>
      <c r="O199" s="845" t="n">
        <v>-0.3004534277452514</v>
      </c>
      <c r="P199" s="845" t="n">
        <v>-0.03602766232087039</v>
      </c>
      <c r="Q199" s="845" t="n">
        <v>0.0366563222649364</v>
      </c>
      <c r="R199" s="845" t="n">
        <v>0.02975849850209898</v>
      </c>
      <c r="S199" s="845" t="n">
        <v>0.03180404754121931</v>
      </c>
      <c r="T199" s="845" t="n">
        <v>0.02985310598476073</v>
      </c>
      <c r="U199" s="845" t="n">
        <v>-0.009419494735110428</v>
      </c>
      <c r="V199" s="845" t="n">
        <v>-0.1863606877085184</v>
      </c>
      <c r="W199" s="845" t="n">
        <v>0.08194612476359542</v>
      </c>
      <c r="X199" s="845" t="n">
        <v>0.006964539032938779</v>
      </c>
      <c r="Y199" s="845" t="n">
        <v>-0.03687680048761055</v>
      </c>
      <c r="Z199" s="845" t="n">
        <v>0.02327657823785619</v>
      </c>
      <c r="AA199" s="845" t="n">
        <v>0.1110502461617386</v>
      </c>
      <c r="AB199" s="845" t="n">
        <v>-0.01550300383010848</v>
      </c>
      <c r="AC199" s="845" t="n">
        <v>0.002650821463445372</v>
      </c>
      <c r="AD199" s="845" t="n">
        <v>0.02457988166297411</v>
      </c>
      <c r="AE199" s="845" t="n">
        <v>-0.01199121594826961</v>
      </c>
      <c r="AF199" s="845" t="n">
        <v>0.00408055644569927</v>
      </c>
      <c r="AG199" s="845" t="n">
        <v>-0.02387889373112709</v>
      </c>
      <c r="AH199" s="476" t="n"/>
      <c r="AI199" s="845">
        <f t="array" ref="AI199">SQRT(INDEX(_xlfn.ANCHORARRAY($B$190),A199,A199))</f>
        <v/>
      </c>
      <c r="AJ199" s="845" t="n"/>
      <c r="AK199" s="845">
        <f>$AP$191*AI199</f>
        <v/>
      </c>
      <c r="AL199" s="845">
        <f>ABS(Y128/AK199)</f>
        <v/>
      </c>
      <c r="AM199" s="845">
        <f>IF(AL199&lt;2.5,"Spełniony","Nie spełniony")</f>
        <v/>
      </c>
      <c r="AN199" s="845" t="n"/>
      <c r="AO199" s="845" t="n"/>
      <c r="AP199" s="845" t="n"/>
      <c r="AQ199" s="845" t="n"/>
      <c r="AR199" s="476" t="n"/>
      <c r="AS199" s="476" t="n"/>
      <c r="AT199" s="476" t="n"/>
      <c r="AU199" s="476" t="n"/>
      <c r="AV199" s="476" t="n"/>
      <c r="AW199" s="476" t="n"/>
      <c r="AX199" s="476" t="n"/>
      <c r="AY199" s="476" t="n"/>
      <c r="AZ199" s="476" t="n"/>
      <c r="BA199" s="476" t="n"/>
      <c r="BB199" s="476" t="n"/>
      <c r="BC199" s="476" t="n"/>
      <c r="BD199" s="476" t="n"/>
      <c r="BE199" s="476" t="n"/>
      <c r="BF199" s="476" t="n"/>
      <c r="BG199" s="476" t="n"/>
      <c r="BH199" s="476" t="n"/>
      <c r="BI199" s="476" t="n"/>
      <c r="BJ199" s="476" t="n"/>
      <c r="BK199" s="476" t="n"/>
      <c r="BL199" s="476" t="n"/>
      <c r="BM199" s="476" t="n"/>
      <c r="BN199" s="476" t="n"/>
      <c r="BO199" s="476" t="n"/>
      <c r="BP199" s="476" t="n"/>
      <c r="BQ199" s="476" t="n"/>
      <c r="BR199" s="476" t="n"/>
      <c r="BS199" s="476" t="n"/>
      <c r="BT199" s="476" t="n"/>
      <c r="BU199" s="476" t="n"/>
      <c r="BV199" s="476" t="n"/>
      <c r="BW199" s="476" t="n"/>
      <c r="BX199" s="476" t="n"/>
      <c r="BY199" s="476" t="n"/>
      <c r="BZ199" s="476" t="n"/>
      <c r="CA199" s="476" t="n"/>
      <c r="CB199" s="476" t="n"/>
      <c r="CC199" s="476" t="n"/>
      <c r="CD199" s="476" t="n"/>
      <c r="CE199" s="476" t="n"/>
      <c r="CF199" s="476" t="n"/>
      <c r="CG199" s="476" t="n"/>
      <c r="CH199" s="476" t="n"/>
      <c r="CI199" s="476" t="n"/>
      <c r="CJ199" s="476" t="n"/>
      <c r="CK199" s="476" t="n"/>
      <c r="CL199" s="476" t="n"/>
      <c r="CM199" s="476" t="n"/>
      <c r="CN199" s="476" t="n"/>
      <c r="CO199" s="476" t="n"/>
      <c r="CP199" s="476" t="n"/>
      <c r="CQ199" s="476" t="n"/>
      <c r="CR199" s="476" t="n"/>
      <c r="CS199" s="476" t="n"/>
      <c r="CT199" s="476" t="n"/>
      <c r="CU199" s="476" t="n"/>
      <c r="CV199" s="476" t="n"/>
    </row>
    <row r="200">
      <c r="A200" s="476" t="n">
        <v>11</v>
      </c>
      <c r="B200" s="845" t="n">
        <v>-0.2083672033197031</v>
      </c>
      <c r="C200" s="845" t="n">
        <v>-0.005695137928985235</v>
      </c>
      <c r="D200" s="845" t="n">
        <v>-0.02416890235081336</v>
      </c>
      <c r="E200" s="720" t="n">
        <v>0.05442035435893676</v>
      </c>
      <c r="F200" s="720" t="n">
        <v>0.07589856666094177</v>
      </c>
      <c r="G200" s="788" t="n">
        <v>-0.1074210841042069</v>
      </c>
      <c r="H200" s="722" t="n">
        <v>0.01529333682792099</v>
      </c>
      <c r="I200" s="845" t="n">
        <v>0.05442028325673565</v>
      </c>
      <c r="J200" s="845" t="n">
        <v>0.03351878545938364</v>
      </c>
      <c r="K200" s="845" t="n">
        <v>-0.241040002075003</v>
      </c>
      <c r="L200" s="845" t="n">
        <v>0.5296463125506461</v>
      </c>
      <c r="M200" s="845" t="n">
        <v>-0.2083668920079434</v>
      </c>
      <c r="N200" s="845" t="n">
        <v>0.06381591362357612</v>
      </c>
      <c r="O200" s="845" t="n">
        <v>0.130795011195913</v>
      </c>
      <c r="P200" s="845" t="n">
        <v>0.01206533178943224</v>
      </c>
      <c r="Q200" s="845" t="n">
        <v>-0.01990799016749887</v>
      </c>
      <c r="R200" s="845" t="n">
        <v>-0.006969318240715464</v>
      </c>
      <c r="S200" s="845" t="n">
        <v>0.02803309435398211</v>
      </c>
      <c r="T200" s="845" t="n">
        <v>0.0473736491304234</v>
      </c>
      <c r="U200" s="845" t="n">
        <v>-0.01220056068787051</v>
      </c>
      <c r="V200" s="845" t="n">
        <v>0.03551891782925892</v>
      </c>
      <c r="W200" s="845" t="n">
        <v>-0.08781747638300649</v>
      </c>
      <c r="X200" s="845" t="n">
        <v>-0.0665748450297667</v>
      </c>
      <c r="Y200" s="845" t="n">
        <v>-0.07239511269040057</v>
      </c>
      <c r="Z200" s="845" t="n">
        <v>0.01775173496004691</v>
      </c>
      <c r="AA200" s="845" t="n">
        <v>0.1735167813138679</v>
      </c>
      <c r="AB200" s="845" t="n">
        <v>-0.02106812475410561</v>
      </c>
      <c r="AC200" s="845" t="n">
        <v>0.01383752386985255</v>
      </c>
      <c r="AD200" s="845" t="n">
        <v>0.005026457001440296</v>
      </c>
      <c r="AE200" s="845" t="n">
        <v>-0.02650976691887379</v>
      </c>
      <c r="AF200" s="845" t="n">
        <v>0.05799264526074611</v>
      </c>
      <c r="AG200" s="845" t="n">
        <v>-0.01563449402355407</v>
      </c>
      <c r="AH200" s="476" t="n"/>
      <c r="AI200" s="845">
        <f t="array" ref="AI200">SQRT(INDEX(_xlfn.ANCHORARRAY($B$190),A200,A200))</f>
        <v/>
      </c>
      <c r="AJ200" s="845" t="n"/>
      <c r="AK200" s="845">
        <f>$AP$191*AI200</f>
        <v/>
      </c>
      <c r="AL200" s="845">
        <f>ABS(Y129/AK200)</f>
        <v/>
      </c>
      <c r="AM200" s="845">
        <f>IF(AL200&lt;2.5,"Spełniony","Nie spełniony")</f>
        <v/>
      </c>
      <c r="AN200" s="845" t="n"/>
      <c r="AO200" s="845" t="n"/>
      <c r="AP200" s="845" t="n"/>
      <c r="AQ200" s="845" t="n"/>
      <c r="AR200" s="476" t="n"/>
      <c r="AS200" s="476" t="n"/>
      <c r="AT200" s="476" t="n"/>
      <c r="AU200" s="476" t="n"/>
      <c r="AV200" s="476" t="n"/>
      <c r="AW200" s="476" t="n"/>
      <c r="AX200" s="476" t="n"/>
      <c r="AY200" s="476" t="n"/>
      <c r="AZ200" s="476" t="n"/>
      <c r="BA200" s="476" t="n"/>
      <c r="BB200" s="476" t="n"/>
      <c r="BC200" s="476" t="n"/>
      <c r="BD200" s="476" t="n"/>
      <c r="BE200" s="476" t="n"/>
      <c r="BF200" s="476" t="n"/>
      <c r="BG200" s="476" t="n"/>
      <c r="BH200" s="476" t="n"/>
      <c r="BI200" s="476" t="n"/>
      <c r="BJ200" s="476" t="n"/>
      <c r="BK200" s="476" t="n"/>
      <c r="BL200" s="476" t="n"/>
      <c r="BM200" s="476" t="n"/>
      <c r="BN200" s="476" t="n"/>
      <c r="BO200" s="476" t="n"/>
      <c r="BP200" s="476" t="n"/>
      <c r="BQ200" s="476" t="n"/>
      <c r="BR200" s="476" t="n"/>
      <c r="BS200" s="476" t="n"/>
      <c r="BT200" s="476" t="n"/>
      <c r="BU200" s="476" t="n"/>
      <c r="BV200" s="476" t="n"/>
      <c r="BW200" s="476" t="n"/>
      <c r="BX200" s="476" t="n"/>
      <c r="BY200" s="476" t="n"/>
      <c r="BZ200" s="476" t="n"/>
      <c r="CA200" s="476" t="n"/>
      <c r="CB200" s="476" t="n"/>
      <c r="CC200" s="476" t="n"/>
      <c r="CD200" s="476" t="n"/>
      <c r="CE200" s="476" t="n"/>
      <c r="CF200" s="476" t="n"/>
      <c r="CG200" s="476" t="n"/>
      <c r="CH200" s="476" t="n"/>
      <c r="CI200" s="476" t="n"/>
      <c r="CJ200" s="476" t="n"/>
      <c r="CK200" s="476" t="n"/>
      <c r="CL200" s="476" t="n"/>
      <c r="CM200" s="476" t="n"/>
      <c r="CN200" s="476" t="n"/>
      <c r="CO200" s="476" t="n"/>
      <c r="CP200" s="476" t="n"/>
      <c r="CQ200" s="476" t="n"/>
      <c r="CR200" s="476" t="n"/>
      <c r="CS200" s="476" t="n"/>
      <c r="CT200" s="476" t="n"/>
      <c r="CU200" s="476" t="n"/>
      <c r="CV200" s="476" t="n"/>
    </row>
    <row r="201">
      <c r="A201" s="476" t="n">
        <v>12</v>
      </c>
      <c r="B201" s="845" t="n">
        <v>-0.2655149284812723</v>
      </c>
      <c r="C201" s="845" t="n">
        <v>0.004586649376136179</v>
      </c>
      <c r="D201" s="845" t="n">
        <v>0.02514518639308351</v>
      </c>
      <c r="E201" s="720" t="n">
        <v>-0.0557109458562821</v>
      </c>
      <c r="F201" s="720" t="n">
        <v>-0.07259884612015274</v>
      </c>
      <c r="G201" s="788" t="n">
        <v>-0.1286046937846972</v>
      </c>
      <c r="H201" s="722" t="n">
        <v>0.05720910419985535</v>
      </c>
      <c r="I201" s="845" t="n">
        <v>-0.05571087306787555</v>
      </c>
      <c r="J201" s="845" t="n">
        <v>-0.04537552445536258</v>
      </c>
      <c r="K201" s="845" t="n">
        <v>-0.09283584049648066</v>
      </c>
      <c r="L201" s="845" t="n">
        <v>-0.2083668920079434</v>
      </c>
      <c r="M201" s="845" t="n">
        <v>0.7344854682122489</v>
      </c>
      <c r="N201" s="845" t="n">
        <v>0.007816098064625802</v>
      </c>
      <c r="O201" s="845" t="n">
        <v>0.06153288093843571</v>
      </c>
      <c r="P201" s="845" t="n">
        <v>0.003422553211566884</v>
      </c>
      <c r="Q201" s="845" t="n">
        <v>-0.01111420068252534</v>
      </c>
      <c r="R201" s="845" t="n">
        <v>-0.01140147776028266</v>
      </c>
      <c r="S201" s="845" t="n">
        <v>-0.03346613823562984</v>
      </c>
      <c r="T201" s="845" t="n">
        <v>-0.04948647839610241</v>
      </c>
      <c r="U201" s="845" t="n">
        <v>0.003678989670068604</v>
      </c>
      <c r="V201" s="845" t="n">
        <v>0.04618923594822794</v>
      </c>
      <c r="W201" s="845" t="n">
        <v>0.006365561602356101</v>
      </c>
      <c r="X201" s="845" t="n">
        <v>0.03246762315016991</v>
      </c>
      <c r="Y201" s="845" t="n">
        <v>0.07430500724277686</v>
      </c>
      <c r="Z201" s="845" t="n">
        <v>-0.06777490799358632</v>
      </c>
      <c r="AA201" s="845" t="n">
        <v>-0.09155251994994447</v>
      </c>
      <c r="AB201" s="845" t="n">
        <v>0.06626882896647872</v>
      </c>
      <c r="AC201" s="845" t="n">
        <v>0.0004156634573491934</v>
      </c>
      <c r="AD201" s="845" t="n">
        <v>-0.01658683156848967</v>
      </c>
      <c r="AE201" s="845" t="n">
        <v>0.03875551745833941</v>
      </c>
      <c r="AF201" s="845" t="n">
        <v>-0.0471504558187678</v>
      </c>
      <c r="AG201" s="845" t="n">
        <v>0.02586732265360826</v>
      </c>
      <c r="AH201" s="476" t="n"/>
      <c r="AI201" s="845">
        <f t="array" ref="AI201">SQRT(INDEX(_xlfn.ANCHORARRAY($B$190),A201,A201))</f>
        <v/>
      </c>
      <c r="AJ201" s="845" t="n"/>
      <c r="AK201" s="845">
        <f>$AP$191*AI201</f>
        <v/>
      </c>
      <c r="AL201" s="845">
        <f>ABS(Y130/AK201)</f>
        <v/>
      </c>
      <c r="AM201" s="845">
        <f>IF(AL201&lt;2.5,"Spełniony","Nie spełniony")</f>
        <v/>
      </c>
      <c r="AN201" s="845" t="n"/>
      <c r="AO201" s="845" t="n"/>
      <c r="AP201" s="845" t="n"/>
      <c r="AQ201" s="845" t="n"/>
      <c r="AR201" s="476" t="n"/>
      <c r="AS201" s="476" t="n"/>
      <c r="AT201" s="476" t="n"/>
      <c r="AU201" s="476" t="n"/>
      <c r="AV201" s="476" t="n"/>
      <c r="AW201" s="476" t="n"/>
      <c r="AX201" s="476" t="n"/>
      <c r="AY201" s="476" t="n"/>
      <c r="AZ201" s="476" t="n"/>
      <c r="BA201" s="476" t="n"/>
      <c r="BB201" s="476" t="n"/>
      <c r="BC201" s="476" t="n"/>
      <c r="BD201" s="476" t="n"/>
      <c r="BE201" s="476" t="n"/>
      <c r="BF201" s="476" t="n"/>
      <c r="BG201" s="476" t="n"/>
      <c r="BH201" s="476" t="n"/>
      <c r="BI201" s="476" t="n"/>
      <c r="BJ201" s="476" t="n"/>
      <c r="BK201" s="476" t="n"/>
      <c r="BL201" s="476" t="n"/>
      <c r="BM201" s="476" t="n"/>
      <c r="BN201" s="476" t="n"/>
      <c r="BO201" s="476" t="n"/>
      <c r="BP201" s="476" t="n"/>
      <c r="BQ201" s="476" t="n"/>
      <c r="BR201" s="476" t="n"/>
      <c r="BS201" s="476" t="n"/>
      <c r="BT201" s="476" t="n"/>
      <c r="BU201" s="476" t="n"/>
      <c r="BV201" s="476" t="n"/>
      <c r="BW201" s="476" t="n"/>
      <c r="BX201" s="476" t="n"/>
      <c r="BY201" s="476" t="n"/>
      <c r="BZ201" s="476" t="n"/>
      <c r="CA201" s="476" t="n"/>
      <c r="CB201" s="476" t="n"/>
      <c r="CC201" s="476" t="n"/>
      <c r="CD201" s="476" t="n"/>
      <c r="CE201" s="476" t="n"/>
      <c r="CF201" s="476" t="n"/>
      <c r="CG201" s="476" t="n"/>
      <c r="CH201" s="476" t="n"/>
      <c r="CI201" s="476" t="n"/>
      <c r="CJ201" s="476" t="n"/>
      <c r="CK201" s="476" t="n"/>
      <c r="CL201" s="476" t="n"/>
      <c r="CM201" s="476" t="n"/>
      <c r="CN201" s="476" t="n"/>
      <c r="CO201" s="476" t="n"/>
      <c r="CP201" s="476" t="n"/>
      <c r="CQ201" s="476" t="n"/>
      <c r="CR201" s="476" t="n"/>
      <c r="CS201" s="476" t="n"/>
      <c r="CT201" s="476" t="n"/>
      <c r="CU201" s="476" t="n"/>
      <c r="CV201" s="476" t="n"/>
    </row>
    <row r="202">
      <c r="A202" s="476" t="n">
        <v>13</v>
      </c>
      <c r="B202" s="845" t="n">
        <v>0.00781610974231234</v>
      </c>
      <c r="C202" s="845" t="n">
        <v>-0.03258754239121286</v>
      </c>
      <c r="D202" s="845" t="n">
        <v>-0.003913498334988047</v>
      </c>
      <c r="E202" s="720" t="n">
        <v>-0.01223279021728466</v>
      </c>
      <c r="F202" s="720" t="n">
        <v>-0.07097970637445622</v>
      </c>
      <c r="G202" s="788" t="n">
        <v>0.02619398089257961</v>
      </c>
      <c r="H202" s="722" t="n">
        <v>-0.005168871660555425</v>
      </c>
      <c r="I202" s="845" t="n">
        <v>-0.01223277423469285</v>
      </c>
      <c r="J202" s="845" t="n">
        <v>-0.01613331073098664</v>
      </c>
      <c r="K202" s="845" t="n">
        <v>-0.1174931957929713</v>
      </c>
      <c r="L202" s="845" t="n">
        <v>0.06381591362357612</v>
      </c>
      <c r="M202" s="845" t="n">
        <v>0.007816098064625854</v>
      </c>
      <c r="N202" s="845" t="n">
        <v>0.6485867595356887</v>
      </c>
      <c r="O202" s="845" t="n">
        <v>-0.2583520025551018</v>
      </c>
      <c r="P202" s="845" t="n">
        <v>-0.1994885778385148</v>
      </c>
      <c r="Q202" s="845" t="n">
        <v>-0.1253872581092393</v>
      </c>
      <c r="R202" s="845" t="n">
        <v>-0.05921722539199697</v>
      </c>
      <c r="S202" s="845" t="n">
        <v>-0.04556895124779135</v>
      </c>
      <c r="T202" s="845" t="n">
        <v>-0.07448208919018327</v>
      </c>
      <c r="U202" s="845" t="n">
        <v>0.03295303453910079</v>
      </c>
      <c r="V202" s="845" t="n">
        <v>0.06345350516973375</v>
      </c>
      <c r="W202" s="845" t="n">
        <v>-0.1283477221895419</v>
      </c>
      <c r="X202" s="845" t="n">
        <v>-0.06183677241421372</v>
      </c>
      <c r="Y202" s="845" t="n">
        <v>0.08990763032377171</v>
      </c>
      <c r="Z202" s="845" t="n">
        <v>0.03918665275137181</v>
      </c>
      <c r="AA202" s="845" t="n">
        <v>-0.002363293641121714</v>
      </c>
      <c r="AB202" s="845" t="n">
        <v>0.007594618201771985</v>
      </c>
      <c r="AC202" s="845" t="n">
        <v>0.01283784643323212</v>
      </c>
      <c r="AD202" s="845" t="n">
        <v>-0.08230582581544665</v>
      </c>
      <c r="AE202" s="845" t="n">
        <v>-0.01259869202729634</v>
      </c>
      <c r="AF202" s="845" t="n">
        <v>0.05191075862749171</v>
      </c>
      <c r="AG202" s="845" t="n">
        <v>0.1557457832470087</v>
      </c>
      <c r="AH202" s="476" t="n"/>
      <c r="AI202" s="845">
        <f t="array" ref="AI202">SQRT(INDEX(_xlfn.ANCHORARRAY($B$190),A202,A202))</f>
        <v/>
      </c>
      <c r="AJ202" s="845" t="n"/>
      <c r="AK202" s="845">
        <f>$AP$191*AI202</f>
        <v/>
      </c>
      <c r="AL202" s="845">
        <f>ABS(Y131/AK202)</f>
        <v/>
      </c>
      <c r="AM202" s="845">
        <f>IF(AL202&lt;2.5,"Spełniony","Nie spełniony")</f>
        <v/>
      </c>
      <c r="AN202" s="845" t="n"/>
      <c r="AO202" s="845" t="n"/>
      <c r="AP202" s="845" t="n"/>
      <c r="AQ202" s="845" t="n"/>
      <c r="AR202" s="476" t="n"/>
      <c r="AS202" s="476" t="n"/>
      <c r="AT202" s="476" t="n"/>
      <c r="AU202" s="476" t="n"/>
      <c r="AV202" s="476" t="n"/>
      <c r="AW202" s="476" t="n"/>
      <c r="AX202" s="476" t="n"/>
      <c r="AY202" s="476" t="n"/>
      <c r="AZ202" s="476" t="n"/>
      <c r="BA202" s="476" t="n"/>
      <c r="BB202" s="476" t="n"/>
      <c r="BC202" s="476" t="n"/>
      <c r="BD202" s="476" t="n"/>
      <c r="BE202" s="476" t="n"/>
      <c r="BF202" s="476" t="n"/>
      <c r="BG202" s="476" t="n"/>
      <c r="BH202" s="476" t="n"/>
      <c r="BI202" s="476" t="n"/>
      <c r="BJ202" s="476" t="n"/>
      <c r="BK202" s="476" t="n"/>
      <c r="BL202" s="476" t="n"/>
      <c r="BM202" s="476" t="n"/>
      <c r="BN202" s="476" t="n"/>
      <c r="BO202" s="476" t="n"/>
      <c r="BP202" s="476" t="n"/>
      <c r="BQ202" s="476" t="n"/>
      <c r="BR202" s="476" t="n"/>
      <c r="BS202" s="476" t="n"/>
      <c r="BT202" s="476" t="n"/>
      <c r="BU202" s="476" t="n"/>
      <c r="BV202" s="476" t="n"/>
      <c r="BW202" s="476" t="n"/>
      <c r="BX202" s="476" t="n"/>
      <c r="BY202" s="476" t="n"/>
      <c r="BZ202" s="476" t="n"/>
      <c r="CA202" s="476" t="n"/>
      <c r="CB202" s="476" t="n"/>
      <c r="CC202" s="476" t="n"/>
      <c r="CD202" s="476" t="n"/>
      <c r="CE202" s="476" t="n"/>
      <c r="CF202" s="476" t="n"/>
      <c r="CG202" s="476" t="n"/>
      <c r="CH202" s="476" t="n"/>
      <c r="CI202" s="476" t="n"/>
      <c r="CJ202" s="476" t="n"/>
      <c r="CK202" s="476" t="n"/>
      <c r="CL202" s="476" t="n"/>
      <c r="CM202" s="476" t="n"/>
      <c r="CN202" s="476" t="n"/>
      <c r="CO202" s="476" t="n"/>
      <c r="CP202" s="476" t="n"/>
      <c r="CQ202" s="476" t="n"/>
      <c r="CR202" s="476" t="n"/>
      <c r="CS202" s="476" t="n"/>
      <c r="CT202" s="476" t="n"/>
      <c r="CU202" s="476" t="n"/>
      <c r="CV202" s="476" t="n"/>
    </row>
    <row r="203">
      <c r="A203" s="476" t="n">
        <v>14</v>
      </c>
      <c r="B203" s="845" t="n">
        <v>0.06153297287199222</v>
      </c>
      <c r="C203" s="845" t="n">
        <v>0.01653066811839084</v>
      </c>
      <c r="D203" s="845" t="n">
        <v>0.007004161082915577</v>
      </c>
      <c r="E203" s="720" t="n">
        <v>-0.01709493745837199</v>
      </c>
      <c r="F203" s="720" t="n">
        <v>0.03263177808440798</v>
      </c>
      <c r="G203" s="788" t="n">
        <v>0.00846785182820211</v>
      </c>
      <c r="H203" s="722" t="n">
        <v>0.005421778186445726</v>
      </c>
      <c r="I203" s="845" t="n">
        <v>-0.01709491512320538</v>
      </c>
      <c r="J203" s="845" t="n">
        <v>-0.01137510268009116</v>
      </c>
      <c r="K203" s="845" t="n">
        <v>-0.3004534277452514</v>
      </c>
      <c r="L203" s="845" t="n">
        <v>0.130795011195913</v>
      </c>
      <c r="M203" s="845" t="n">
        <v>0.06153288093843567</v>
      </c>
      <c r="N203" s="845" t="n">
        <v>-0.2583520025551019</v>
      </c>
      <c r="O203" s="845" t="n">
        <v>0.4170316236485296</v>
      </c>
      <c r="P203" s="845" t="n">
        <v>-0.09157367074533476</v>
      </c>
      <c r="Q203" s="845" t="n">
        <v>0.05385572838046865</v>
      </c>
      <c r="R203" s="845" t="n">
        <v>0.0341400111133338</v>
      </c>
      <c r="S203" s="845" t="n">
        <v>0.05991131054364238</v>
      </c>
      <c r="T203" s="845" t="n">
        <v>0.04149602164619857</v>
      </c>
      <c r="U203" s="845" t="n">
        <v>-0.0221995235279765</v>
      </c>
      <c r="V203" s="845" t="n">
        <v>0.07457033706959304</v>
      </c>
      <c r="W203" s="845" t="n">
        <v>0.1250819568265714</v>
      </c>
      <c r="X203" s="845" t="n">
        <v>0.0007153124683282261</v>
      </c>
      <c r="Y203" s="845" t="n">
        <v>-0.0541797680838047</v>
      </c>
      <c r="Z203" s="845" t="n">
        <v>-0.05606611936833761</v>
      </c>
      <c r="AA203" s="845" t="n">
        <v>-0.09012171891235028</v>
      </c>
      <c r="AB203" s="845" t="n">
        <v>0.007993687502164535</v>
      </c>
      <c r="AC203" s="845" t="n">
        <v>-0.01416924235416476</v>
      </c>
      <c r="AD203" s="845" t="n">
        <v>0.04857595097119299</v>
      </c>
      <c r="AE203" s="845" t="n">
        <v>0.02182712898411359</v>
      </c>
      <c r="AF203" s="845" t="n">
        <v>-0.04370085478721298</v>
      </c>
      <c r="AG203" s="845" t="n">
        <v>-0.02328838774057587</v>
      </c>
      <c r="AH203" s="476" t="n"/>
      <c r="AI203" s="845">
        <f t="array" ref="AI203">SQRT(INDEX(_xlfn.ANCHORARRAY($B$190),A203,A203))</f>
        <v/>
      </c>
      <c r="AJ203" s="845" t="n"/>
      <c r="AK203" s="845">
        <f>$AP$191*AI203</f>
        <v/>
      </c>
      <c r="AL203" s="845">
        <f>ABS(Y132/AK203)</f>
        <v/>
      </c>
      <c r="AM203" s="845">
        <f>IF(AL203&lt;2.5,"Spełniony","Nie spełniony")</f>
        <v/>
      </c>
      <c r="AN203" s="845" t="n"/>
      <c r="AO203" s="845" t="n"/>
      <c r="AP203" s="845" t="n"/>
      <c r="AQ203" s="845" t="n"/>
      <c r="AR203" s="476" t="n"/>
      <c r="AS203" s="476" t="n"/>
      <c r="AT203" s="476" t="n"/>
      <c r="AU203" s="476" t="n"/>
      <c r="AV203" s="476" t="n"/>
      <c r="AW203" s="476" t="n"/>
      <c r="AX203" s="476" t="n"/>
      <c r="AY203" s="476" t="n"/>
      <c r="AZ203" s="476" t="n"/>
      <c r="BA203" s="476" t="n"/>
      <c r="BB203" s="476" t="n"/>
      <c r="BC203" s="476" t="n"/>
      <c r="BD203" s="476" t="n"/>
      <c r="BE203" s="476" t="n"/>
      <c r="BF203" s="476" t="n"/>
      <c r="BG203" s="476" t="n"/>
      <c r="BH203" s="476" t="n"/>
      <c r="BI203" s="476" t="n"/>
      <c r="BJ203" s="476" t="n"/>
      <c r="BK203" s="476" t="n"/>
      <c r="BL203" s="476" t="n"/>
      <c r="BM203" s="476" t="n"/>
      <c r="BN203" s="476" t="n"/>
      <c r="BO203" s="476" t="n"/>
      <c r="BP203" s="476" t="n"/>
      <c r="BQ203" s="476" t="n"/>
      <c r="BR203" s="476" t="n"/>
      <c r="BS203" s="476" t="n"/>
      <c r="BT203" s="476" t="n"/>
      <c r="BU203" s="476" t="n"/>
      <c r="BV203" s="476" t="n"/>
      <c r="BW203" s="476" t="n"/>
      <c r="BX203" s="476" t="n"/>
      <c r="BY203" s="476" t="n"/>
      <c r="BZ203" s="476" t="n"/>
      <c r="CA203" s="476" t="n"/>
      <c r="CB203" s="476" t="n"/>
      <c r="CC203" s="476" t="n"/>
      <c r="CD203" s="476" t="n"/>
      <c r="CE203" s="476" t="n"/>
      <c r="CF203" s="476" t="n"/>
      <c r="CG203" s="476" t="n"/>
      <c r="CH203" s="476" t="n"/>
      <c r="CI203" s="476" t="n"/>
      <c r="CJ203" s="476" t="n"/>
      <c r="CK203" s="476" t="n"/>
      <c r="CL203" s="476" t="n"/>
      <c r="CM203" s="476" t="n"/>
      <c r="CN203" s="476" t="n"/>
      <c r="CO203" s="476" t="n"/>
      <c r="CP203" s="476" t="n"/>
      <c r="CQ203" s="476" t="n"/>
      <c r="CR203" s="476" t="n"/>
      <c r="CS203" s="476" t="n"/>
      <c r="CT203" s="476" t="n"/>
      <c r="CU203" s="476" t="n"/>
      <c r="CV203" s="476" t="n"/>
    </row>
    <row r="204">
      <c r="A204" s="476" t="n">
        <v>15</v>
      </c>
      <c r="B204" s="845" t="n">
        <v>0.003422558325052298</v>
      </c>
      <c r="C204" s="845" t="n">
        <v>-0.007601043431728131</v>
      </c>
      <c r="D204" s="845" t="n">
        <v>0.001807323661064323</v>
      </c>
      <c r="E204" s="720" t="n">
        <v>0.0006975147267583564</v>
      </c>
      <c r="F204" s="720" t="n">
        <v>-0.04355955306684366</v>
      </c>
      <c r="G204" s="788" t="n">
        <v>0.02088352800120597</v>
      </c>
      <c r="H204" s="722" t="n">
        <v>-0.006963641220783669</v>
      </c>
      <c r="I204" s="845" t="n">
        <v>0.0006975138154296226</v>
      </c>
      <c r="J204" s="845" t="n">
        <v>0.003248901266539277</v>
      </c>
      <c r="K204" s="845" t="n">
        <v>-0.03602766232087057</v>
      </c>
      <c r="L204" s="845" t="n">
        <v>0.01206533178943221</v>
      </c>
      <c r="M204" s="845" t="n">
        <v>0.003422553211566903</v>
      </c>
      <c r="N204" s="845" t="n">
        <v>-0.1994885778385146</v>
      </c>
      <c r="O204" s="845" t="n">
        <v>-0.09157367074533472</v>
      </c>
      <c r="P204" s="845" t="n">
        <v>0.69157588704851</v>
      </c>
      <c r="Q204" s="845" t="n">
        <v>-0.001113707274312966</v>
      </c>
      <c r="R204" s="845" t="n">
        <v>-0.05064030198678695</v>
      </c>
      <c r="S204" s="845" t="n">
        <v>-0.1520470986176838</v>
      </c>
      <c r="T204" s="845" t="n">
        <v>-0.04404810914419152</v>
      </c>
      <c r="U204" s="845" t="n">
        <v>0.02251917707373215</v>
      </c>
      <c r="V204" s="845" t="n">
        <v>0.05870167242473637</v>
      </c>
      <c r="W204" s="845" t="n">
        <v>-0.2895526943706746</v>
      </c>
      <c r="X204" s="845" t="n">
        <v>0.09510897137724603</v>
      </c>
      <c r="Y204" s="845" t="n">
        <v>0.0664215396591611</v>
      </c>
      <c r="Z204" s="845" t="n">
        <v>0.03947538424309621</v>
      </c>
      <c r="AA204" s="845" t="n">
        <v>0.02984512666643483</v>
      </c>
      <c r="AB204" s="845" t="n">
        <v>-0.004334476048433256</v>
      </c>
      <c r="AC204" s="845" t="n">
        <v>0.01133203471735213</v>
      </c>
      <c r="AD204" s="845" t="n">
        <v>-0.03905277602905042</v>
      </c>
      <c r="AE204" s="845" t="n">
        <v>-0.01413420150545498</v>
      </c>
      <c r="AF204" s="845" t="n">
        <v>0.02117319300473118</v>
      </c>
      <c r="AG204" s="845" t="n">
        <v>-0.1659839207927141</v>
      </c>
      <c r="AH204" s="476" t="n"/>
      <c r="AI204" s="845">
        <f t="array" ref="AI204">SQRT(INDEX(_xlfn.ANCHORARRAY($B$190),A204,A204))</f>
        <v/>
      </c>
      <c r="AJ204" s="845" t="n"/>
      <c r="AK204" s="845">
        <f>$AP$191*AI204</f>
        <v/>
      </c>
      <c r="AL204" s="845">
        <f>ABS(Y133/AK204)</f>
        <v/>
      </c>
      <c r="AM204" s="845">
        <f>IF(AL204&lt;2.5,"Spełniony","Nie spełniony")</f>
        <v/>
      </c>
      <c r="AN204" s="845" t="n"/>
      <c r="AO204" s="845" t="n"/>
      <c r="AP204" s="845" t="n"/>
      <c r="AQ204" s="845" t="n"/>
      <c r="AR204" s="476" t="n"/>
      <c r="AS204" s="476" t="n"/>
      <c r="AT204" s="476" t="n"/>
      <c r="AU204" s="476" t="n"/>
      <c r="AV204" s="476" t="n"/>
      <c r="AW204" s="476" t="n"/>
      <c r="AX204" s="476" t="n"/>
      <c r="AY204" s="476" t="n"/>
      <c r="AZ204" s="476" t="n"/>
      <c r="BA204" s="476" t="n"/>
      <c r="BB204" s="476" t="n"/>
      <c r="BC204" s="476" t="n"/>
      <c r="BD204" s="476" t="n"/>
      <c r="BE204" s="476" t="n"/>
      <c r="BF204" s="476" t="n"/>
      <c r="BG204" s="476" t="n"/>
      <c r="BH204" s="476" t="n"/>
      <c r="BI204" s="476" t="n"/>
      <c r="BJ204" s="476" t="n"/>
      <c r="BK204" s="476" t="n"/>
      <c r="BL204" s="476" t="n"/>
      <c r="BM204" s="476" t="n"/>
      <c r="BN204" s="476" t="n"/>
      <c r="BO204" s="476" t="n"/>
      <c r="BP204" s="476" t="n"/>
      <c r="BQ204" s="476" t="n"/>
      <c r="BR204" s="476" t="n"/>
      <c r="BS204" s="476" t="n"/>
      <c r="BT204" s="476" t="n"/>
      <c r="BU204" s="476" t="n"/>
      <c r="BV204" s="476" t="n"/>
      <c r="BW204" s="476" t="n"/>
      <c r="BX204" s="476" t="n"/>
      <c r="BY204" s="476" t="n"/>
      <c r="BZ204" s="476" t="n"/>
      <c r="CA204" s="476" t="n"/>
      <c r="CB204" s="476" t="n"/>
      <c r="CC204" s="476" t="n"/>
      <c r="CD204" s="476" t="n"/>
      <c r="CE204" s="476" t="n"/>
      <c r="CF204" s="476" t="n"/>
      <c r="CG204" s="476" t="n"/>
      <c r="CH204" s="476" t="n"/>
      <c r="CI204" s="476" t="n"/>
      <c r="CJ204" s="476" t="n"/>
      <c r="CK204" s="476" t="n"/>
      <c r="CL204" s="476" t="n"/>
      <c r="CM204" s="476" t="n"/>
      <c r="CN204" s="476" t="n"/>
      <c r="CO204" s="476" t="n"/>
      <c r="CP204" s="476" t="n"/>
      <c r="CQ204" s="476" t="n"/>
      <c r="CR204" s="476" t="n"/>
      <c r="CS204" s="476" t="n"/>
      <c r="CT204" s="476" t="n"/>
      <c r="CU204" s="476" t="n"/>
      <c r="CV204" s="476" t="n"/>
    </row>
    <row r="205">
      <c r="A205" s="476" t="n">
        <v>16</v>
      </c>
      <c r="B205" s="845" t="n">
        <v>-0.01111421728776112</v>
      </c>
      <c r="C205" s="845" t="n">
        <v>0.009675547400277131</v>
      </c>
      <c r="D205" s="845" t="n">
        <v>0.006325386809883322</v>
      </c>
      <c r="E205" s="720" t="n">
        <v>0.00543758377936306</v>
      </c>
      <c r="F205" s="720" t="n">
        <v>-0.03785042139376719</v>
      </c>
      <c r="G205" s="788" t="n">
        <v>0.01847167442388982</v>
      </c>
      <c r="H205" s="722" t="n">
        <v>0.002409925277886615</v>
      </c>
      <c r="I205" s="845" t="n">
        <v>0.005437576674959191</v>
      </c>
      <c r="J205" s="845" t="n">
        <v>0.01598158917279593</v>
      </c>
      <c r="K205" s="845" t="n">
        <v>0.0366563222649363</v>
      </c>
      <c r="L205" s="845" t="n">
        <v>-0.01990799016749885</v>
      </c>
      <c r="M205" s="845" t="n">
        <v>-0.0111142006825253</v>
      </c>
      <c r="N205" s="845" t="n">
        <v>-0.1253872581092394</v>
      </c>
      <c r="O205" s="845" t="n">
        <v>0.05385572838046874</v>
      </c>
      <c r="P205" s="845" t="n">
        <v>-0.001113707274313078</v>
      </c>
      <c r="Q205" s="845" t="n">
        <v>0.6727598506568112</v>
      </c>
      <c r="R205" s="845" t="n">
        <v>-0.2153580034902632</v>
      </c>
      <c r="S205" s="845" t="n">
        <v>-0.1201631261101893</v>
      </c>
      <c r="T205" s="845" t="n">
        <v>-0.04543820376855388</v>
      </c>
      <c r="U205" s="845" t="n">
        <v>0.03668327546413576</v>
      </c>
      <c r="V205" s="845" t="n">
        <v>0.03268928485419126</v>
      </c>
      <c r="W205" s="845" t="n">
        <v>0.09890488962345109</v>
      </c>
      <c r="X205" s="845" t="n">
        <v>-0.3137786900277659</v>
      </c>
      <c r="Y205" s="845" t="n">
        <v>0.1018678600586363</v>
      </c>
      <c r="Z205" s="845" t="n">
        <v>0.0366907189831304</v>
      </c>
      <c r="AA205" s="845" t="n">
        <v>0.04362593650835686</v>
      </c>
      <c r="AB205" s="845" t="n">
        <v>-0.02277902896546133</v>
      </c>
      <c r="AC205" s="845" t="n">
        <v>0.0355430149255919</v>
      </c>
      <c r="AD205" s="845" t="n">
        <v>-0.04816081969468797</v>
      </c>
      <c r="AE205" s="845" t="n">
        <v>-0.03762901456087538</v>
      </c>
      <c r="AF205" s="845" t="n">
        <v>0.04251325230208882</v>
      </c>
      <c r="AG205" s="845" t="n">
        <v>0.05317563762107442</v>
      </c>
      <c r="AH205" s="476" t="n"/>
      <c r="AI205" s="845">
        <f t="array" ref="AI205">SQRT(INDEX(_xlfn.ANCHORARRAY($B$190),A205,A205))</f>
        <v/>
      </c>
      <c r="AJ205" s="845" t="n"/>
      <c r="AK205" s="845">
        <f>$AP$191*AI205</f>
        <v/>
      </c>
      <c r="AL205" s="845">
        <f>ABS(Y134/AK205)</f>
        <v/>
      </c>
      <c r="AM205" s="845">
        <f>IF(AL205&lt;2.5,"Spełniony","Nie spełniony")</f>
        <v/>
      </c>
      <c r="AN205" s="845" t="n"/>
      <c r="AO205" s="845" t="n"/>
      <c r="AP205" s="845" t="n"/>
      <c r="AQ205" s="845" t="n"/>
      <c r="AR205" s="476" t="n"/>
      <c r="AS205" s="476" t="n"/>
      <c r="AT205" s="476" t="n"/>
      <c r="AU205" s="476" t="n"/>
      <c r="AV205" s="476" t="n"/>
      <c r="AW205" s="476" t="n"/>
      <c r="AX205" s="476" t="n"/>
      <c r="AY205" s="476" t="n"/>
      <c r="AZ205" s="476" t="n"/>
      <c r="BA205" s="476" t="n"/>
      <c r="BB205" s="476" t="n"/>
      <c r="BC205" s="476" t="n"/>
      <c r="BD205" s="476" t="n"/>
      <c r="BE205" s="476" t="n"/>
      <c r="BF205" s="476" t="n"/>
      <c r="BG205" s="476" t="n"/>
      <c r="BH205" s="476" t="n"/>
      <c r="BI205" s="476" t="n"/>
      <c r="BJ205" s="476" t="n"/>
      <c r="BK205" s="476" t="n"/>
      <c r="BL205" s="476" t="n"/>
      <c r="BM205" s="476" t="n"/>
      <c r="BN205" s="476" t="n"/>
      <c r="BO205" s="476" t="n"/>
      <c r="BP205" s="476" t="n"/>
      <c r="BQ205" s="476" t="n"/>
      <c r="BR205" s="476" t="n"/>
      <c r="BS205" s="476" t="n"/>
      <c r="BT205" s="476" t="n"/>
      <c r="BU205" s="476" t="n"/>
      <c r="BV205" s="476" t="n"/>
      <c r="BW205" s="476" t="n"/>
      <c r="BX205" s="476" t="n"/>
      <c r="BY205" s="476" t="n"/>
      <c r="BZ205" s="476" t="n"/>
      <c r="CA205" s="476" t="n"/>
      <c r="CB205" s="476" t="n"/>
      <c r="CC205" s="476" t="n"/>
      <c r="CD205" s="476" t="n"/>
      <c r="CE205" s="476" t="n"/>
      <c r="CF205" s="476" t="n"/>
      <c r="CG205" s="476" t="n"/>
      <c r="CH205" s="476" t="n"/>
      <c r="CI205" s="476" t="n"/>
      <c r="CJ205" s="476" t="n"/>
      <c r="CK205" s="476" t="n"/>
      <c r="CL205" s="476" t="n"/>
      <c r="CM205" s="476" t="n"/>
      <c r="CN205" s="476" t="n"/>
      <c r="CO205" s="476" t="n"/>
      <c r="CP205" s="476" t="n"/>
      <c r="CQ205" s="476" t="n"/>
      <c r="CR205" s="476" t="n"/>
      <c r="CS205" s="476" t="n"/>
      <c r="CT205" s="476" t="n"/>
      <c r="CU205" s="476" t="n"/>
      <c r="CV205" s="476" t="n"/>
    </row>
    <row r="206">
      <c r="A206" s="476" t="n">
        <v>17</v>
      </c>
      <c r="B206" s="845" t="n">
        <v>-0.01140149479472643</v>
      </c>
      <c r="C206" s="845" t="n">
        <v>-0.1072162623763002</v>
      </c>
      <c r="D206" s="845" t="n">
        <v>-0.03104727735210991</v>
      </c>
      <c r="E206" s="720" t="n">
        <v>-0.003286706841081403</v>
      </c>
      <c r="F206" s="720" t="n">
        <v>-0.07785093727603093</v>
      </c>
      <c r="G206" s="788" t="n">
        <v>0.002696044899369377</v>
      </c>
      <c r="H206" s="722" t="n">
        <v>-0.04937570180935117</v>
      </c>
      <c r="I206" s="845" t="n">
        <v>-0.003286702546877619</v>
      </c>
      <c r="J206" s="845" t="n">
        <v>-0.04864292500816361</v>
      </c>
      <c r="K206" s="845" t="n">
        <v>0.029758498502099</v>
      </c>
      <c r="L206" s="845" t="n">
        <v>-0.00696931824071545</v>
      </c>
      <c r="M206" s="845" t="n">
        <v>-0.01140147776028268</v>
      </c>
      <c r="N206" s="845" t="n">
        <v>-0.05921722539199697</v>
      </c>
      <c r="O206" s="845" t="n">
        <v>0.03414001111333377</v>
      </c>
      <c r="P206" s="845" t="n">
        <v>-0.050640301986787</v>
      </c>
      <c r="Q206" s="845" t="n">
        <v>-0.2153580034902632</v>
      </c>
      <c r="R206" s="845" t="n">
        <v>0.6994572330033024</v>
      </c>
      <c r="S206" s="845" t="n">
        <v>-0.1788412043141768</v>
      </c>
      <c r="T206" s="845" t="n">
        <v>-0.05785075581306318</v>
      </c>
      <c r="U206" s="845" t="n">
        <v>-0.03174481940607915</v>
      </c>
      <c r="V206" s="845" t="n">
        <v>0.02696207302751902</v>
      </c>
      <c r="W206" s="845" t="n">
        <v>0.09311240140686428</v>
      </c>
      <c r="X206" s="845" t="n">
        <v>-0.1703231568967539</v>
      </c>
      <c r="Y206" s="845" t="n">
        <v>-0.08144026721284306</v>
      </c>
      <c r="Z206" s="845" t="n">
        <v>0.08646139446019066</v>
      </c>
      <c r="AA206" s="845" t="n">
        <v>0.04522755521502305</v>
      </c>
      <c r="AB206" s="845" t="n">
        <v>0.07673547688908966</v>
      </c>
      <c r="AC206" s="845" t="n">
        <v>-0.09080955442687542</v>
      </c>
      <c r="AD206" s="845" t="n">
        <v>-0.03527790109846721</v>
      </c>
      <c r="AE206" s="845" t="n">
        <v>0.07846698971604696</v>
      </c>
      <c r="AF206" s="845" t="n">
        <v>-0.03104007110158987</v>
      </c>
      <c r="AG206" s="845" t="n">
        <v>-0.1365835755461868</v>
      </c>
      <c r="AH206" s="476" t="n"/>
      <c r="AI206" s="845">
        <f t="array" ref="AI206">SQRT(INDEX(_xlfn.ANCHORARRAY($B$190),A206,A206))</f>
        <v/>
      </c>
      <c r="AJ206" s="845" t="n"/>
      <c r="AK206" s="845">
        <f>$AP$191*AI206</f>
        <v/>
      </c>
      <c r="AL206" s="845">
        <f>ABS(Y135/AK206)</f>
        <v/>
      </c>
      <c r="AM206" s="845">
        <f>IF(AL206&lt;2.5,"Spełniony","Nie spełniony")</f>
        <v/>
      </c>
      <c r="AN206" s="845" t="n"/>
      <c r="AO206" s="845" t="n"/>
      <c r="AP206" s="845" t="n"/>
      <c r="AQ206" s="845" t="n"/>
      <c r="AR206" s="476" t="n"/>
      <c r="AS206" s="476" t="n"/>
      <c r="AT206" s="476" t="n"/>
      <c r="AU206" s="476" t="n"/>
      <c r="AV206" s="476" t="n"/>
      <c r="AW206" s="476" t="n"/>
      <c r="AX206" s="476" t="n"/>
      <c r="AY206" s="476" t="n"/>
      <c r="AZ206" s="476" t="n"/>
      <c r="BA206" s="476" t="n"/>
      <c r="BB206" s="476" t="n"/>
      <c r="BC206" s="476" t="n"/>
      <c r="BD206" s="476" t="n"/>
      <c r="BE206" s="476" t="n"/>
      <c r="BF206" s="476" t="n"/>
      <c r="BG206" s="476" t="n"/>
      <c r="BH206" s="476" t="n"/>
      <c r="BI206" s="476" t="n"/>
      <c r="BJ206" s="476" t="n"/>
      <c r="BK206" s="476" t="n"/>
      <c r="BL206" s="476" t="n"/>
      <c r="BM206" s="476" t="n"/>
      <c r="BN206" s="476" t="n"/>
      <c r="BO206" s="476" t="n"/>
      <c r="BP206" s="476" t="n"/>
      <c r="BQ206" s="476" t="n"/>
      <c r="BR206" s="476" t="n"/>
      <c r="BS206" s="476" t="n"/>
      <c r="BT206" s="476" t="n"/>
      <c r="BU206" s="476" t="n"/>
      <c r="BV206" s="476" t="n"/>
      <c r="BW206" s="476" t="n"/>
      <c r="BX206" s="476" t="n"/>
      <c r="BY206" s="476" t="n"/>
      <c r="BZ206" s="476" t="n"/>
      <c r="CA206" s="476" t="n"/>
      <c r="CB206" s="476" t="n"/>
      <c r="CC206" s="476" t="n"/>
      <c r="CD206" s="476" t="n"/>
      <c r="CE206" s="476" t="n"/>
      <c r="CF206" s="476" t="n"/>
      <c r="CG206" s="476" t="n"/>
      <c r="CH206" s="476" t="n"/>
      <c r="CI206" s="476" t="n"/>
      <c r="CJ206" s="476" t="n"/>
      <c r="CK206" s="476" t="n"/>
      <c r="CL206" s="476" t="n"/>
      <c r="CM206" s="476" t="n"/>
      <c r="CN206" s="476" t="n"/>
      <c r="CO206" s="476" t="n"/>
      <c r="CP206" s="476" t="n"/>
      <c r="CQ206" s="476" t="n"/>
      <c r="CR206" s="476" t="n"/>
      <c r="CS206" s="476" t="n"/>
      <c r="CT206" s="476" t="n"/>
      <c r="CU206" s="476" t="n"/>
      <c r="CV206" s="476" t="n"/>
    </row>
    <row r="207">
      <c r="A207" s="476" t="n">
        <v>18</v>
      </c>
      <c r="B207" s="845" t="n">
        <v>-0.03346618823590718</v>
      </c>
      <c r="C207" s="845" t="n">
        <v>-0.04424580522307391</v>
      </c>
      <c r="D207" s="845" t="n">
        <v>-0.01330415663633983</v>
      </c>
      <c r="E207" s="720" t="n">
        <v>-0.01966480534370837</v>
      </c>
      <c r="F207" s="720" t="n">
        <v>-0.04508624021858279</v>
      </c>
      <c r="G207" s="788" t="n">
        <v>-0.007429510648082199</v>
      </c>
      <c r="H207" s="722" t="n">
        <v>0.01692665638065249</v>
      </c>
      <c r="I207" s="845" t="n">
        <v>-0.01966477965091455</v>
      </c>
      <c r="J207" s="845" t="n">
        <v>-0.03096357602493108</v>
      </c>
      <c r="K207" s="845" t="n">
        <v>0.03180404754121941</v>
      </c>
      <c r="L207" s="845" t="n">
        <v>0.02803309435398207</v>
      </c>
      <c r="M207" s="845" t="n">
        <v>-0.03346613823562986</v>
      </c>
      <c r="N207" s="845" t="n">
        <v>-0.04556895124779131</v>
      </c>
      <c r="O207" s="845" t="n">
        <v>0.05991131054364229</v>
      </c>
      <c r="P207" s="845" t="n">
        <v>-0.1520470986176838</v>
      </c>
      <c r="Q207" s="845" t="n">
        <v>-0.1201631261101893</v>
      </c>
      <c r="R207" s="845" t="n">
        <v>-0.1788412043141768</v>
      </c>
      <c r="S207" s="845" t="n">
        <v>0.7082574024180955</v>
      </c>
      <c r="T207" s="845" t="n">
        <v>-0.06354892916736755</v>
      </c>
      <c r="U207" s="845" t="n">
        <v>0.03491106352929275</v>
      </c>
      <c r="V207" s="845" t="n">
        <v>-0.08809452019912534</v>
      </c>
      <c r="W207" s="845" t="n">
        <v>0.03437698075048215</v>
      </c>
      <c r="X207" s="845" t="n">
        <v>0.03260459656905965</v>
      </c>
      <c r="Y207" s="845" t="n">
        <v>0.07352833247441158</v>
      </c>
      <c r="Z207" s="845" t="n">
        <v>-0.00668551497538971</v>
      </c>
      <c r="AA207" s="845" t="n">
        <v>-0.04572987461943833</v>
      </c>
      <c r="AB207" s="845" t="n">
        <v>0.008771981749374358</v>
      </c>
      <c r="AC207" s="845" t="n">
        <v>0.02813626685743255</v>
      </c>
      <c r="AD207" s="845" t="n">
        <v>-0.1095951633761858</v>
      </c>
      <c r="AE207" s="845" t="n">
        <v>-0.0212890591408809</v>
      </c>
      <c r="AF207" s="845" t="n">
        <v>0.102308034136753</v>
      </c>
      <c r="AG207" s="845" t="n">
        <v>-0.2730159833621025</v>
      </c>
      <c r="AH207" s="476" t="n"/>
      <c r="AI207" s="845">
        <f t="array" ref="AI207">SQRT(INDEX(_xlfn.ANCHORARRAY($B$190),A207,A207))</f>
        <v/>
      </c>
      <c r="AJ207" s="845" t="n"/>
      <c r="AK207" s="845">
        <f>$AP$191*AI207</f>
        <v/>
      </c>
      <c r="AL207" s="845">
        <f>ABS(Y136/AK207)</f>
        <v/>
      </c>
      <c r="AM207" s="845">
        <f>IF(AL207&lt;2.5,"Spełniony","Nie spełniony")</f>
        <v/>
      </c>
      <c r="AN207" s="845" t="n"/>
      <c r="AO207" s="845" t="n"/>
      <c r="AP207" s="845" t="n"/>
      <c r="AQ207" s="845" t="n"/>
      <c r="AR207" s="476" t="n"/>
      <c r="AS207" s="476" t="n"/>
      <c r="AT207" s="476" t="n"/>
      <c r="AU207" s="476" t="n"/>
      <c r="AV207" s="476" t="n"/>
      <c r="AW207" s="476" t="n"/>
      <c r="AX207" s="476" t="n"/>
      <c r="AY207" s="476" t="n"/>
      <c r="AZ207" s="476" t="n"/>
      <c r="BA207" s="476" t="n"/>
      <c r="BB207" s="476" t="n"/>
      <c r="BC207" s="476" t="n"/>
      <c r="BD207" s="476" t="n"/>
      <c r="BE207" s="476" t="n"/>
      <c r="BF207" s="476" t="n"/>
      <c r="BG207" s="476" t="n"/>
      <c r="BH207" s="476" t="n"/>
      <c r="BI207" s="476" t="n"/>
      <c r="BJ207" s="476" t="n"/>
      <c r="BK207" s="476" t="n"/>
      <c r="BL207" s="476" t="n"/>
      <c r="BM207" s="476" t="n"/>
      <c r="BN207" s="476" t="n"/>
      <c r="BO207" s="476" t="n"/>
      <c r="BP207" s="476" t="n"/>
      <c r="BQ207" s="476" t="n"/>
      <c r="BR207" s="476" t="n"/>
      <c r="BS207" s="476" t="n"/>
      <c r="BT207" s="476" t="n"/>
      <c r="BU207" s="476" t="n"/>
      <c r="BV207" s="476" t="n"/>
      <c r="BW207" s="476" t="n"/>
      <c r="BX207" s="476" t="n"/>
      <c r="BY207" s="476" t="n"/>
      <c r="BZ207" s="476" t="n"/>
      <c r="CA207" s="476" t="n"/>
      <c r="CB207" s="476" t="n"/>
      <c r="CC207" s="476" t="n"/>
      <c r="CD207" s="476" t="n"/>
      <c r="CE207" s="476" t="n"/>
      <c r="CF207" s="476" t="n"/>
      <c r="CG207" s="476" t="n"/>
      <c r="CH207" s="476" t="n"/>
      <c r="CI207" s="476" t="n"/>
      <c r="CJ207" s="476" t="n"/>
      <c r="CK207" s="476" t="n"/>
      <c r="CL207" s="476" t="n"/>
      <c r="CM207" s="476" t="n"/>
      <c r="CN207" s="476" t="n"/>
      <c r="CO207" s="476" t="n"/>
      <c r="CP207" s="476" t="n"/>
      <c r="CQ207" s="476" t="n"/>
      <c r="CR207" s="476" t="n"/>
      <c r="CS207" s="476" t="n"/>
      <c r="CT207" s="476" t="n"/>
      <c r="CU207" s="476" t="n"/>
      <c r="CV207" s="476" t="n"/>
    </row>
    <row r="208">
      <c r="A208" s="476" t="n">
        <v>19</v>
      </c>
      <c r="B208" s="845" t="n">
        <v>-0.04948655233166149</v>
      </c>
      <c r="C208" s="845" t="n">
        <v>-0.055621797974057</v>
      </c>
      <c r="D208" s="845" t="n">
        <v>-0.1758855451078052</v>
      </c>
      <c r="E208" s="720" t="n">
        <v>-0.01050748804631607</v>
      </c>
      <c r="F208" s="720" t="n">
        <v>-0.1195778297030721</v>
      </c>
      <c r="G208" s="788" t="n">
        <v>0.003620916405080042</v>
      </c>
      <c r="H208" s="722" t="n">
        <v>0.02537039698778697</v>
      </c>
      <c r="I208" s="845" t="n">
        <v>-0.01050747431789519</v>
      </c>
      <c r="J208" s="845" t="n">
        <v>-0.1595715360825059</v>
      </c>
      <c r="K208" s="845" t="n">
        <v>0.02985310598476074</v>
      </c>
      <c r="L208" s="845" t="n">
        <v>0.0473736491304234</v>
      </c>
      <c r="M208" s="845" t="n">
        <v>-0.04948647839610236</v>
      </c>
      <c r="N208" s="845" t="n">
        <v>-0.07448208919018316</v>
      </c>
      <c r="O208" s="845" t="n">
        <v>0.04149602164619876</v>
      </c>
      <c r="P208" s="845" t="n">
        <v>-0.04404810914419177</v>
      </c>
      <c r="Q208" s="845" t="n">
        <v>-0.0454382037685537</v>
      </c>
      <c r="R208" s="845" t="n">
        <v>-0.05785075581306318</v>
      </c>
      <c r="S208" s="845" t="n">
        <v>-0.06354892916736765</v>
      </c>
      <c r="T208" s="845" t="n">
        <v>0.7081325005892607</v>
      </c>
      <c r="U208" s="845" t="n">
        <v>-0.2290225769444584</v>
      </c>
      <c r="V208" s="845" t="n">
        <v>-0.09587026389028805</v>
      </c>
      <c r="W208" s="845" t="n">
        <v>-0.02734402568393172</v>
      </c>
      <c r="X208" s="845" t="n">
        <v>0.04422360979248478</v>
      </c>
      <c r="Y208" s="845" t="n">
        <v>0.06680749727941566</v>
      </c>
      <c r="Z208" s="845" t="n">
        <v>0.06074999179841675</v>
      </c>
      <c r="AA208" s="845" t="n">
        <v>-0.0485668092960974</v>
      </c>
      <c r="AB208" s="845" t="n">
        <v>0.008272791714943079</v>
      </c>
      <c r="AC208" s="845" t="n">
        <v>0.1228320024587242</v>
      </c>
      <c r="AD208" s="845" t="n">
        <v>0.07885982578756565</v>
      </c>
      <c r="AE208" s="845" t="n">
        <v>-0.025387443585242</v>
      </c>
      <c r="AF208" s="845" t="n">
        <v>-0.02097463043649268</v>
      </c>
      <c r="AG208" s="845" t="n">
        <v>0.08944894431948321</v>
      </c>
      <c r="AH208" s="476" t="n"/>
      <c r="AI208" s="845">
        <f t="array" ref="AI208">SQRT(INDEX(_xlfn.ANCHORARRAY($B$190),A208,A208))</f>
        <v/>
      </c>
      <c r="AJ208" s="845" t="n"/>
      <c r="AK208" s="845">
        <f>$AP$191*AI208</f>
        <v/>
      </c>
      <c r="AL208" s="845">
        <f>ABS(Y137/AK208)</f>
        <v/>
      </c>
      <c r="AM208" s="845">
        <f>IF(AL208&lt;2.5,"Spełniony","Nie spełniony")</f>
        <v/>
      </c>
      <c r="AN208" s="845" t="n"/>
      <c r="AO208" s="845" t="n"/>
      <c r="AP208" s="845" t="n"/>
      <c r="AQ208" s="845" t="n"/>
      <c r="AR208" s="476" t="n"/>
      <c r="AS208" s="476" t="n"/>
      <c r="AT208" s="476" t="n"/>
      <c r="AU208" s="476" t="n"/>
      <c r="AV208" s="476" t="n"/>
      <c r="AW208" s="476" t="n"/>
      <c r="AX208" s="476" t="n"/>
      <c r="AY208" s="476" t="n"/>
      <c r="AZ208" s="476" t="n"/>
      <c r="BA208" s="476" t="n"/>
      <c r="BB208" s="476" t="n"/>
      <c r="BC208" s="476" t="n"/>
      <c r="BD208" s="476" t="n"/>
      <c r="BE208" s="476" t="n"/>
      <c r="BF208" s="476" t="n"/>
      <c r="BG208" s="476" t="n"/>
      <c r="BH208" s="476" t="n"/>
      <c r="BI208" s="476" t="n"/>
      <c r="BJ208" s="476" t="n"/>
      <c r="BK208" s="476" t="n"/>
      <c r="BL208" s="476" t="n"/>
      <c r="BM208" s="476" t="n"/>
      <c r="BN208" s="476" t="n"/>
      <c r="BO208" s="476" t="n"/>
      <c r="BP208" s="476" t="n"/>
      <c r="BQ208" s="476" t="n"/>
      <c r="BR208" s="476" t="n"/>
      <c r="BS208" s="476" t="n"/>
      <c r="BT208" s="476" t="n"/>
      <c r="BU208" s="476" t="n"/>
      <c r="BV208" s="476" t="n"/>
      <c r="BW208" s="476" t="n"/>
      <c r="BX208" s="476" t="n"/>
      <c r="BY208" s="476" t="n"/>
      <c r="BZ208" s="476" t="n"/>
      <c r="CA208" s="476" t="n"/>
      <c r="CB208" s="476" t="n"/>
      <c r="CC208" s="476" t="n"/>
      <c r="CD208" s="476" t="n"/>
      <c r="CE208" s="476" t="n"/>
      <c r="CF208" s="476" t="n"/>
      <c r="CG208" s="476" t="n"/>
      <c r="CH208" s="476" t="n"/>
      <c r="CI208" s="476" t="n"/>
      <c r="CJ208" s="476" t="n"/>
      <c r="CK208" s="476" t="n"/>
      <c r="CL208" s="476" t="n"/>
      <c r="CM208" s="476" t="n"/>
      <c r="CN208" s="476" t="n"/>
      <c r="CO208" s="476" t="n"/>
      <c r="CP208" s="476" t="n"/>
      <c r="CQ208" s="476" t="n"/>
      <c r="CR208" s="476" t="n"/>
      <c r="CS208" s="476" t="n"/>
      <c r="CT208" s="476" t="n"/>
      <c r="CU208" s="476" t="n"/>
      <c r="CV208" s="476" t="n"/>
    </row>
    <row r="209">
      <c r="A209" s="476" t="n">
        <v>20</v>
      </c>
      <c r="B209" s="845" t="n">
        <v>0.003678995166684384</v>
      </c>
      <c r="C209" s="845" t="n">
        <v>-0.04271701676241865</v>
      </c>
      <c r="D209" s="845" t="n">
        <v>-0.1696800932772772</v>
      </c>
      <c r="E209" s="720" t="n">
        <v>0.03607725099688393</v>
      </c>
      <c r="F209" s="720" t="n">
        <v>-0.007906112256961893</v>
      </c>
      <c r="G209" s="788" t="n">
        <v>0.02965808645611081</v>
      </c>
      <c r="H209" s="722" t="n">
        <v>0.05511244729893845</v>
      </c>
      <c r="I209" s="845" t="n">
        <v>0.03607720386062427</v>
      </c>
      <c r="J209" s="845" t="n">
        <v>-0.0826927456267626</v>
      </c>
      <c r="K209" s="845" t="n">
        <v>-0.009419494735110473</v>
      </c>
      <c r="L209" s="845" t="n">
        <v>-0.01220056068787063</v>
      </c>
      <c r="M209" s="845" t="n">
        <v>0.003678989670068623</v>
      </c>
      <c r="N209" s="845" t="n">
        <v>0.03295303453910084</v>
      </c>
      <c r="O209" s="845" t="n">
        <v>-0.02219952352797653</v>
      </c>
      <c r="P209" s="845" t="n">
        <v>0.0225191770737319</v>
      </c>
      <c r="Q209" s="845" t="n">
        <v>0.03668327546413591</v>
      </c>
      <c r="R209" s="845" t="n">
        <v>-0.0317448194060792</v>
      </c>
      <c r="S209" s="845" t="n">
        <v>0.03491106352929269</v>
      </c>
      <c r="T209" s="845" t="n">
        <v>-0.2290225769444584</v>
      </c>
      <c r="U209" s="845" t="n">
        <v>0.5542737179562172</v>
      </c>
      <c r="V209" s="845" t="n">
        <v>0.04262813097134671</v>
      </c>
      <c r="W209" s="845" t="n">
        <v>0.0118892975815208</v>
      </c>
      <c r="X209" s="845" t="n">
        <v>0.003960769164166525</v>
      </c>
      <c r="Y209" s="845" t="n">
        <v>-0.1056285050798347</v>
      </c>
      <c r="Z209" s="845" t="n">
        <v>0.02906235103127441</v>
      </c>
      <c r="AA209" s="845" t="n">
        <v>0.01808795633152621</v>
      </c>
      <c r="AB209" s="845" t="n">
        <v>-0.1098995379002174</v>
      </c>
      <c r="AC209" s="845" t="n">
        <v>0.2337293776340935</v>
      </c>
      <c r="AD209" s="845" t="n">
        <v>0.1181164011853632</v>
      </c>
      <c r="AE209" s="845" t="n">
        <v>0.2120809696439618</v>
      </c>
      <c r="AF209" s="845" t="n">
        <v>-0.06462920732971142</v>
      </c>
      <c r="AG209" s="845" t="n">
        <v>-0.02293698108650938</v>
      </c>
      <c r="AH209" s="476" t="n"/>
      <c r="AI209" s="845">
        <f t="array" ref="AI209">SQRT(INDEX(_xlfn.ANCHORARRAY($B$190),A209,A209))</f>
        <v/>
      </c>
      <c r="AJ209" s="845" t="n"/>
      <c r="AK209" s="845">
        <f>$AP$191*AI209</f>
        <v/>
      </c>
      <c r="AL209" s="845">
        <f>ABS(Y138/AK209)</f>
        <v/>
      </c>
      <c r="AM209" s="845">
        <f>IF(AL209&lt;2.5,"Spełniony","Nie spełniony")</f>
        <v/>
      </c>
      <c r="AN209" s="845" t="n"/>
      <c r="AO209" s="845" t="n"/>
      <c r="AP209" s="845" t="n"/>
      <c r="AQ209" s="845" t="n"/>
      <c r="AR209" s="476" t="n"/>
      <c r="AS209" s="476" t="n"/>
      <c r="AT209" s="476" t="n"/>
      <c r="AU209" s="476" t="n"/>
      <c r="AV209" s="476" t="n"/>
      <c r="AW209" s="476" t="n"/>
      <c r="AX209" s="476" t="n"/>
      <c r="AY209" s="476" t="n"/>
      <c r="AZ209" s="476" t="n"/>
      <c r="BA209" s="476" t="n"/>
      <c r="BB209" s="476" t="n"/>
      <c r="BC209" s="476" t="n"/>
      <c r="BD209" s="476" t="n"/>
      <c r="BE209" s="476" t="n"/>
      <c r="BF209" s="476" t="n"/>
      <c r="BG209" s="476" t="n"/>
      <c r="BH209" s="476" t="n"/>
      <c r="BI209" s="476" t="n"/>
      <c r="BJ209" s="476" t="n"/>
      <c r="BK209" s="476" t="n"/>
      <c r="BL209" s="476" t="n"/>
      <c r="BM209" s="476" t="n"/>
      <c r="BN209" s="476" t="n"/>
      <c r="BO209" s="476" t="n"/>
      <c r="BP209" s="476" t="n"/>
      <c r="BQ209" s="476" t="n"/>
      <c r="BR209" s="476" t="n"/>
      <c r="BS209" s="476" t="n"/>
      <c r="BT209" s="476" t="n"/>
      <c r="BU209" s="476" t="n"/>
      <c r="BV209" s="476" t="n"/>
      <c r="BW209" s="476" t="n"/>
      <c r="BX209" s="476" t="n"/>
      <c r="BY209" s="476" t="n"/>
      <c r="BZ209" s="476" t="n"/>
      <c r="CA209" s="476" t="n"/>
      <c r="CB209" s="476" t="n"/>
      <c r="CC209" s="476" t="n"/>
      <c r="CD209" s="476" t="n"/>
      <c r="CE209" s="476" t="n"/>
      <c r="CF209" s="476" t="n"/>
      <c r="CG209" s="476" t="n"/>
      <c r="CH209" s="476" t="n"/>
      <c r="CI209" s="476" t="n"/>
      <c r="CJ209" s="476" t="n"/>
      <c r="CK209" s="476" t="n"/>
      <c r="CL209" s="476" t="n"/>
      <c r="CM209" s="476" t="n"/>
      <c r="CN209" s="476" t="n"/>
      <c r="CO209" s="476" t="n"/>
      <c r="CP209" s="476" t="n"/>
      <c r="CQ209" s="476" t="n"/>
      <c r="CR209" s="476" t="n"/>
      <c r="CS209" s="476" t="n"/>
      <c r="CT209" s="476" t="n"/>
      <c r="CU209" s="476" t="n"/>
      <c r="CV209" s="476" t="n"/>
    </row>
    <row r="210">
      <c r="A210" s="476" t="n">
        <v>21</v>
      </c>
      <c r="B210" s="845" t="n">
        <v>0.04618930495752276</v>
      </c>
      <c r="C210" s="845" t="n">
        <v>0.004791714670850728</v>
      </c>
      <c r="D210" s="845" t="n">
        <v>0.01562749707860342</v>
      </c>
      <c r="E210" s="720" t="n">
        <v>0.01566287115855242</v>
      </c>
      <c r="F210" s="720" t="n">
        <v>-0.1117360709895804</v>
      </c>
      <c r="G210" s="788" t="n">
        <v>0.07788604210536991</v>
      </c>
      <c r="H210" s="722" t="n">
        <v>-0.03990293944046692</v>
      </c>
      <c r="I210" s="845" t="n">
        <v>0.01566285069443327</v>
      </c>
      <c r="J210" s="845" t="n">
        <v>0.03100721610365365</v>
      </c>
      <c r="K210" s="845" t="n">
        <v>-0.1863606877085185</v>
      </c>
      <c r="L210" s="845" t="n">
        <v>0.03551891782925896</v>
      </c>
      <c r="M210" s="845" t="n">
        <v>0.04618923594822781</v>
      </c>
      <c r="N210" s="845" t="n">
        <v>0.06345350516973473</v>
      </c>
      <c r="O210" s="845" t="n">
        <v>0.07457033706959351</v>
      </c>
      <c r="P210" s="845" t="n">
        <v>0.0587016724247371</v>
      </c>
      <c r="Q210" s="845" t="n">
        <v>0.03268928485419164</v>
      </c>
      <c r="R210" s="845" t="n">
        <v>0.02696207302751898</v>
      </c>
      <c r="S210" s="845" t="n">
        <v>-0.08809452019912564</v>
      </c>
      <c r="T210" s="845" t="n">
        <v>-0.09587026389028792</v>
      </c>
      <c r="U210" s="845" t="n">
        <v>0.0426281309713467</v>
      </c>
      <c r="V210" s="845" t="n">
        <v>0.2814827331291612</v>
      </c>
      <c r="W210" s="845" t="n">
        <v>0.1504787194025891</v>
      </c>
      <c r="X210" s="845" t="n">
        <v>0.1504319527584966</v>
      </c>
      <c r="Y210" s="845" t="n">
        <v>0.1519003309274856</v>
      </c>
      <c r="Z210" s="845" t="n">
        <v>0.1371310684829288</v>
      </c>
      <c r="AA210" s="845" t="n">
        <v>0.1285751952993387</v>
      </c>
      <c r="AB210" s="845" t="n">
        <v>-0.01525532251474504</v>
      </c>
      <c r="AC210" s="845" t="n">
        <v>0.007269101299518944</v>
      </c>
      <c r="AD210" s="845" t="n">
        <v>-0.03927807286410858</v>
      </c>
      <c r="AE210" s="845" t="n">
        <v>-0.02207929385205991</v>
      </c>
      <c r="AF210" s="845" t="n">
        <v>-0.01921305850106678</v>
      </c>
      <c r="AG210" s="845" t="n">
        <v>0.01274645415589884</v>
      </c>
      <c r="AH210" s="476" t="n"/>
      <c r="AI210" s="845">
        <f t="array" ref="AI210">SQRT(INDEX(_xlfn.ANCHORARRAY($B$190),A210,A210))</f>
        <v/>
      </c>
      <c r="AJ210" s="845" t="n"/>
      <c r="AK210" s="845">
        <f>$AP$191*AI210</f>
        <v/>
      </c>
      <c r="AL210" s="845">
        <f>ABS(Y139/AK210)</f>
        <v/>
      </c>
      <c r="AM210" s="845">
        <f>IF(AL210&lt;2.5,"Spełniony","Nie spełniony")</f>
        <v/>
      </c>
      <c r="AN210" s="845" t="n"/>
      <c r="AO210" s="845" t="n"/>
      <c r="AP210" s="845" t="n"/>
      <c r="AQ210" s="845" t="n"/>
      <c r="AR210" s="476" t="n"/>
      <c r="AS210" s="476" t="n"/>
      <c r="AT210" s="476" t="n"/>
      <c r="AU210" s="476" t="n"/>
      <c r="AV210" s="476" t="n"/>
      <c r="AW210" s="476" t="n"/>
      <c r="AX210" s="476" t="n"/>
      <c r="AY210" s="476" t="n"/>
      <c r="AZ210" s="476" t="n"/>
      <c r="BA210" s="476" t="n"/>
      <c r="BB210" s="476" t="n"/>
      <c r="BC210" s="476" t="n"/>
      <c r="BD210" s="476" t="n"/>
      <c r="BE210" s="476" t="n"/>
      <c r="BF210" s="476" t="n"/>
      <c r="BG210" s="476" t="n"/>
      <c r="BH210" s="476" t="n"/>
      <c r="BI210" s="476" t="n"/>
      <c r="BJ210" s="476" t="n"/>
      <c r="BK210" s="476" t="n"/>
      <c r="BL210" s="476" t="n"/>
      <c r="BM210" s="476" t="n"/>
      <c r="BN210" s="476" t="n"/>
      <c r="BO210" s="476" t="n"/>
      <c r="BP210" s="476" t="n"/>
      <c r="BQ210" s="476" t="n"/>
      <c r="BR210" s="476" t="n"/>
      <c r="BS210" s="476" t="n"/>
      <c r="BT210" s="476" t="n"/>
      <c r="BU210" s="476" t="n"/>
      <c r="BV210" s="476" t="n"/>
      <c r="BW210" s="476" t="n"/>
      <c r="BX210" s="476" t="n"/>
      <c r="BY210" s="476" t="n"/>
      <c r="BZ210" s="476" t="n"/>
      <c r="CA210" s="476" t="n"/>
      <c r="CB210" s="476" t="n"/>
      <c r="CC210" s="476" t="n"/>
      <c r="CD210" s="476" t="n"/>
      <c r="CE210" s="476" t="n"/>
      <c r="CF210" s="476" t="n"/>
      <c r="CG210" s="476" t="n"/>
      <c r="CH210" s="476" t="n"/>
      <c r="CI210" s="476" t="n"/>
      <c r="CJ210" s="476" t="n"/>
      <c r="CK210" s="476" t="n"/>
      <c r="CL210" s="476" t="n"/>
      <c r="CM210" s="476" t="n"/>
      <c r="CN210" s="476" t="n"/>
      <c r="CO210" s="476" t="n"/>
      <c r="CP210" s="476" t="n"/>
      <c r="CQ210" s="476" t="n"/>
      <c r="CR210" s="476" t="n"/>
      <c r="CS210" s="476" t="n"/>
      <c r="CT210" s="476" t="n"/>
      <c r="CU210" s="476" t="n"/>
      <c r="CV210" s="476" t="n"/>
    </row>
    <row r="211">
      <c r="A211" s="476" t="n">
        <v>22</v>
      </c>
      <c r="B211" s="845" t="n">
        <v>0.006365571112860248</v>
      </c>
      <c r="C211" s="845" t="n">
        <v>0.026445574485602</v>
      </c>
      <c r="D211" s="845" t="n">
        <v>0.01353653600865346</v>
      </c>
      <c r="E211" s="720" t="n">
        <v>0.03287872522799241</v>
      </c>
      <c r="F211" s="720" t="n">
        <v>-0.0416679211647821</v>
      </c>
      <c r="G211" s="788" t="n">
        <v>0.03780499477134436</v>
      </c>
      <c r="H211" s="722" t="n">
        <v>-0.03337786592893537</v>
      </c>
      <c r="I211" s="845" t="n">
        <v>0.03287868227072465</v>
      </c>
      <c r="J211" s="845" t="n">
        <v>0.04619324006139332</v>
      </c>
      <c r="K211" s="845" t="n">
        <v>0.08194612476359503</v>
      </c>
      <c r="L211" s="845" t="n">
        <v>-0.08781747638300638</v>
      </c>
      <c r="M211" s="845" t="n">
        <v>0.006365561602356182</v>
      </c>
      <c r="N211" s="845" t="n">
        <v>-0.1283477221895418</v>
      </c>
      <c r="O211" s="845" t="n">
        <v>0.1250819568265712</v>
      </c>
      <c r="P211" s="845" t="n">
        <v>-0.2895526943706748</v>
      </c>
      <c r="Q211" s="845" t="n">
        <v>0.09890488962345126</v>
      </c>
      <c r="R211" s="845" t="n">
        <v>0.09311240140686426</v>
      </c>
      <c r="S211" s="845" t="n">
        <v>0.03437698075048209</v>
      </c>
      <c r="T211" s="845" t="n">
        <v>-0.02734402568393154</v>
      </c>
      <c r="U211" s="845" t="n">
        <v>0.01188929758152094</v>
      </c>
      <c r="V211" s="845" t="n">
        <v>0.1504787194025881</v>
      </c>
      <c r="W211" s="845" t="n">
        <v>0.4088688109917158</v>
      </c>
      <c r="X211" s="845" t="n">
        <v>0.1212135804756929</v>
      </c>
      <c r="Y211" s="845" t="n">
        <v>0.06087080469370747</v>
      </c>
      <c r="Z211" s="845" t="n">
        <v>0.1057346150533294</v>
      </c>
      <c r="AA211" s="845" t="n">
        <v>0.1528334693829663</v>
      </c>
      <c r="AB211" s="845" t="n">
        <v>-0.0215481630811405</v>
      </c>
      <c r="AC211" s="845" t="n">
        <v>-0.003900488205720436</v>
      </c>
      <c r="AD211" s="845" t="n">
        <v>0.0275111494908794</v>
      </c>
      <c r="AE211" s="845" t="n">
        <v>-0.01279057688751154</v>
      </c>
      <c r="AF211" s="845" t="n">
        <v>-0.05196813728580253</v>
      </c>
      <c r="AG211" s="845" t="n">
        <v>0.03957671137127584</v>
      </c>
      <c r="AH211" s="476" t="n"/>
      <c r="AI211" s="845">
        <f t="array" ref="AI211">SQRT(INDEX(_xlfn.ANCHORARRAY($B$190),A211,A211))</f>
        <v/>
      </c>
      <c r="AJ211" s="845" t="n"/>
      <c r="AK211" s="845">
        <f>$AP$191*AI211</f>
        <v/>
      </c>
      <c r="AL211" s="845">
        <f>ABS(Y140/AK211)</f>
        <v/>
      </c>
      <c r="AM211" s="845">
        <f>IF(AL211&lt;2.5,"Spełniony","Nie spełniony")</f>
        <v/>
      </c>
      <c r="AN211" s="845" t="n"/>
      <c r="AO211" s="845" t="n"/>
      <c r="AP211" s="845" t="n"/>
      <c r="AQ211" s="845" t="n"/>
      <c r="AR211" s="476" t="n"/>
      <c r="AS211" s="476" t="n"/>
      <c r="AT211" s="476" t="n"/>
      <c r="AU211" s="476" t="n"/>
      <c r="AV211" s="476" t="n"/>
      <c r="AW211" s="476" t="n"/>
      <c r="AX211" s="476" t="n"/>
      <c r="AY211" s="476" t="n"/>
      <c r="AZ211" s="476" t="n"/>
      <c r="BA211" s="476" t="n"/>
      <c r="BB211" s="476" t="n"/>
      <c r="BC211" s="476" t="n"/>
      <c r="BD211" s="476" t="n"/>
      <c r="BE211" s="476" t="n"/>
      <c r="BF211" s="476" t="n"/>
      <c r="BG211" s="476" t="n"/>
      <c r="BH211" s="476" t="n"/>
      <c r="BI211" s="476" t="n"/>
      <c r="BJ211" s="476" t="n"/>
      <c r="BK211" s="476" t="n"/>
      <c r="BL211" s="476" t="n"/>
      <c r="BM211" s="476" t="n"/>
      <c r="BN211" s="476" t="n"/>
      <c r="BO211" s="476" t="n"/>
      <c r="BP211" s="476" t="n"/>
      <c r="BQ211" s="476" t="n"/>
      <c r="BR211" s="476" t="n"/>
      <c r="BS211" s="476" t="n"/>
      <c r="BT211" s="476" t="n"/>
      <c r="BU211" s="476" t="n"/>
      <c r="BV211" s="476" t="n"/>
      <c r="BW211" s="476" t="n"/>
      <c r="BX211" s="476" t="n"/>
      <c r="BY211" s="476" t="n"/>
      <c r="BZ211" s="476" t="n"/>
      <c r="CA211" s="476" t="n"/>
      <c r="CB211" s="476" t="n"/>
      <c r="CC211" s="476" t="n"/>
      <c r="CD211" s="476" t="n"/>
      <c r="CE211" s="476" t="n"/>
      <c r="CF211" s="476" t="n"/>
      <c r="CG211" s="476" t="n"/>
      <c r="CH211" s="476" t="n"/>
      <c r="CI211" s="476" t="n"/>
      <c r="CJ211" s="476" t="n"/>
      <c r="CK211" s="476" t="n"/>
      <c r="CL211" s="476" t="n"/>
      <c r="CM211" s="476" t="n"/>
      <c r="CN211" s="476" t="n"/>
      <c r="CO211" s="476" t="n"/>
      <c r="CP211" s="476" t="n"/>
      <c r="CQ211" s="476" t="n"/>
      <c r="CR211" s="476" t="n"/>
      <c r="CS211" s="476" t="n"/>
      <c r="CT211" s="476" t="n"/>
      <c r="CU211" s="476" t="n"/>
      <c r="CV211" s="476" t="n"/>
    </row>
    <row r="212">
      <c r="A212" s="476" t="n">
        <v>23</v>
      </c>
      <c r="B212" s="845" t="n">
        <v>0.03246767165860996</v>
      </c>
      <c r="C212" s="845" t="n">
        <v>0.095672251022473</v>
      </c>
      <c r="D212" s="845" t="n">
        <v>0.03247850192413672</v>
      </c>
      <c r="E212" s="720" t="n">
        <v>0.0349910889171475</v>
      </c>
      <c r="F212" s="720" t="n">
        <v>0.03283210071394848</v>
      </c>
      <c r="G212" s="788" t="n">
        <v>0.03122375210513587</v>
      </c>
      <c r="H212" s="722" t="n">
        <v>-0.009485125717439926</v>
      </c>
      <c r="I212" s="845" t="n">
        <v>0.03499104319999864</v>
      </c>
      <c r="J212" s="845" t="n">
        <v>0.07302695765798056</v>
      </c>
      <c r="K212" s="845" t="n">
        <v>0.006964539032938789</v>
      </c>
      <c r="L212" s="845" t="n">
        <v>-0.06657484502976657</v>
      </c>
      <c r="M212" s="845" t="n">
        <v>0.03246762315016993</v>
      </c>
      <c r="N212" s="845" t="n">
        <v>-0.06183677241421386</v>
      </c>
      <c r="O212" s="845" t="n">
        <v>0.0007153124683282712</v>
      </c>
      <c r="P212" s="845" t="n">
        <v>0.09510897137724607</v>
      </c>
      <c r="Q212" s="845" t="n">
        <v>-0.313778690027766</v>
      </c>
      <c r="R212" s="845" t="n">
        <v>-0.1703231568967539</v>
      </c>
      <c r="S212" s="845" t="n">
        <v>0.03260459656905974</v>
      </c>
      <c r="T212" s="845" t="n">
        <v>0.04422360979248461</v>
      </c>
      <c r="U212" s="845" t="n">
        <v>0.003960769164166484</v>
      </c>
      <c r="V212" s="845" t="n">
        <v>0.1504319527584963</v>
      </c>
      <c r="W212" s="845" t="n">
        <v>0.1212135804756928</v>
      </c>
      <c r="X212" s="845" t="n">
        <v>0.542412577761305</v>
      </c>
      <c r="Y212" s="845" t="n">
        <v>0.04129345205988348</v>
      </c>
      <c r="Z212" s="845" t="n">
        <v>0.03597583007097777</v>
      </c>
      <c r="AA212" s="845" t="n">
        <v>0.1086726068736445</v>
      </c>
      <c r="AB212" s="845" t="n">
        <v>-0.05684217220027887</v>
      </c>
      <c r="AC212" s="845" t="n">
        <v>0.02484323566691859</v>
      </c>
      <c r="AD212" s="845" t="n">
        <v>0.09877912440770661</v>
      </c>
      <c r="AE212" s="845" t="n">
        <v>-0.03429563068177706</v>
      </c>
      <c r="AF212" s="845" t="n">
        <v>-0.08078857584297332</v>
      </c>
      <c r="AG212" s="845" t="n">
        <v>0.06832206522341815</v>
      </c>
      <c r="AH212" s="476" t="n"/>
      <c r="AI212" s="845">
        <f t="array" ref="AI212">SQRT(INDEX(_xlfn.ANCHORARRAY($B$190),A212,A212))</f>
        <v/>
      </c>
      <c r="AJ212" s="845" t="n"/>
      <c r="AK212" s="845">
        <f>$AP$191*AI212</f>
        <v/>
      </c>
      <c r="AL212" s="845">
        <f>ABS(Y141/AK212)</f>
        <v/>
      </c>
      <c r="AM212" s="845">
        <f>IF(AL212&lt;2.5,"Spełniony","Nie spełniony")</f>
        <v/>
      </c>
      <c r="AN212" s="845" t="n"/>
      <c r="AO212" s="845" t="n"/>
      <c r="AP212" s="845" t="n"/>
      <c r="AQ212" s="845" t="n"/>
      <c r="AR212" s="476" t="n"/>
      <c r="AS212" s="476" t="n"/>
      <c r="AT212" s="476" t="n"/>
      <c r="AU212" s="476" t="n"/>
      <c r="AV212" s="476" t="n"/>
      <c r="AW212" s="476" t="n"/>
      <c r="AX212" s="476" t="n"/>
      <c r="AY212" s="476" t="n"/>
      <c r="AZ212" s="476" t="n"/>
      <c r="BA212" s="476" t="n"/>
      <c r="BB212" s="476" t="n"/>
      <c r="BC212" s="476" t="n"/>
      <c r="BD212" s="476" t="n"/>
      <c r="BE212" s="476" t="n"/>
      <c r="BF212" s="476" t="n"/>
      <c r="BG212" s="476" t="n"/>
      <c r="BH212" s="476" t="n"/>
      <c r="BI212" s="476" t="n"/>
      <c r="BJ212" s="476" t="n"/>
      <c r="BK212" s="476" t="n"/>
      <c r="BL212" s="476" t="n"/>
      <c r="BM212" s="476" t="n"/>
      <c r="BN212" s="476" t="n"/>
      <c r="BO212" s="476" t="n"/>
      <c r="BP212" s="476" t="n"/>
      <c r="BQ212" s="476" t="n"/>
      <c r="BR212" s="476" t="n"/>
      <c r="BS212" s="476" t="n"/>
      <c r="BT212" s="476" t="n"/>
      <c r="BU212" s="476" t="n"/>
      <c r="BV212" s="476" t="n"/>
      <c r="BW212" s="476" t="n"/>
      <c r="BX212" s="476" t="n"/>
      <c r="BY212" s="476" t="n"/>
      <c r="BZ212" s="476" t="n"/>
      <c r="CA212" s="476" t="n"/>
      <c r="CB212" s="476" t="n"/>
      <c r="CC212" s="476" t="n"/>
      <c r="CD212" s="476" t="n"/>
      <c r="CE212" s="476" t="n"/>
      <c r="CF212" s="476" t="n"/>
      <c r="CG212" s="476" t="n"/>
      <c r="CH212" s="476" t="n"/>
      <c r="CI212" s="476" t="n"/>
      <c r="CJ212" s="476" t="n"/>
      <c r="CK212" s="476" t="n"/>
      <c r="CL212" s="476" t="n"/>
      <c r="CM212" s="476" t="n"/>
      <c r="CN212" s="476" t="n"/>
      <c r="CO212" s="476" t="n"/>
      <c r="CP212" s="476" t="n"/>
      <c r="CQ212" s="476" t="n"/>
      <c r="CR212" s="476" t="n"/>
      <c r="CS212" s="476" t="n"/>
      <c r="CT212" s="476" t="n"/>
      <c r="CU212" s="476" t="n"/>
      <c r="CV212" s="476" t="n"/>
    </row>
    <row r="213">
      <c r="A213" s="476" t="n">
        <v>24</v>
      </c>
      <c r="B213" s="845" t="n">
        <v>0.07430511825860246</v>
      </c>
      <c r="C213" s="845" t="n">
        <v>-0.2087087474256643</v>
      </c>
      <c r="D213" s="845" t="n">
        <v>-0.1109114935839731</v>
      </c>
      <c r="E213" s="720" t="n">
        <v>0.05139395023865049</v>
      </c>
      <c r="F213" s="720" t="n">
        <v>0.09102861953227656</v>
      </c>
      <c r="G213" s="788" t="n">
        <v>-0.01534767162686534</v>
      </c>
      <c r="H213" s="722" t="n">
        <v>-0.08285559949075194</v>
      </c>
      <c r="I213" s="845" t="n">
        <v>0.05139388309055806</v>
      </c>
      <c r="J213" s="845" t="n">
        <v>-0.06761972736340234</v>
      </c>
      <c r="K213" s="845" t="n">
        <v>-0.0368768004876107</v>
      </c>
      <c r="L213" s="845" t="n">
        <v>-0.07239511269040065</v>
      </c>
      <c r="M213" s="845" t="n">
        <v>0.0743050072427768</v>
      </c>
      <c r="N213" s="845" t="n">
        <v>0.0899076303237716</v>
      </c>
      <c r="O213" s="845" t="n">
        <v>-0.0541797680838049</v>
      </c>
      <c r="P213" s="845" t="n">
        <v>0.06642153965916117</v>
      </c>
      <c r="Q213" s="845" t="n">
        <v>0.1018678600586361</v>
      </c>
      <c r="R213" s="845" t="n">
        <v>-0.08144026721284311</v>
      </c>
      <c r="S213" s="845" t="n">
        <v>0.0735283324744116</v>
      </c>
      <c r="T213" s="845" t="n">
        <v>0.06680749727941568</v>
      </c>
      <c r="U213" s="845" t="n">
        <v>-0.1056285050798345</v>
      </c>
      <c r="V213" s="845" t="n">
        <v>0.1519003309274855</v>
      </c>
      <c r="W213" s="845" t="n">
        <v>0.06087080469370763</v>
      </c>
      <c r="X213" s="845" t="n">
        <v>0.0412934520598833</v>
      </c>
      <c r="Y213" s="845" t="n">
        <v>0.5934544836330762</v>
      </c>
      <c r="Z213" s="845" t="n">
        <v>0.06257659285514769</v>
      </c>
      <c r="AA213" s="845" t="n">
        <v>0.08990433583069977</v>
      </c>
      <c r="AB213" s="845" t="n">
        <v>0.07853046098665944</v>
      </c>
      <c r="AC213" s="845" t="n">
        <v>-0.1526523574723337</v>
      </c>
      <c r="AD213" s="845" t="n">
        <v>-0.02290237169988962</v>
      </c>
      <c r="AE213" s="845" t="n">
        <v>0.1062527083193741</v>
      </c>
      <c r="AF213" s="845" t="n">
        <v>0.06620731978193892</v>
      </c>
      <c r="AG213" s="845" t="n">
        <v>-0.05387831944011224</v>
      </c>
      <c r="AH213" s="476" t="n"/>
      <c r="AI213" s="845">
        <f t="array" ref="AI213">SQRT(INDEX(_xlfn.ANCHORARRAY($B$190),A213,A213))</f>
        <v/>
      </c>
      <c r="AJ213" s="845" t="n"/>
      <c r="AK213" s="845">
        <f>$AP$191*AI213</f>
        <v/>
      </c>
      <c r="AL213" s="845">
        <f>ABS(Y142/AK213)</f>
        <v/>
      </c>
      <c r="AM213" s="845">
        <f>IF(AL213&lt;2.5,"Spełniony","Nie spełniony")</f>
        <v/>
      </c>
      <c r="AN213" s="845" t="n"/>
      <c r="AO213" s="845" t="n"/>
      <c r="AP213" s="845" t="n"/>
      <c r="AQ213" s="845" t="n"/>
      <c r="AR213" s="476" t="n"/>
      <c r="AS213" s="476" t="n"/>
      <c r="AT213" s="476" t="n"/>
      <c r="AU213" s="476" t="n"/>
      <c r="AV213" s="476" t="n"/>
      <c r="AW213" s="476" t="n"/>
      <c r="AX213" s="476" t="n"/>
      <c r="AY213" s="476" t="n"/>
      <c r="AZ213" s="476" t="n"/>
      <c r="BA213" s="476" t="n"/>
      <c r="BB213" s="476" t="n"/>
      <c r="BC213" s="476" t="n"/>
      <c r="BD213" s="476" t="n"/>
      <c r="BE213" s="476" t="n"/>
      <c r="BF213" s="476" t="n"/>
      <c r="BG213" s="476" t="n"/>
      <c r="BH213" s="476" t="n"/>
      <c r="BI213" s="476" t="n"/>
      <c r="BJ213" s="476" t="n"/>
      <c r="BK213" s="476" t="n"/>
      <c r="BL213" s="476" t="n"/>
      <c r="BM213" s="476" t="n"/>
      <c r="BN213" s="476" t="n"/>
      <c r="BO213" s="476" t="n"/>
      <c r="BP213" s="476" t="n"/>
      <c r="BQ213" s="476" t="n"/>
      <c r="BR213" s="476" t="n"/>
      <c r="BS213" s="476" t="n"/>
      <c r="BT213" s="476" t="n"/>
      <c r="BU213" s="476" t="n"/>
      <c r="BV213" s="476" t="n"/>
      <c r="BW213" s="476" t="n"/>
      <c r="BX213" s="476" t="n"/>
      <c r="BY213" s="476" t="n"/>
      <c r="BZ213" s="476" t="n"/>
      <c r="CA213" s="476" t="n"/>
      <c r="CB213" s="476" t="n"/>
      <c r="CC213" s="476" t="n"/>
      <c r="CD213" s="476" t="n"/>
      <c r="CE213" s="476" t="n"/>
      <c r="CF213" s="476" t="n"/>
      <c r="CG213" s="476" t="n"/>
      <c r="CH213" s="476" t="n"/>
      <c r="CI213" s="476" t="n"/>
      <c r="CJ213" s="476" t="n"/>
      <c r="CK213" s="476" t="n"/>
      <c r="CL213" s="476" t="n"/>
      <c r="CM213" s="476" t="n"/>
      <c r="CN213" s="476" t="n"/>
      <c r="CO213" s="476" t="n"/>
      <c r="CP213" s="476" t="n"/>
      <c r="CQ213" s="476" t="n"/>
      <c r="CR213" s="476" t="n"/>
      <c r="CS213" s="476" t="n"/>
      <c r="CT213" s="476" t="n"/>
      <c r="CU213" s="476" t="n"/>
      <c r="CV213" s="476" t="n"/>
    </row>
    <row r="214">
      <c r="A214" s="476" t="n">
        <v>25</v>
      </c>
      <c r="B214" s="845" t="n">
        <v>-0.06777500925307944</v>
      </c>
      <c r="C214" s="845" t="n">
        <v>0.06646206398367056</v>
      </c>
      <c r="D214" s="845" t="n">
        <v>0.04688843886181535</v>
      </c>
      <c r="E214" s="720" t="n">
        <v>-0.2055359767863474</v>
      </c>
      <c r="F214" s="720" t="n">
        <v>0.07037518779677721</v>
      </c>
      <c r="G214" s="788" t="n">
        <v>0.1334009801392274</v>
      </c>
      <c r="H214" s="722" t="n">
        <v>0.1215708435511031</v>
      </c>
      <c r="I214" s="845" t="n">
        <v>-0.2055357082460094</v>
      </c>
      <c r="J214" s="845" t="n">
        <v>-0.1450629735432079</v>
      </c>
      <c r="K214" s="845" t="n">
        <v>0.02327657823785616</v>
      </c>
      <c r="L214" s="845" t="n">
        <v>0.01775173496004684</v>
      </c>
      <c r="M214" s="845" t="n">
        <v>-0.06777490799358636</v>
      </c>
      <c r="N214" s="845" t="n">
        <v>0.03918665275137178</v>
      </c>
      <c r="O214" s="845" t="n">
        <v>-0.05606611936833772</v>
      </c>
      <c r="P214" s="845" t="n">
        <v>0.0394753842430963</v>
      </c>
      <c r="Q214" s="845" t="n">
        <v>0.03669071898313027</v>
      </c>
      <c r="R214" s="845" t="n">
        <v>0.08646139446019066</v>
      </c>
      <c r="S214" s="845" t="n">
        <v>-0.006685514975389863</v>
      </c>
      <c r="T214" s="845" t="n">
        <v>0.0607499917984166</v>
      </c>
      <c r="U214" s="845" t="n">
        <v>0.02906235103127433</v>
      </c>
      <c r="V214" s="845" t="n">
        <v>0.1371310684829285</v>
      </c>
      <c r="W214" s="845" t="n">
        <v>0.1057346150533297</v>
      </c>
      <c r="X214" s="845" t="n">
        <v>0.03597583007097777</v>
      </c>
      <c r="Y214" s="845" t="n">
        <v>0.06257659285514783</v>
      </c>
      <c r="Z214" s="845" t="n">
        <v>0.5419514348959864</v>
      </c>
      <c r="AA214" s="845" t="n">
        <v>0.1166304586416298</v>
      </c>
      <c r="AB214" s="845" t="n">
        <v>0.005425317575540933</v>
      </c>
      <c r="AC214" s="845" t="n">
        <v>0.09505686460995773</v>
      </c>
      <c r="AD214" s="845" t="n">
        <v>-0.04608406642576607</v>
      </c>
      <c r="AE214" s="845" t="n">
        <v>-0.007114653544693636</v>
      </c>
      <c r="AF214" s="845" t="n">
        <v>0.0758397392821606</v>
      </c>
      <c r="AG214" s="845" t="n">
        <v>-0.05560227767270132</v>
      </c>
      <c r="AH214" s="476" t="n"/>
      <c r="AI214" s="845">
        <f t="array" ref="AI214">SQRT(INDEX(_xlfn.ANCHORARRAY($B$190),A214,A214))</f>
        <v/>
      </c>
      <c r="AJ214" s="845" t="n"/>
      <c r="AK214" s="845">
        <f>$AP$191*AI214</f>
        <v/>
      </c>
      <c r="AL214" s="845">
        <f>ABS(Y143/AK214)</f>
        <v/>
      </c>
      <c r="AM214" s="845">
        <f>IF(AL214&lt;2.5,"Spełniony","Nie spełniony")</f>
        <v/>
      </c>
      <c r="AN214" s="845" t="n"/>
      <c r="AO214" s="845" t="n"/>
      <c r="AP214" s="845" t="n"/>
      <c r="AQ214" s="845" t="n"/>
      <c r="AR214" s="476" t="n"/>
      <c r="AS214" s="476" t="n"/>
      <c r="AT214" s="476" t="n"/>
      <c r="AU214" s="476" t="n"/>
      <c r="AV214" s="476" t="n"/>
      <c r="AW214" s="476" t="n"/>
      <c r="AX214" s="476" t="n"/>
      <c r="AY214" s="476" t="n"/>
      <c r="AZ214" s="476" t="n"/>
      <c r="BA214" s="476" t="n"/>
      <c r="BB214" s="476" t="n"/>
      <c r="BC214" s="476" t="n"/>
      <c r="BD214" s="476" t="n"/>
      <c r="BE214" s="476" t="n"/>
      <c r="BF214" s="476" t="n"/>
      <c r="BG214" s="476" t="n"/>
      <c r="BH214" s="476" t="n"/>
      <c r="BI214" s="476" t="n"/>
      <c r="BJ214" s="476" t="n"/>
      <c r="BK214" s="476" t="n"/>
      <c r="BL214" s="476" t="n"/>
      <c r="BM214" s="476" t="n"/>
      <c r="BN214" s="476" t="n"/>
      <c r="BO214" s="476" t="n"/>
      <c r="BP214" s="476" t="n"/>
      <c r="BQ214" s="476" t="n"/>
      <c r="BR214" s="476" t="n"/>
      <c r="BS214" s="476" t="n"/>
      <c r="BT214" s="476" t="n"/>
      <c r="BU214" s="476" t="n"/>
      <c r="BV214" s="476" t="n"/>
      <c r="BW214" s="476" t="n"/>
      <c r="BX214" s="476" t="n"/>
      <c r="BY214" s="476" t="n"/>
      <c r="BZ214" s="476" t="n"/>
      <c r="CA214" s="476" t="n"/>
      <c r="CB214" s="476" t="n"/>
      <c r="CC214" s="476" t="n"/>
      <c r="CD214" s="476" t="n"/>
      <c r="CE214" s="476" t="n"/>
      <c r="CF214" s="476" t="n"/>
      <c r="CG214" s="476" t="n"/>
      <c r="CH214" s="476" t="n"/>
      <c r="CI214" s="476" t="n"/>
      <c r="CJ214" s="476" t="n"/>
      <c r="CK214" s="476" t="n"/>
      <c r="CL214" s="476" t="n"/>
      <c r="CM214" s="476" t="n"/>
      <c r="CN214" s="476" t="n"/>
      <c r="CO214" s="476" t="n"/>
      <c r="CP214" s="476" t="n"/>
      <c r="CQ214" s="476" t="n"/>
      <c r="CR214" s="476" t="n"/>
      <c r="CS214" s="476" t="n"/>
      <c r="CT214" s="476" t="n"/>
      <c r="CU214" s="476" t="n"/>
      <c r="CV214" s="476" t="n"/>
    </row>
    <row r="215">
      <c r="A215" s="476" t="n">
        <v>26</v>
      </c>
      <c r="B215" s="845" t="n">
        <v>-0.0915526567345159</v>
      </c>
      <c r="C215" s="845" t="n">
        <v>0.015337143263068</v>
      </c>
      <c r="D215" s="845" t="n">
        <v>0.002380519710764185</v>
      </c>
      <c r="E215" s="720" t="n">
        <v>0.0706093412440046</v>
      </c>
      <c r="F215" s="720" t="n">
        <v>-0.04083191588863978</v>
      </c>
      <c r="G215" s="788" t="n">
        <v>-0.264968097494212</v>
      </c>
      <c r="H215" s="722" t="n">
        <v>0.04405068702649122</v>
      </c>
      <c r="I215" s="845" t="n">
        <v>0.07060924899029475</v>
      </c>
      <c r="J215" s="845" t="n">
        <v>0.06245528708358268</v>
      </c>
      <c r="K215" s="845" t="n">
        <v>0.1110502461617392</v>
      </c>
      <c r="L215" s="845" t="n">
        <v>0.1735167813138681</v>
      </c>
      <c r="M215" s="845" t="n">
        <v>-0.09155251994994429</v>
      </c>
      <c r="N215" s="845" t="n">
        <v>-0.002363293641122127</v>
      </c>
      <c r="O215" s="845" t="n">
        <v>-0.09012171891235018</v>
      </c>
      <c r="P215" s="845" t="n">
        <v>0.02984512666643452</v>
      </c>
      <c r="Q215" s="845" t="n">
        <v>0.04362593650835669</v>
      </c>
      <c r="R215" s="845" t="n">
        <v>0.04522755521502307</v>
      </c>
      <c r="S215" s="845" t="n">
        <v>-0.04572987461943814</v>
      </c>
      <c r="T215" s="845" t="n">
        <v>-0.04856680929609751</v>
      </c>
      <c r="U215" s="845" t="n">
        <v>0.01808795633152604</v>
      </c>
      <c r="V215" s="845" t="n">
        <v>0.1285751952993395</v>
      </c>
      <c r="W215" s="845" t="n">
        <v>0.1528334693829656</v>
      </c>
      <c r="X215" s="845" t="n">
        <v>0.1086726068736446</v>
      </c>
      <c r="Y215" s="845" t="n">
        <v>0.08990433583069969</v>
      </c>
      <c r="Z215" s="845" t="n">
        <v>0.1166304586416298</v>
      </c>
      <c r="AA215" s="845" t="n">
        <v>0.4033839339717209</v>
      </c>
      <c r="AB215" s="845" t="n">
        <v>0.009689879233964058</v>
      </c>
      <c r="AC215" s="845" t="n">
        <v>0.02938364410165906</v>
      </c>
      <c r="AD215" s="845" t="n">
        <v>-0.01802576290882186</v>
      </c>
      <c r="AE215" s="845" t="n">
        <v>-0.02997255335333192</v>
      </c>
      <c r="AF215" s="845" t="n">
        <v>0.00992271256574323</v>
      </c>
      <c r="AG215" s="845" t="n">
        <v>-0.01116463363777944</v>
      </c>
      <c r="AH215" s="476" t="n"/>
      <c r="AI215" s="845">
        <f t="array" ref="AI215">SQRT(INDEX(_xlfn.ANCHORARRAY($B$190),A215,A215))</f>
        <v/>
      </c>
      <c r="AJ215" s="845" t="n"/>
      <c r="AK215" s="845">
        <f>$AP$191*AI215</f>
        <v/>
      </c>
      <c r="AL215" s="845">
        <f>ABS(Y144/AK215)</f>
        <v/>
      </c>
      <c r="AM215" s="845">
        <f>IF(AL215&lt;2.5,"Spełniony","Nie spełniony")</f>
        <v/>
      </c>
      <c r="AN215" s="845" t="n"/>
      <c r="AO215" s="845" t="n"/>
      <c r="AP215" s="845" t="n"/>
      <c r="AQ215" s="845" t="n"/>
      <c r="AR215" s="476" t="n"/>
      <c r="AS215" s="476" t="n"/>
      <c r="AT215" s="476" t="n"/>
      <c r="AU215" s="476" t="n"/>
      <c r="AV215" s="476" t="n"/>
      <c r="AW215" s="476" t="n"/>
      <c r="AX215" s="476" t="n"/>
      <c r="AY215" s="476" t="n"/>
      <c r="AZ215" s="476" t="n"/>
      <c r="BA215" s="476" t="n"/>
      <c r="BB215" s="476" t="n"/>
      <c r="BC215" s="476" t="n"/>
      <c r="BD215" s="476" t="n"/>
      <c r="BE215" s="476" t="n"/>
      <c r="BF215" s="476" t="n"/>
      <c r="BG215" s="476" t="n"/>
      <c r="BH215" s="476" t="n"/>
      <c r="BI215" s="476" t="n"/>
      <c r="BJ215" s="476" t="n"/>
      <c r="BK215" s="476" t="n"/>
      <c r="BL215" s="476" t="n"/>
      <c r="BM215" s="476" t="n"/>
      <c r="BN215" s="476" t="n"/>
      <c r="BO215" s="476" t="n"/>
      <c r="BP215" s="476" t="n"/>
      <c r="BQ215" s="476" t="n"/>
      <c r="BR215" s="476" t="n"/>
      <c r="BS215" s="476" t="n"/>
      <c r="BT215" s="476" t="n"/>
      <c r="BU215" s="476" t="n"/>
      <c r="BV215" s="476" t="n"/>
      <c r="BW215" s="476" t="n"/>
      <c r="BX215" s="476" t="n"/>
      <c r="BY215" s="476" t="n"/>
      <c r="BZ215" s="476" t="n"/>
      <c r="CA215" s="476" t="n"/>
      <c r="CB215" s="476" t="n"/>
      <c r="CC215" s="476" t="n"/>
      <c r="CD215" s="476" t="n"/>
      <c r="CE215" s="476" t="n"/>
      <c r="CF215" s="476" t="n"/>
      <c r="CG215" s="476" t="n"/>
      <c r="CH215" s="476" t="n"/>
      <c r="CI215" s="476" t="n"/>
      <c r="CJ215" s="476" t="n"/>
      <c r="CK215" s="476" t="n"/>
      <c r="CL215" s="476" t="n"/>
      <c r="CM215" s="476" t="n"/>
      <c r="CN215" s="476" t="n"/>
      <c r="CO215" s="476" t="n"/>
      <c r="CP215" s="476" t="n"/>
      <c r="CQ215" s="476" t="n"/>
      <c r="CR215" s="476" t="n"/>
      <c r="CS215" s="476" t="n"/>
      <c r="CT215" s="476" t="n"/>
      <c r="CU215" s="476" t="n"/>
      <c r="CV215" s="476" t="n"/>
    </row>
    <row r="216">
      <c r="A216" s="476" t="n">
        <v>27</v>
      </c>
      <c r="B216" s="845" t="n">
        <v>0.06626892797580587</v>
      </c>
      <c r="C216" s="845" t="n">
        <v>0.09684040367116278</v>
      </c>
      <c r="D216" s="845" t="n">
        <v>0.01637625994308676</v>
      </c>
      <c r="E216" s="720" t="n">
        <v>-0.06254774777559657</v>
      </c>
      <c r="F216" s="720" t="n">
        <v>0.102308030595595</v>
      </c>
      <c r="G216" s="788" t="n">
        <v>-0.1340283371572583</v>
      </c>
      <c r="H216" s="722" t="n">
        <v>-0.2951647663323547</v>
      </c>
      <c r="I216" s="845" t="n">
        <v>-0.06254766605465616</v>
      </c>
      <c r="J216" s="845" t="n">
        <v>0.08218801654488597</v>
      </c>
      <c r="K216" s="845" t="n">
        <v>-0.01550300383010872</v>
      </c>
      <c r="L216" s="845" t="n">
        <v>-0.02106812475410569</v>
      </c>
      <c r="M216" s="845" t="n">
        <v>0.06626882896647876</v>
      </c>
      <c r="N216" s="845" t="n">
        <v>0.00759461820177193</v>
      </c>
      <c r="O216" s="845" t="n">
        <v>0.007993687502164518</v>
      </c>
      <c r="P216" s="845" t="n">
        <v>-0.004334476048433622</v>
      </c>
      <c r="Q216" s="845" t="n">
        <v>-0.02277902896546116</v>
      </c>
      <c r="R216" s="845" t="n">
        <v>0.0767354768890896</v>
      </c>
      <c r="S216" s="845" t="n">
        <v>0.008771981749374241</v>
      </c>
      <c r="T216" s="845" t="n">
        <v>0.008272791714942912</v>
      </c>
      <c r="U216" s="845" t="n">
        <v>-0.1098995379002175</v>
      </c>
      <c r="V216" s="845" t="n">
        <v>-0.01525532251474554</v>
      </c>
      <c r="W216" s="845" t="n">
        <v>-0.0215481630811408</v>
      </c>
      <c r="X216" s="845" t="n">
        <v>-0.05684217220027871</v>
      </c>
      <c r="Y216" s="845" t="n">
        <v>0.07853046098665953</v>
      </c>
      <c r="Z216" s="845" t="n">
        <v>0.005425317575541169</v>
      </c>
      <c r="AA216" s="845" t="n">
        <v>0.009689879233964388</v>
      </c>
      <c r="AB216" s="845" t="n">
        <v>0.5132930329886249</v>
      </c>
      <c r="AC216" s="845" t="n">
        <v>0.2394130917736966</v>
      </c>
      <c r="AD216" s="845" t="n">
        <v>-0.0295437146582959</v>
      </c>
      <c r="AE216" s="845" t="n">
        <v>0.05949470735118376</v>
      </c>
      <c r="AF216" s="845" t="n">
        <v>0.09365151032446299</v>
      </c>
      <c r="AG216" s="845" t="n">
        <v>-0.03296419912139591</v>
      </c>
      <c r="AH216" s="476" t="n"/>
      <c r="AI216" s="845">
        <f t="array" ref="AI216">SQRT(INDEX(_xlfn.ANCHORARRAY($B$190),A216,A216))</f>
        <v/>
      </c>
      <c r="AJ216" s="845" t="n"/>
      <c r="AK216" s="845">
        <f>$AP$191*AI216</f>
        <v/>
      </c>
      <c r="AL216" s="845">
        <f>ABS(Y145/AK216)</f>
        <v/>
      </c>
      <c r="AM216" s="845">
        <f>IF(AL216&lt;2.5,"Spełniony","Nie spełniony")</f>
        <v/>
      </c>
      <c r="AN216" s="845" t="n"/>
      <c r="AO216" s="845" t="n"/>
      <c r="AP216" s="845" t="n"/>
      <c r="AQ216" s="845" t="n"/>
      <c r="AR216" s="476" t="n"/>
      <c r="AS216" s="476" t="n"/>
      <c r="AT216" s="476" t="n"/>
      <c r="AU216" s="476" t="n"/>
      <c r="AV216" s="476" t="n"/>
      <c r="AW216" s="476" t="n"/>
      <c r="AX216" s="476" t="n"/>
      <c r="AY216" s="476" t="n"/>
      <c r="AZ216" s="476" t="n"/>
      <c r="BA216" s="476" t="n"/>
      <c r="BB216" s="476" t="n"/>
      <c r="BC216" s="476" t="n"/>
      <c r="BD216" s="476" t="n"/>
      <c r="BE216" s="476" t="n"/>
      <c r="BF216" s="476" t="n"/>
      <c r="BG216" s="476" t="n"/>
      <c r="BH216" s="476" t="n"/>
      <c r="BI216" s="476" t="n"/>
      <c r="BJ216" s="476" t="n"/>
      <c r="BK216" s="476" t="n"/>
      <c r="BL216" s="476" t="n"/>
      <c r="BM216" s="476" t="n"/>
      <c r="BN216" s="476" t="n"/>
      <c r="BO216" s="476" t="n"/>
      <c r="BP216" s="476" t="n"/>
      <c r="BQ216" s="476" t="n"/>
      <c r="BR216" s="476" t="n"/>
      <c r="BS216" s="476" t="n"/>
      <c r="BT216" s="476" t="n"/>
      <c r="BU216" s="476" t="n"/>
      <c r="BV216" s="476" t="n"/>
      <c r="BW216" s="476" t="n"/>
      <c r="BX216" s="476" t="n"/>
      <c r="BY216" s="476" t="n"/>
      <c r="BZ216" s="476" t="n"/>
      <c r="CA216" s="476" t="n"/>
      <c r="CB216" s="476" t="n"/>
      <c r="CC216" s="476" t="n"/>
      <c r="CD216" s="476" t="n"/>
      <c r="CE216" s="476" t="n"/>
      <c r="CF216" s="476" t="n"/>
      <c r="CG216" s="476" t="n"/>
      <c r="CH216" s="476" t="n"/>
      <c r="CI216" s="476" t="n"/>
      <c r="CJ216" s="476" t="n"/>
      <c r="CK216" s="476" t="n"/>
      <c r="CL216" s="476" t="n"/>
      <c r="CM216" s="476" t="n"/>
      <c r="CN216" s="476" t="n"/>
      <c r="CO216" s="476" t="n"/>
      <c r="CP216" s="476" t="n"/>
      <c r="CQ216" s="476" t="n"/>
      <c r="CR216" s="476" t="n"/>
      <c r="CS216" s="476" t="n"/>
      <c r="CT216" s="476" t="n"/>
      <c r="CU216" s="476" t="n"/>
      <c r="CV216" s="476" t="n"/>
    </row>
    <row r="217">
      <c r="A217" s="476" t="n">
        <v>28</v>
      </c>
      <c r="B217" s="845" t="n">
        <v>0.0004156640783735896</v>
      </c>
      <c r="C217" s="845" t="n">
        <v>-0.1070939128231064</v>
      </c>
      <c r="D217" s="845" t="n">
        <v>0.055094321129638</v>
      </c>
      <c r="E217" s="720" t="n">
        <v>-0.03180898697656535</v>
      </c>
      <c r="F217" s="720" t="n">
        <v>-0.07832626715041527</v>
      </c>
      <c r="G217" s="788" t="n">
        <v>-0.03499314373499959</v>
      </c>
      <c r="H217" s="722" t="n">
        <v>-0.1349867666746573</v>
      </c>
      <c r="I217" s="845" t="n">
        <v>-0.03180894541695008</v>
      </c>
      <c r="J217" s="845" t="n">
        <v>-0.04301955347106675</v>
      </c>
      <c r="K217" s="845" t="n">
        <v>0.002650821463445391</v>
      </c>
      <c r="L217" s="845" t="n">
        <v>0.01383752386985265</v>
      </c>
      <c r="M217" s="845" t="n">
        <v>0.0004156634573491384</v>
      </c>
      <c r="N217" s="845" t="n">
        <v>0.01283784643323198</v>
      </c>
      <c r="O217" s="845" t="n">
        <v>-0.0141692423541649</v>
      </c>
      <c r="P217" s="845" t="n">
        <v>0.01133203471735245</v>
      </c>
      <c r="Q217" s="845" t="n">
        <v>0.03554301492559168</v>
      </c>
      <c r="R217" s="845" t="n">
        <v>-0.0908095544268754</v>
      </c>
      <c r="S217" s="845" t="n">
        <v>0.02813626685743268</v>
      </c>
      <c r="T217" s="845" t="n">
        <v>0.1228320024587243</v>
      </c>
      <c r="U217" s="845" t="n">
        <v>0.2337293776340936</v>
      </c>
      <c r="V217" s="845" t="n">
        <v>0.007269101299519201</v>
      </c>
      <c r="W217" s="845" t="n">
        <v>-0.003900488205720185</v>
      </c>
      <c r="X217" s="845" t="n">
        <v>0.02484323566691837</v>
      </c>
      <c r="Y217" s="845" t="n">
        <v>-0.1526523574723337</v>
      </c>
      <c r="Z217" s="845" t="n">
        <v>0.09505686460995746</v>
      </c>
      <c r="AA217" s="845" t="n">
        <v>0.0293836441016588</v>
      </c>
      <c r="AB217" s="845" t="n">
        <v>0.2394130917736967</v>
      </c>
      <c r="AC217" s="845" t="n">
        <v>0.6251189911280002</v>
      </c>
      <c r="AD217" s="845" t="n">
        <v>0.01120928679596123</v>
      </c>
      <c r="AE217" s="845" t="n">
        <v>-0.05178283252055266</v>
      </c>
      <c r="AF217" s="845" t="n">
        <v>-0.1246143608932703</v>
      </c>
      <c r="AG217" s="845" t="n">
        <v>0.01151227219989655</v>
      </c>
      <c r="AH217" s="476" t="n"/>
      <c r="AI217" s="845">
        <f t="array" ref="AI217">SQRT(INDEX(_xlfn.ANCHORARRAY($B$190),A217,A217))</f>
        <v/>
      </c>
      <c r="AJ217" s="845" t="n"/>
      <c r="AK217" s="845">
        <f>$AP$191*AI217</f>
        <v/>
      </c>
      <c r="AL217" s="845">
        <f>ABS(Y146/AK217)</f>
        <v/>
      </c>
      <c r="AM217" s="845">
        <f>IF(AL217&lt;2.5,"Spełniony","Nie spełniony")</f>
        <v/>
      </c>
      <c r="AN217" s="845" t="n"/>
      <c r="AO217" s="845" t="n"/>
      <c r="AP217" s="845" t="n"/>
      <c r="AQ217" s="845" t="n"/>
      <c r="AR217" s="476" t="n"/>
      <c r="AS217" s="476" t="n"/>
      <c r="AT217" s="476" t="n"/>
      <c r="AU217" s="476" t="n"/>
      <c r="AV217" s="476" t="n"/>
      <c r="AW217" s="476" t="n"/>
      <c r="AX217" s="476" t="n"/>
      <c r="AY217" s="476" t="n"/>
      <c r="AZ217" s="476" t="n"/>
      <c r="BA217" s="476" t="n"/>
      <c r="BB217" s="476" t="n"/>
      <c r="BC217" s="476" t="n"/>
      <c r="BD217" s="476" t="n"/>
      <c r="BE217" s="476" t="n"/>
      <c r="BF217" s="476" t="n"/>
      <c r="BG217" s="476" t="n"/>
      <c r="BH217" s="476" t="n"/>
      <c r="BI217" s="476" t="n"/>
      <c r="BJ217" s="476" t="n"/>
      <c r="BK217" s="476" t="n"/>
      <c r="BL217" s="476" t="n"/>
      <c r="BM217" s="476" t="n"/>
      <c r="BN217" s="476" t="n"/>
      <c r="BO217" s="476" t="n"/>
      <c r="BP217" s="476" t="n"/>
      <c r="BQ217" s="476" t="n"/>
      <c r="BR217" s="476" t="n"/>
      <c r="BS217" s="476" t="n"/>
      <c r="BT217" s="476" t="n"/>
      <c r="BU217" s="476" t="n"/>
      <c r="BV217" s="476" t="n"/>
      <c r="BW217" s="476" t="n"/>
      <c r="BX217" s="476" t="n"/>
      <c r="BY217" s="476" t="n"/>
      <c r="BZ217" s="476" t="n"/>
      <c r="CA217" s="476" t="n"/>
      <c r="CB217" s="476" t="n"/>
      <c r="CC217" s="476" t="n"/>
      <c r="CD217" s="476" t="n"/>
      <c r="CE217" s="476" t="n"/>
      <c r="CF217" s="476" t="n"/>
      <c r="CG217" s="476" t="n"/>
      <c r="CH217" s="476" t="n"/>
      <c r="CI217" s="476" t="n"/>
      <c r="CJ217" s="476" t="n"/>
      <c r="CK217" s="476" t="n"/>
      <c r="CL217" s="476" t="n"/>
      <c r="CM217" s="476" t="n"/>
      <c r="CN217" s="476" t="n"/>
      <c r="CO217" s="476" t="n"/>
      <c r="CP217" s="476" t="n"/>
      <c r="CQ217" s="476" t="n"/>
      <c r="CR217" s="476" t="n"/>
      <c r="CS217" s="476" t="n"/>
      <c r="CT217" s="476" t="n"/>
      <c r="CU217" s="476" t="n"/>
      <c r="CV217" s="476" t="n"/>
    </row>
    <row r="218">
      <c r="A218" s="476" t="n">
        <v>29</v>
      </c>
      <c r="B218" s="845" t="n">
        <v>-0.01658685635014124</v>
      </c>
      <c r="C218" s="845" t="n">
        <v>-0.1494705080220718</v>
      </c>
      <c r="D218" s="845" t="n">
        <v>0.1055787818347154</v>
      </c>
      <c r="E218" s="720" t="n">
        <v>-0.01697808419975641</v>
      </c>
      <c r="F218" s="720" t="n">
        <v>0.006338058699457541</v>
      </c>
      <c r="G218" s="788" t="n">
        <v>0.001249842069812657</v>
      </c>
      <c r="H218" s="722" t="n">
        <v>0.02256056501529445</v>
      </c>
      <c r="I218" s="845" t="n">
        <v>-0.01697806201726292</v>
      </c>
      <c r="J218" s="845" t="n">
        <v>0.08130428330392883</v>
      </c>
      <c r="K218" s="845" t="n">
        <v>0.02457988166297401</v>
      </c>
      <c r="L218" s="845" t="n">
        <v>0.005026457001440193</v>
      </c>
      <c r="M218" s="845" t="n">
        <v>-0.01658683156848963</v>
      </c>
      <c r="N218" s="845" t="n">
        <v>-0.0823058258154466</v>
      </c>
      <c r="O218" s="845" t="n">
        <v>0.04857595097119317</v>
      </c>
      <c r="P218" s="845" t="n">
        <v>-0.03905277602905038</v>
      </c>
      <c r="Q218" s="845" t="n">
        <v>-0.04816081969468802</v>
      </c>
      <c r="R218" s="845" t="n">
        <v>-0.03527790109846728</v>
      </c>
      <c r="S218" s="845" t="n">
        <v>-0.1095951633761858</v>
      </c>
      <c r="T218" s="845" t="n">
        <v>0.07885982578756552</v>
      </c>
      <c r="U218" s="845" t="n">
        <v>0.118116401185363</v>
      </c>
      <c r="V218" s="845" t="n">
        <v>-0.039278072864109</v>
      </c>
      <c r="W218" s="845" t="n">
        <v>0.02751114949087945</v>
      </c>
      <c r="X218" s="845" t="n">
        <v>0.09877912440770664</v>
      </c>
      <c r="Y218" s="845" t="n">
        <v>-0.0229023716998896</v>
      </c>
      <c r="Z218" s="845" t="n">
        <v>-0.04608406642576592</v>
      </c>
      <c r="AA218" s="845" t="n">
        <v>-0.01802576290882156</v>
      </c>
      <c r="AB218" s="845" t="n">
        <v>-0.02954371465829616</v>
      </c>
      <c r="AC218" s="845" t="n">
        <v>0.01120928679596145</v>
      </c>
      <c r="AD218" s="845" t="n">
        <v>0.5863214738176693</v>
      </c>
      <c r="AE218" s="845" t="n">
        <v>0.2101475185558615</v>
      </c>
      <c r="AF218" s="845" t="n">
        <v>0.2868156609632486</v>
      </c>
      <c r="AG218" s="845" t="n">
        <v>0.1062296654018851</v>
      </c>
      <c r="AH218" s="476" t="n"/>
      <c r="AI218" s="845">
        <f t="array" ref="AI218">SQRT(INDEX(_xlfn.ANCHORARRAY($B$190),A218,A218))</f>
        <v/>
      </c>
      <c r="AJ218" s="845" t="n"/>
      <c r="AK218" s="845">
        <f>$AP$191*AI218</f>
        <v/>
      </c>
      <c r="AL218" s="845">
        <f>ABS(Y147/AK218)</f>
        <v/>
      </c>
      <c r="AM218" s="845">
        <f>IF(AL218&lt;2.5,"Spełniony","Nie spełniony")</f>
        <v/>
      </c>
      <c r="AN218" s="845" t="n"/>
      <c r="AO218" s="845" t="n"/>
      <c r="AP218" s="845" t="n"/>
      <c r="AQ218" s="845" t="n"/>
      <c r="AR218" s="476" t="n"/>
      <c r="AS218" s="476" t="n"/>
      <c r="AT218" s="476" t="n"/>
      <c r="AU218" s="476" t="n"/>
      <c r="AV218" s="476" t="n"/>
      <c r="AW218" s="476" t="n"/>
      <c r="AX218" s="476" t="n"/>
      <c r="AY218" s="476" t="n"/>
      <c r="AZ218" s="476" t="n"/>
      <c r="BA218" s="476" t="n"/>
      <c r="BB218" s="476" t="n"/>
      <c r="BC218" s="476" t="n"/>
      <c r="BD218" s="476" t="n"/>
      <c r="BE218" s="476" t="n"/>
      <c r="BF218" s="476" t="n"/>
      <c r="BG218" s="476" t="n"/>
      <c r="BH218" s="476" t="n"/>
      <c r="BI218" s="476" t="n"/>
      <c r="BJ218" s="476" t="n"/>
      <c r="BK218" s="476" t="n"/>
      <c r="BL218" s="476" t="n"/>
      <c r="BM218" s="476" t="n"/>
      <c r="BN218" s="476" t="n"/>
      <c r="BO218" s="476" t="n"/>
      <c r="BP218" s="476" t="n"/>
      <c r="BQ218" s="476" t="n"/>
      <c r="BR218" s="476" t="n"/>
      <c r="BS218" s="476" t="n"/>
      <c r="BT218" s="476" t="n"/>
      <c r="BU218" s="476" t="n"/>
      <c r="BV218" s="476" t="n"/>
      <c r="BW218" s="476" t="n"/>
      <c r="BX218" s="476" t="n"/>
      <c r="BY218" s="476" t="n"/>
      <c r="BZ218" s="476" t="n"/>
      <c r="CA218" s="476" t="n"/>
      <c r="CB218" s="476" t="n"/>
      <c r="CC218" s="476" t="n"/>
      <c r="CD218" s="476" t="n"/>
      <c r="CE218" s="476" t="n"/>
      <c r="CF218" s="476" t="n"/>
      <c r="CG218" s="476" t="n"/>
      <c r="CH218" s="476" t="n"/>
      <c r="CI218" s="476" t="n"/>
      <c r="CJ218" s="476" t="n"/>
      <c r="CK218" s="476" t="n"/>
      <c r="CL218" s="476" t="n"/>
      <c r="CM218" s="476" t="n"/>
      <c r="CN218" s="476" t="n"/>
      <c r="CO218" s="476" t="n"/>
      <c r="CP218" s="476" t="n"/>
      <c r="CQ218" s="476" t="n"/>
      <c r="CR218" s="476" t="n"/>
      <c r="CS218" s="476" t="n"/>
      <c r="CT218" s="476" t="n"/>
      <c r="CU218" s="476" t="n"/>
      <c r="CV218" s="476" t="n"/>
    </row>
    <row r="219">
      <c r="A219" s="476" t="n">
        <v>30</v>
      </c>
      <c r="B219" s="845" t="n">
        <v>0.03875557536124426</v>
      </c>
      <c r="C219" s="845" t="n">
        <v>0.08182785595138434</v>
      </c>
      <c r="D219" s="845" t="n">
        <v>-0.188039847295175</v>
      </c>
      <c r="E219" s="720" t="n">
        <v>0.03219662036820992</v>
      </c>
      <c r="F219" s="720" t="n">
        <v>0.09780032435873318</v>
      </c>
      <c r="G219" s="788" t="n">
        <v>-0.04348320464685239</v>
      </c>
      <c r="H219" s="722" t="n">
        <v>-0.02876985099432659</v>
      </c>
      <c r="I219" s="845" t="n">
        <v>0.03219657830213729</v>
      </c>
      <c r="J219" s="845" t="n">
        <v>-0.1448150150432609</v>
      </c>
      <c r="K219" s="845" t="n">
        <v>-0.01199121594826953</v>
      </c>
      <c r="L219" s="845" t="n">
        <v>-0.02650976691887369</v>
      </c>
      <c r="M219" s="845" t="n">
        <v>0.03875551745833936</v>
      </c>
      <c r="N219" s="845" t="n">
        <v>-0.01259869202729643</v>
      </c>
      <c r="O219" s="845" t="n">
        <v>0.02182712898411365</v>
      </c>
      <c r="P219" s="845" t="n">
        <v>-0.01413420150545502</v>
      </c>
      <c r="Q219" s="845" t="n">
        <v>-0.03762901456087538</v>
      </c>
      <c r="R219" s="845" t="n">
        <v>0.07846698971604701</v>
      </c>
      <c r="S219" s="845" t="n">
        <v>-0.02128905914088093</v>
      </c>
      <c r="T219" s="845" t="n">
        <v>-0.02538744358524205</v>
      </c>
      <c r="U219" s="845" t="n">
        <v>0.2120809696439619</v>
      </c>
      <c r="V219" s="845" t="n">
        <v>-0.02207929385205991</v>
      </c>
      <c r="W219" s="845" t="n">
        <v>-0.01279057688751171</v>
      </c>
      <c r="X219" s="845" t="n">
        <v>-0.03429563068177694</v>
      </c>
      <c r="Y219" s="845" t="n">
        <v>0.1062527083193743</v>
      </c>
      <c r="Z219" s="845" t="n">
        <v>-0.007114653544693579</v>
      </c>
      <c r="AA219" s="845" t="n">
        <v>-0.02997255335333214</v>
      </c>
      <c r="AB219" s="845" t="n">
        <v>0.05949470735118369</v>
      </c>
      <c r="AC219" s="845" t="n">
        <v>-0.05178283252055266</v>
      </c>
      <c r="AD219" s="845" t="n">
        <v>0.2101475185558615</v>
      </c>
      <c r="AE219" s="845" t="n">
        <v>0.3366734888417401</v>
      </c>
      <c r="AF219" s="845" t="n">
        <v>0.1519198731597195</v>
      </c>
      <c r="AG219" s="845" t="n">
        <v>-0.008858548559261076</v>
      </c>
      <c r="AH219" s="476" t="n"/>
      <c r="AI219" s="845">
        <f t="array" ref="AI219">SQRT(INDEX(_xlfn.ANCHORARRAY($B$190),A219,A219))</f>
        <v/>
      </c>
      <c r="AJ219" s="845" t="n"/>
      <c r="AK219" s="845">
        <f>$AP$191*AI219</f>
        <v/>
      </c>
      <c r="AL219" s="845">
        <f>ABS(Y148/AK219)</f>
        <v/>
      </c>
      <c r="AM219" s="845">
        <f>IF(AL219&lt;2.5,"Spełniony","Nie spełniony")</f>
        <v/>
      </c>
      <c r="AN219" s="845" t="n"/>
      <c r="AO219" s="845" t="n"/>
      <c r="AP219" s="845" t="n"/>
      <c r="AQ219" s="845" t="n"/>
      <c r="AR219" s="476" t="n"/>
      <c r="AS219" s="476" t="n"/>
      <c r="AT219" s="476" t="n"/>
      <c r="AU219" s="476" t="n"/>
      <c r="AV219" s="476" t="n"/>
      <c r="AW219" s="476" t="n"/>
      <c r="AX219" s="476" t="n"/>
      <c r="AY219" s="476" t="n"/>
      <c r="AZ219" s="476" t="n"/>
      <c r="BA219" s="476" t="n"/>
      <c r="BB219" s="476" t="n"/>
      <c r="BC219" s="476" t="n"/>
      <c r="BD219" s="476" t="n"/>
      <c r="BE219" s="476" t="n"/>
      <c r="BF219" s="476" t="n"/>
      <c r="BG219" s="476" t="n"/>
      <c r="BH219" s="476" t="n"/>
      <c r="BI219" s="476" t="n"/>
      <c r="BJ219" s="476" t="n"/>
      <c r="BK219" s="476" t="n"/>
      <c r="BL219" s="476" t="n"/>
      <c r="BM219" s="476" t="n"/>
      <c r="BN219" s="476" t="n"/>
      <c r="BO219" s="476" t="n"/>
      <c r="BP219" s="476" t="n"/>
      <c r="BQ219" s="476" t="n"/>
      <c r="BR219" s="476" t="n"/>
      <c r="BS219" s="476" t="n"/>
      <c r="BT219" s="476" t="n"/>
      <c r="BU219" s="476" t="n"/>
      <c r="BV219" s="476" t="n"/>
      <c r="BW219" s="476" t="n"/>
      <c r="BX219" s="476" t="n"/>
      <c r="BY219" s="476" t="n"/>
      <c r="BZ219" s="476" t="n"/>
      <c r="CA219" s="476" t="n"/>
      <c r="CB219" s="476" t="n"/>
      <c r="CC219" s="476" t="n"/>
      <c r="CD219" s="476" t="n"/>
      <c r="CE219" s="476" t="n"/>
      <c r="CF219" s="476" t="n"/>
      <c r="CG219" s="476" t="n"/>
      <c r="CH219" s="476" t="n"/>
      <c r="CI219" s="476" t="n"/>
      <c r="CJ219" s="476" t="n"/>
      <c r="CK219" s="476" t="n"/>
      <c r="CL219" s="476" t="n"/>
      <c r="CM219" s="476" t="n"/>
      <c r="CN219" s="476" t="n"/>
      <c r="CO219" s="476" t="n"/>
      <c r="CP219" s="476" t="n"/>
      <c r="CQ219" s="476" t="n"/>
      <c r="CR219" s="476" t="n"/>
      <c r="CS219" s="476" t="n"/>
      <c r="CT219" s="476" t="n"/>
      <c r="CU219" s="476" t="n"/>
      <c r="CV219" s="476" t="n"/>
    </row>
    <row r="220">
      <c r="A220" s="476" t="n">
        <v>31</v>
      </c>
      <c r="B220" s="845" t="n">
        <v>-0.04715052626417884</v>
      </c>
      <c r="C220" s="845" t="n">
        <v>0.1346699799852332</v>
      </c>
      <c r="D220" s="845" t="n">
        <v>0.1113432564738989</v>
      </c>
      <c r="E220" s="720" t="n">
        <v>-0.05012593539400635</v>
      </c>
      <c r="F220" s="720" t="n">
        <v>-0.1654366184525415</v>
      </c>
      <c r="G220" s="788" t="n">
        <v>0.014664953617849</v>
      </c>
      <c r="H220" s="722" t="n">
        <v>-0.04222102692932643</v>
      </c>
      <c r="I220" s="845" t="n">
        <v>-0.05012586990262203</v>
      </c>
      <c r="J220" s="845" t="n">
        <v>0.02519726536434153</v>
      </c>
      <c r="K220" s="845" t="n">
        <v>0.004080556445699535</v>
      </c>
      <c r="L220" s="845" t="n">
        <v>0.05799264526074631</v>
      </c>
      <c r="M220" s="845" t="n">
        <v>-0.0471504558187678</v>
      </c>
      <c r="N220" s="845" t="n">
        <v>0.05191075862749162</v>
      </c>
      <c r="O220" s="845" t="n">
        <v>-0.04370085478721308</v>
      </c>
      <c r="P220" s="845" t="n">
        <v>0.02117319300473139</v>
      </c>
      <c r="Q220" s="845" t="n">
        <v>0.04251325230208873</v>
      </c>
      <c r="R220" s="845" t="n">
        <v>-0.03104007110158979</v>
      </c>
      <c r="S220" s="845" t="n">
        <v>0.1023080341367532</v>
      </c>
      <c r="T220" s="845" t="n">
        <v>-0.02097463043649249</v>
      </c>
      <c r="U220" s="845" t="n">
        <v>-0.0646292073297112</v>
      </c>
      <c r="V220" s="845" t="n">
        <v>-0.0192130585010661</v>
      </c>
      <c r="W220" s="845" t="n">
        <v>-0.05196813728580234</v>
      </c>
      <c r="X220" s="845" t="n">
        <v>-0.08078857584297353</v>
      </c>
      <c r="Y220" s="845" t="n">
        <v>0.06620731978193886</v>
      </c>
      <c r="Z220" s="845" t="n">
        <v>0.07583973928216037</v>
      </c>
      <c r="AA220" s="845" t="n">
        <v>0.009922712565742751</v>
      </c>
      <c r="AB220" s="845" t="n">
        <v>0.09365151032446332</v>
      </c>
      <c r="AC220" s="845" t="n">
        <v>-0.1246143608932705</v>
      </c>
      <c r="AD220" s="845" t="n">
        <v>0.2868156609632484</v>
      </c>
      <c r="AE220" s="845" t="n">
        <v>0.1519198731597194</v>
      </c>
      <c r="AF220" s="845" t="n">
        <v>0.505363632122406</v>
      </c>
      <c r="AG220" s="845" t="n">
        <v>-0.06484497632967393</v>
      </c>
      <c r="AH220" s="476" t="n"/>
      <c r="AI220" s="845">
        <f t="array" ref="AI220">SQRT(INDEX(_xlfn.ANCHORARRAY($B$190),A220,A220))</f>
        <v/>
      </c>
      <c r="AJ220" s="845" t="n"/>
      <c r="AK220" s="845">
        <f>$AP$191*AI220</f>
        <v/>
      </c>
      <c r="AL220" s="845">
        <f>ABS(Y149/AK220)</f>
        <v/>
      </c>
      <c r="AM220" s="845">
        <f>IF(AL220&lt;2.5,"Spełniony","Nie spełniony")</f>
        <v/>
      </c>
      <c r="AN220" s="845" t="n"/>
      <c r="AO220" s="845" t="n"/>
      <c r="AP220" s="845" t="n"/>
      <c r="AQ220" s="845" t="n"/>
      <c r="AR220" s="476" t="n"/>
      <c r="AS220" s="476" t="n"/>
      <c r="AT220" s="476" t="n"/>
      <c r="AU220" s="476" t="n"/>
      <c r="AV220" s="476" t="n"/>
      <c r="AW220" s="476" t="n"/>
      <c r="AX220" s="476" t="n"/>
      <c r="AY220" s="476" t="n"/>
      <c r="AZ220" s="476" t="n"/>
      <c r="BA220" s="476" t="n"/>
      <c r="BB220" s="476" t="n"/>
      <c r="BC220" s="476" t="n"/>
      <c r="BD220" s="476" t="n"/>
      <c r="BE220" s="476" t="n"/>
      <c r="BF220" s="476" t="n"/>
      <c r="BG220" s="476" t="n"/>
      <c r="BH220" s="476" t="n"/>
      <c r="BI220" s="476" t="n"/>
      <c r="BJ220" s="476" t="n"/>
      <c r="BK220" s="476" t="n"/>
      <c r="BL220" s="476" t="n"/>
      <c r="BM220" s="476" t="n"/>
      <c r="BN220" s="476" t="n"/>
      <c r="BO220" s="476" t="n"/>
      <c r="BP220" s="476" t="n"/>
      <c r="BQ220" s="476" t="n"/>
      <c r="BR220" s="476" t="n"/>
      <c r="BS220" s="476" t="n"/>
      <c r="BT220" s="476" t="n"/>
      <c r="BU220" s="476" t="n"/>
      <c r="BV220" s="476" t="n"/>
      <c r="BW220" s="476" t="n"/>
      <c r="BX220" s="476" t="n"/>
      <c r="BY220" s="476" t="n"/>
      <c r="BZ220" s="476" t="n"/>
      <c r="CA220" s="476" t="n"/>
      <c r="CB220" s="476" t="n"/>
      <c r="CC220" s="476" t="n"/>
      <c r="CD220" s="476" t="n"/>
      <c r="CE220" s="476" t="n"/>
      <c r="CF220" s="476" t="n"/>
      <c r="CG220" s="476" t="n"/>
      <c r="CH220" s="476" t="n"/>
      <c r="CI220" s="476" t="n"/>
      <c r="CJ220" s="476" t="n"/>
      <c r="CK220" s="476" t="n"/>
      <c r="CL220" s="476" t="n"/>
      <c r="CM220" s="476" t="n"/>
      <c r="CN220" s="476" t="n"/>
      <c r="CO220" s="476" t="n"/>
      <c r="CP220" s="476" t="n"/>
      <c r="CQ220" s="476" t="n"/>
      <c r="CR220" s="476" t="n"/>
      <c r="CS220" s="476" t="n"/>
      <c r="CT220" s="476" t="n"/>
      <c r="CU220" s="476" t="n"/>
      <c r="CV220" s="476" t="n"/>
    </row>
    <row r="221">
      <c r="A221" s="476" t="n">
        <v>32</v>
      </c>
      <c r="B221" s="845" t="n">
        <v>0.02586736130083107</v>
      </c>
      <c r="C221" s="845" t="n">
        <v>0.07489480674787354</v>
      </c>
      <c r="D221" s="845" t="n">
        <v>0.01976294139946751</v>
      </c>
      <c r="E221" s="720" t="n">
        <v>0.01222924161768125</v>
      </c>
      <c r="F221" s="720" t="n">
        <v>0.08534924944545332</v>
      </c>
      <c r="G221" s="788" t="n">
        <v>-0.008241548579331338</v>
      </c>
      <c r="H221" s="722" t="n">
        <v>0.01346156718990829</v>
      </c>
      <c r="I221" s="845" t="n">
        <v>0.01222922563972581</v>
      </c>
      <c r="J221" s="845" t="n">
        <v>0.03594624271045085</v>
      </c>
      <c r="K221" s="845" t="n">
        <v>-0.02387889373112666</v>
      </c>
      <c r="L221" s="845" t="n">
        <v>-0.01563449402355412</v>
      </c>
      <c r="M221" s="845" t="n">
        <v>0.0258673226536081</v>
      </c>
      <c r="N221" s="845" t="n">
        <v>0.1557457832470087</v>
      </c>
      <c r="O221" s="845" t="n">
        <v>-0.02328838774057611</v>
      </c>
      <c r="P221" s="845" t="n">
        <v>-0.1659839207927145</v>
      </c>
      <c r="Q221" s="845" t="n">
        <v>0.05317563762107447</v>
      </c>
      <c r="R221" s="845" t="n">
        <v>-0.1365835755461868</v>
      </c>
      <c r="S221" s="845" t="n">
        <v>-0.2730159833621026</v>
      </c>
      <c r="T221" s="845" t="n">
        <v>0.08944894431948353</v>
      </c>
      <c r="U221" s="845" t="n">
        <v>-0.02293698108650896</v>
      </c>
      <c r="V221" s="845" t="n">
        <v>0.01274645415589992</v>
      </c>
      <c r="W221" s="845" t="n">
        <v>0.03957671137127551</v>
      </c>
      <c r="X221" s="845" t="n">
        <v>0.06832206522341808</v>
      </c>
      <c r="Y221" s="845" t="n">
        <v>-0.05387831944011225</v>
      </c>
      <c r="Z221" s="845" t="n">
        <v>-0.05560227767270126</v>
      </c>
      <c r="AA221" s="845" t="n">
        <v>-0.01116463363778003</v>
      </c>
      <c r="AB221" s="845" t="n">
        <v>-0.03296419912139568</v>
      </c>
      <c r="AC221" s="845" t="n">
        <v>0.01151227219989603</v>
      </c>
      <c r="AD221" s="845" t="n">
        <v>0.1062296654018852</v>
      </c>
      <c r="AE221" s="845" t="n">
        <v>-0.008858548559261319</v>
      </c>
      <c r="AF221" s="845" t="n">
        <v>-0.06484497632967437</v>
      </c>
      <c r="AG221" s="845" t="n">
        <v>0.2843105680468274</v>
      </c>
      <c r="AH221" s="476" t="n"/>
      <c r="AI221" s="845">
        <f t="array" ref="AI221">SQRT(INDEX(_xlfn.ANCHORARRAY($B$190),A221,A221))</f>
        <v/>
      </c>
      <c r="AJ221" s="845" t="n"/>
      <c r="AK221" s="845">
        <f>$AP$191*AI221</f>
        <v/>
      </c>
      <c r="AL221" s="845">
        <f>ABS(Y150/AK221)</f>
        <v/>
      </c>
      <c r="AM221" s="845">
        <f>IF(AL221&lt;2.5,"Spełniony","Nie spełniony")</f>
        <v/>
      </c>
      <c r="AN221" s="845" t="n"/>
      <c r="AO221" s="845" t="n"/>
      <c r="AP221" s="845" t="n"/>
      <c r="AQ221" s="845" t="n"/>
      <c r="AR221" s="476" t="n"/>
      <c r="AS221" s="476" t="n"/>
      <c r="AT221" s="476" t="n"/>
      <c r="AU221" s="476" t="n"/>
      <c r="AV221" s="476" t="n"/>
      <c r="AW221" s="476" t="n"/>
      <c r="AX221" s="476" t="n"/>
      <c r="AY221" s="476" t="n"/>
      <c r="AZ221" s="476" t="n"/>
      <c r="BA221" s="476" t="n"/>
      <c r="BB221" s="476" t="n"/>
      <c r="BC221" s="476" t="n"/>
      <c r="BD221" s="476" t="n"/>
      <c r="BE221" s="476" t="n"/>
      <c r="BF221" s="476" t="n"/>
      <c r="BG221" s="476" t="n"/>
      <c r="BH221" s="476" t="n"/>
      <c r="BI221" s="476" t="n"/>
      <c r="BJ221" s="476" t="n"/>
      <c r="BK221" s="476" t="n"/>
      <c r="BL221" s="476" t="n"/>
      <c r="BM221" s="476" t="n"/>
      <c r="BN221" s="476" t="n"/>
      <c r="BO221" s="476" t="n"/>
      <c r="BP221" s="476" t="n"/>
      <c r="BQ221" s="476" t="n"/>
      <c r="BR221" s="476" t="n"/>
      <c r="BS221" s="476" t="n"/>
      <c r="BT221" s="476" t="n"/>
      <c r="BU221" s="476" t="n"/>
      <c r="BV221" s="476" t="n"/>
      <c r="BW221" s="476" t="n"/>
      <c r="BX221" s="476" t="n"/>
      <c r="BY221" s="476" t="n"/>
      <c r="BZ221" s="476" t="n"/>
      <c r="CA221" s="476" t="n"/>
      <c r="CB221" s="476" t="n"/>
      <c r="CC221" s="476" t="n"/>
      <c r="CD221" s="476" t="n"/>
      <c r="CE221" s="476" t="n"/>
      <c r="CF221" s="476" t="n"/>
      <c r="CG221" s="476" t="n"/>
      <c r="CH221" s="476" t="n"/>
      <c r="CI221" s="476" t="n"/>
      <c r="CJ221" s="476" t="n"/>
      <c r="CK221" s="476" t="n"/>
      <c r="CL221" s="476" t="n"/>
      <c r="CM221" s="476" t="n"/>
      <c r="CN221" s="476" t="n"/>
      <c r="CO221" s="476" t="n"/>
      <c r="CP221" s="476" t="n"/>
      <c r="CQ221" s="476" t="n"/>
      <c r="CR221" s="476" t="n"/>
      <c r="CS221" s="476" t="n"/>
      <c r="CT221" s="476" t="n"/>
      <c r="CU221" s="476" t="n"/>
      <c r="CV221" s="476" t="n"/>
    </row>
    <row r="222">
      <c r="A222" s="476" t="n"/>
      <c r="B222" s="476" t="n"/>
      <c r="C222" s="476" t="n"/>
      <c r="D222" s="476" t="n"/>
      <c r="E222" s="720">
        <f>$C$198*SQRT(AH186)</f>
        <v/>
      </c>
      <c r="F222" s="720">
        <f>ABS(T104/E222)</f>
        <v/>
      </c>
      <c r="G222" s="788">
        <f>IF(F222&lt;2.5,"dobrze","błąd gruby")</f>
        <v/>
      </c>
      <c r="H222" s="722" t="n"/>
      <c r="I222" s="476" t="n"/>
      <c r="J222" s="476" t="n"/>
      <c r="K222" s="476" t="n"/>
      <c r="L222" s="476" t="n"/>
      <c r="M222" s="476" t="n"/>
      <c r="N222" s="476" t="n"/>
      <c r="O222" s="476" t="n"/>
      <c r="P222" s="476" t="n"/>
      <c r="Q222" s="476" t="n"/>
      <c r="R222" s="476" t="n"/>
      <c r="S222" s="476" t="n"/>
      <c r="T222" s="476" t="n"/>
      <c r="U222" s="476" t="n"/>
      <c r="V222" s="476" t="n"/>
      <c r="W222" s="476" t="n"/>
      <c r="X222" s="476" t="n"/>
      <c r="Y222" s="476" t="n"/>
      <c r="Z222" s="476" t="n"/>
      <c r="AA222" s="476" t="n"/>
      <c r="AB222" s="476" t="n"/>
      <c r="AC222" s="476" t="n"/>
      <c r="AD222" s="476" t="n"/>
      <c r="AE222" s="476" t="n"/>
      <c r="AF222" s="476" t="n"/>
      <c r="AG222" s="476" t="n"/>
      <c r="AH222" s="476" t="n"/>
      <c r="AI222" s="476" t="n"/>
      <c r="AJ222" s="476" t="n"/>
      <c r="AK222" s="476" t="n"/>
      <c r="AL222" s="476" t="n"/>
      <c r="AM222" s="476" t="n"/>
      <c r="AN222" s="476" t="n"/>
      <c r="AO222" s="476" t="n"/>
      <c r="AP222" s="476" t="n"/>
      <c r="AQ222" s="476" t="n"/>
      <c r="AR222" s="476" t="n"/>
      <c r="AS222" s="476" t="n"/>
      <c r="AT222" s="476" t="n"/>
      <c r="AU222" s="476" t="n"/>
      <c r="AV222" s="476" t="n"/>
      <c r="AW222" s="476" t="n"/>
      <c r="AX222" s="476" t="n"/>
      <c r="AY222" s="476" t="n"/>
      <c r="AZ222" s="476" t="n"/>
      <c r="BA222" s="476" t="n"/>
      <c r="BB222" s="476" t="n"/>
      <c r="BC222" s="476" t="n"/>
      <c r="BD222" s="476" t="n"/>
      <c r="BE222" s="476" t="n"/>
      <c r="BF222" s="476" t="n"/>
      <c r="BG222" s="476" t="n"/>
      <c r="BH222" s="476" t="n"/>
      <c r="BI222" s="476" t="n"/>
      <c r="BJ222" s="476" t="n"/>
      <c r="BK222" s="476" t="n"/>
      <c r="BL222" s="476" t="n"/>
      <c r="BM222" s="476" t="n"/>
      <c r="BN222" s="476" t="n"/>
      <c r="BO222" s="476" t="n"/>
      <c r="BP222" s="476" t="n"/>
      <c r="BQ222" s="476" t="n"/>
      <c r="BR222" s="476" t="n"/>
      <c r="BS222" s="476" t="n"/>
      <c r="BT222" s="476" t="n"/>
      <c r="BU222" s="476" t="n"/>
      <c r="BV222" s="476" t="n"/>
      <c r="BW222" s="476" t="n"/>
      <c r="BX222" s="476" t="n"/>
      <c r="BY222" s="476" t="n"/>
      <c r="BZ222" s="476" t="n"/>
      <c r="CA222" s="476" t="n"/>
      <c r="CB222" s="476" t="n"/>
      <c r="CC222" s="476" t="n"/>
      <c r="CD222" s="476" t="n"/>
      <c r="CE222" s="476" t="n"/>
      <c r="CF222" s="476" t="n"/>
      <c r="CG222" s="476" t="n"/>
      <c r="CH222" s="476" t="n"/>
      <c r="CI222" s="476" t="n"/>
      <c r="CJ222" s="476" t="n"/>
      <c r="CK222" s="476" t="n"/>
      <c r="CL222" s="476" t="n"/>
      <c r="CM222" s="476" t="n"/>
      <c r="CN222" s="476" t="n"/>
      <c r="CO222" s="476" t="n"/>
      <c r="CP222" s="476" t="n"/>
      <c r="CQ222" s="476" t="n"/>
      <c r="CR222" s="476" t="n"/>
      <c r="CS222" s="476" t="n"/>
      <c r="CT222" s="476" t="n"/>
      <c r="CU222" s="476" t="n"/>
      <c r="CV222" s="476" t="n"/>
    </row>
    <row r="223">
      <c r="A223" s="476" t="n"/>
      <c r="B223" s="476" t="n"/>
      <c r="C223" s="476" t="n"/>
      <c r="D223" s="476" t="n"/>
      <c r="E223" s="720">
        <f>$C$198*SQRT(AH187)</f>
        <v/>
      </c>
      <c r="F223" s="720">
        <f>ABS(T105/E223)</f>
        <v/>
      </c>
      <c r="G223" s="788">
        <f>IF(F223&lt;2.5,"dobrze","błąd gruby")</f>
        <v/>
      </c>
      <c r="H223" s="722" t="n"/>
      <c r="I223" s="476" t="n"/>
      <c r="J223" s="476" t="n"/>
      <c r="K223" s="476" t="n"/>
      <c r="L223" s="476" t="n"/>
      <c r="M223" s="476" t="n"/>
      <c r="N223" s="476" t="n"/>
      <c r="O223" s="476" t="n"/>
      <c r="P223" s="476" t="n"/>
      <c r="Q223" s="476" t="n"/>
      <c r="R223" s="476" t="n"/>
      <c r="S223" s="476" t="n"/>
      <c r="T223" s="476" t="n"/>
      <c r="U223" s="476" t="n"/>
      <c r="V223" s="476" t="n"/>
      <c r="W223" s="476" t="n"/>
      <c r="X223" s="476" t="n"/>
      <c r="Y223" s="476" t="n"/>
      <c r="Z223" s="476" t="n"/>
      <c r="AA223" s="476" t="n"/>
      <c r="AB223" s="476" t="n"/>
      <c r="AC223" s="476" t="n"/>
      <c r="AD223" s="476" t="n"/>
      <c r="AE223" s="476" t="n"/>
      <c r="AF223" s="476" t="n"/>
      <c r="AG223" s="476" t="n"/>
      <c r="AH223" s="476" t="n"/>
      <c r="AI223" s="476" t="n"/>
      <c r="AJ223" s="476" t="n"/>
      <c r="AK223" s="476" t="n"/>
      <c r="AL223" s="476" t="n"/>
      <c r="AM223" s="476" t="n"/>
      <c r="AN223" s="476" t="n"/>
      <c r="AO223" s="476" t="n"/>
      <c r="AP223" s="476" t="n"/>
      <c r="AQ223" s="476" t="n"/>
      <c r="AR223" s="476" t="n"/>
      <c r="AS223" s="476" t="n"/>
      <c r="AT223" s="476" t="n"/>
      <c r="AU223" s="476" t="n"/>
      <c r="AV223" s="476" t="n"/>
      <c r="AW223" s="476" t="n"/>
      <c r="AX223" s="476" t="n"/>
      <c r="AY223" s="476" t="n"/>
      <c r="AZ223" s="476" t="n"/>
      <c r="BA223" s="476" t="n"/>
      <c r="BB223" s="476" t="n"/>
      <c r="BC223" s="476" t="n"/>
      <c r="BD223" s="476" t="n"/>
      <c r="BE223" s="476" t="n"/>
      <c r="BF223" s="476" t="n"/>
      <c r="BG223" s="476" t="n"/>
      <c r="BH223" s="476" t="n"/>
      <c r="BI223" s="476" t="n"/>
      <c r="BJ223" s="476" t="n"/>
      <c r="BK223" s="476" t="n"/>
      <c r="BL223" s="476" t="n"/>
      <c r="BM223" s="476" t="n"/>
      <c r="BN223" s="476" t="n"/>
      <c r="BO223" s="476" t="n"/>
      <c r="BP223" s="476" t="n"/>
      <c r="BQ223" s="476" t="n"/>
      <c r="BR223" s="476" t="n"/>
      <c r="BS223" s="476" t="n"/>
      <c r="BT223" s="476" t="n"/>
      <c r="BU223" s="476" t="n"/>
      <c r="BV223" s="476" t="n"/>
      <c r="BW223" s="476" t="n"/>
      <c r="BX223" s="476" t="n"/>
      <c r="BY223" s="476" t="n"/>
      <c r="BZ223" s="476" t="n"/>
      <c r="CA223" s="476" t="n"/>
      <c r="CB223" s="476" t="n"/>
      <c r="CC223" s="476" t="n"/>
      <c r="CD223" s="476" t="n"/>
      <c r="CE223" s="476" t="n"/>
      <c r="CF223" s="476" t="n"/>
      <c r="CG223" s="476" t="n"/>
      <c r="CH223" s="476" t="n"/>
      <c r="CI223" s="476" t="n"/>
      <c r="CJ223" s="476" t="n"/>
      <c r="CK223" s="476" t="n"/>
      <c r="CL223" s="476" t="n"/>
      <c r="CM223" s="476" t="n"/>
      <c r="CN223" s="476" t="n"/>
      <c r="CO223" s="476" t="n"/>
      <c r="CP223" s="476" t="n"/>
      <c r="CQ223" s="476" t="n"/>
      <c r="CR223" s="476" t="n"/>
      <c r="CS223" s="476" t="n"/>
      <c r="CT223" s="476" t="n"/>
      <c r="CU223" s="476" t="n"/>
      <c r="CV223" s="476" t="n"/>
    </row>
    <row r="224">
      <c r="A224" s="476" t="n"/>
      <c r="B224" s="476" t="n"/>
      <c r="C224" s="476" t="n"/>
      <c r="D224" s="476" t="n"/>
      <c r="E224" s="720">
        <f>$C$198*SQRT(AH188)</f>
        <v/>
      </c>
      <c r="F224" s="720">
        <f>ABS(T106/E224)</f>
        <v/>
      </c>
      <c r="G224" s="788">
        <f>IF(F224&lt;2.5,"dobrze","błąd gruby")</f>
        <v/>
      </c>
      <c r="H224" s="722" t="n"/>
      <c r="I224" s="476" t="n"/>
      <c r="J224" s="476" t="n"/>
      <c r="K224" s="476" t="n"/>
      <c r="L224" s="476" t="n"/>
      <c r="M224" s="476" t="n"/>
      <c r="N224" s="476" t="n"/>
      <c r="O224" s="476" t="n"/>
      <c r="P224" s="476" t="n"/>
      <c r="Q224" s="476" t="n"/>
      <c r="R224" s="476" t="n"/>
      <c r="S224" s="476" t="n"/>
      <c r="T224" s="476" t="n"/>
      <c r="U224" s="476" t="n"/>
      <c r="V224" s="476" t="n"/>
      <c r="W224" s="476" t="n"/>
      <c r="X224" s="476" t="n"/>
      <c r="Y224" s="476" t="n"/>
      <c r="Z224" s="476" t="n"/>
      <c r="AA224" s="476" t="n"/>
      <c r="AB224" s="476" t="n"/>
      <c r="AC224" s="476" t="n"/>
      <c r="AD224" s="476" t="n"/>
      <c r="AE224" s="476" t="n"/>
      <c r="AF224" s="476" t="n"/>
      <c r="AG224" s="476" t="n"/>
      <c r="AH224" s="476" t="n"/>
      <c r="AI224" s="476" t="n"/>
      <c r="AJ224" s="476" t="n"/>
      <c r="AK224" s="476" t="n"/>
      <c r="AL224" s="476" t="n"/>
      <c r="AM224" s="476" t="n"/>
      <c r="AN224" s="476" t="n"/>
      <c r="AO224" s="476" t="n"/>
      <c r="AP224" s="476" t="n"/>
      <c r="AQ224" s="476" t="n"/>
      <c r="AR224" s="476" t="n"/>
      <c r="AS224" s="476" t="n"/>
      <c r="AT224" s="476" t="n"/>
      <c r="AU224" s="476" t="n"/>
      <c r="AV224" s="476" t="n"/>
      <c r="AW224" s="476" t="n"/>
      <c r="AX224" s="476" t="n"/>
      <c r="AY224" s="476" t="n"/>
      <c r="AZ224" s="476" t="n"/>
      <c r="BA224" s="476" t="n"/>
      <c r="BB224" s="476" t="n"/>
      <c r="BC224" s="476" t="n"/>
      <c r="BD224" s="476" t="n"/>
      <c r="BE224" s="476" t="n"/>
      <c r="BF224" s="476" t="n"/>
      <c r="BG224" s="476" t="n"/>
      <c r="BH224" s="476" t="n"/>
      <c r="BI224" s="476" t="n"/>
      <c r="BJ224" s="476" t="n"/>
      <c r="BK224" s="476" t="n"/>
      <c r="BL224" s="476" t="n"/>
      <c r="BM224" s="476" t="n"/>
      <c r="BN224" s="476" t="n"/>
      <c r="BO224" s="476" t="n"/>
      <c r="BP224" s="476" t="n"/>
      <c r="BQ224" s="476" t="n"/>
      <c r="BR224" s="476" t="n"/>
      <c r="BS224" s="476" t="n"/>
      <c r="BT224" s="476" t="n"/>
      <c r="BU224" s="476" t="n"/>
      <c r="BV224" s="476" t="n"/>
      <c r="BW224" s="476" t="n"/>
      <c r="BX224" s="476" t="n"/>
      <c r="BY224" s="476" t="n"/>
      <c r="BZ224" s="476" t="n"/>
      <c r="CA224" s="476" t="n"/>
      <c r="CB224" s="476" t="n"/>
      <c r="CC224" s="476" t="n"/>
      <c r="CD224" s="476" t="n"/>
      <c r="CE224" s="476" t="n"/>
      <c r="CF224" s="476" t="n"/>
      <c r="CG224" s="476" t="n"/>
      <c r="CH224" s="476" t="n"/>
      <c r="CI224" s="476" t="n"/>
      <c r="CJ224" s="476" t="n"/>
      <c r="CK224" s="476" t="n"/>
      <c r="CL224" s="476" t="n"/>
      <c r="CM224" s="476" t="n"/>
      <c r="CN224" s="476" t="n"/>
      <c r="CO224" s="476" t="n"/>
      <c r="CP224" s="476" t="n"/>
      <c r="CQ224" s="476" t="n"/>
      <c r="CR224" s="476" t="n"/>
      <c r="CS224" s="476" t="n"/>
      <c r="CT224" s="476" t="n"/>
      <c r="CU224" s="476" t="n"/>
      <c r="CV224" s="476" t="n"/>
    </row>
    <row r="225">
      <c r="A225" s="476" t="n"/>
      <c r="B225" s="476" t="n"/>
      <c r="C225" s="476" t="n"/>
      <c r="D225" s="476" t="n"/>
      <c r="E225" s="720">
        <f>$C$198*SQRT(AH189)</f>
        <v/>
      </c>
      <c r="F225" s="720">
        <f>ABS(T107/E225)</f>
        <v/>
      </c>
      <c r="G225" s="788">
        <f>IF(F225&lt;2.5,"dobrze","błąd gruby")</f>
        <v/>
      </c>
      <c r="H225" s="722" t="n"/>
      <c r="I225" s="476" t="n"/>
      <c r="J225" s="476" t="n"/>
      <c r="K225" s="476" t="n"/>
      <c r="L225" s="476" t="n"/>
      <c r="M225" s="476" t="n"/>
      <c r="N225" s="476" t="n"/>
      <c r="O225" s="476" t="n"/>
      <c r="P225" s="476" t="n"/>
      <c r="Q225" s="476" t="n"/>
      <c r="R225" s="476" t="n"/>
      <c r="S225" s="476" t="n"/>
      <c r="T225" s="476" t="n"/>
      <c r="U225" s="476" t="n"/>
      <c r="V225" s="476" t="n"/>
      <c r="W225" s="476" t="n"/>
      <c r="X225" s="476" t="n"/>
      <c r="Y225" s="476" t="n"/>
      <c r="Z225" s="476" t="n"/>
      <c r="AA225" s="476" t="n"/>
      <c r="AB225" s="476" t="n"/>
      <c r="AC225" s="476" t="n"/>
      <c r="AD225" s="476" t="n"/>
      <c r="AE225" s="476" t="n"/>
      <c r="AF225" s="476" t="n"/>
      <c r="AG225" s="476" t="n"/>
      <c r="AH225" s="476" t="n"/>
      <c r="AI225" s="476" t="n"/>
      <c r="AJ225" s="476" t="n"/>
      <c r="AK225" s="476" t="n"/>
      <c r="AL225" s="476" t="n"/>
      <c r="AM225" s="476" t="n"/>
      <c r="AN225" s="476" t="n"/>
      <c r="AO225" s="476" t="n"/>
      <c r="AP225" s="476" t="n"/>
      <c r="AQ225" s="476" t="n"/>
      <c r="AR225" s="476" t="n"/>
      <c r="AS225" s="476" t="n"/>
      <c r="AT225" s="476" t="n"/>
      <c r="AU225" s="476" t="n"/>
      <c r="AV225" s="476" t="n"/>
      <c r="AW225" s="476" t="n"/>
      <c r="AX225" s="476" t="n"/>
      <c r="AY225" s="476" t="n"/>
      <c r="AZ225" s="476" t="n"/>
      <c r="BA225" s="476" t="n"/>
      <c r="BB225" s="476" t="n"/>
      <c r="BC225" s="476" t="n"/>
      <c r="BD225" s="476" t="n"/>
      <c r="BE225" s="476" t="n"/>
      <c r="BF225" s="476" t="n"/>
      <c r="BG225" s="476" t="n"/>
      <c r="BH225" s="476" t="n"/>
      <c r="BI225" s="476" t="n"/>
      <c r="BJ225" s="476" t="n"/>
      <c r="BK225" s="476" t="n"/>
      <c r="BL225" s="476" t="n"/>
      <c r="BM225" s="476" t="n"/>
      <c r="BN225" s="476" t="n"/>
      <c r="BO225" s="476" t="n"/>
      <c r="BP225" s="476" t="n"/>
      <c r="BQ225" s="476" t="n"/>
      <c r="BR225" s="476" t="n"/>
      <c r="BS225" s="476" t="n"/>
      <c r="BT225" s="476" t="n"/>
      <c r="BU225" s="476" t="n"/>
      <c r="BV225" s="476" t="n"/>
      <c r="BW225" s="476" t="n"/>
      <c r="BX225" s="476" t="n"/>
      <c r="BY225" s="476" t="n"/>
      <c r="BZ225" s="476" t="n"/>
      <c r="CA225" s="476" t="n"/>
      <c r="CB225" s="476" t="n"/>
      <c r="CC225" s="476" t="n"/>
      <c r="CD225" s="476" t="n"/>
      <c r="CE225" s="476" t="n"/>
      <c r="CF225" s="476" t="n"/>
      <c r="CG225" s="476" t="n"/>
      <c r="CH225" s="476" t="n"/>
      <c r="CI225" s="476" t="n"/>
      <c r="CJ225" s="476" t="n"/>
      <c r="CK225" s="476" t="n"/>
      <c r="CL225" s="476" t="n"/>
      <c r="CM225" s="476" t="n"/>
      <c r="CN225" s="476" t="n"/>
      <c r="CO225" s="476" t="n"/>
      <c r="CP225" s="476" t="n"/>
      <c r="CQ225" s="476" t="n"/>
      <c r="CR225" s="476" t="n"/>
      <c r="CS225" s="476" t="n"/>
      <c r="CT225" s="476" t="n"/>
      <c r="CU225" s="476" t="n"/>
      <c r="CV225" s="476" t="n"/>
    </row>
    <row r="226">
      <c r="A226" s="476" t="n"/>
      <c r="B226" s="476" t="n"/>
      <c r="C226" s="476" t="n"/>
      <c r="D226" s="476" t="n"/>
      <c r="E226" s="720">
        <f>$C$198*SQRT(AH190)</f>
        <v/>
      </c>
      <c r="F226" s="720">
        <f>ABS(T108/E226)</f>
        <v/>
      </c>
      <c r="G226" s="788">
        <f>IF(F226&lt;2.5,"dobrze","błąd gruby")</f>
        <v/>
      </c>
      <c r="H226" s="722" t="n"/>
      <c r="I226" s="476" t="n"/>
      <c r="J226" s="476" t="n"/>
      <c r="K226" s="476" t="n"/>
      <c r="L226" s="476" t="n"/>
      <c r="M226" s="476" t="n"/>
      <c r="N226" s="476" t="n"/>
      <c r="O226" s="476" t="n"/>
      <c r="P226" s="476" t="n"/>
      <c r="Q226" s="476" t="n"/>
      <c r="R226" s="476" t="n"/>
      <c r="S226" s="476" t="n"/>
      <c r="T226" s="476" t="n"/>
      <c r="U226" s="476" t="n"/>
      <c r="V226" s="476" t="n"/>
      <c r="W226" s="476" t="n"/>
      <c r="X226" s="476" t="n"/>
      <c r="Y226" s="476" t="n"/>
      <c r="Z226" s="476" t="n"/>
      <c r="AA226" s="476" t="n"/>
      <c r="AB226" s="476" t="n"/>
      <c r="AC226" s="476" t="n"/>
      <c r="AD226" s="476" t="n"/>
      <c r="AE226" s="476" t="n"/>
      <c r="AF226" s="476" t="n"/>
      <c r="AG226" s="476" t="n"/>
      <c r="AH226" s="476" t="n"/>
      <c r="AI226" s="476" t="n"/>
      <c r="AJ226" s="476" t="n"/>
      <c r="AK226" s="476" t="n"/>
      <c r="AL226" s="476" t="n"/>
      <c r="AM226" s="476" t="n"/>
      <c r="AN226" s="476" t="n"/>
      <c r="AO226" s="476" t="n"/>
      <c r="AP226" s="476" t="n"/>
      <c r="AQ226" s="476" t="n"/>
      <c r="AR226" s="476" t="n"/>
      <c r="AS226" s="476" t="n"/>
      <c r="AT226" s="476" t="n"/>
      <c r="AU226" s="476" t="n"/>
      <c r="AV226" s="476" t="n"/>
      <c r="AW226" s="476" t="n"/>
      <c r="AX226" s="476" t="n"/>
      <c r="AY226" s="476" t="n"/>
      <c r="AZ226" s="476" t="n"/>
      <c r="BA226" s="476" t="n"/>
      <c r="BB226" s="476" t="n"/>
      <c r="BC226" s="476" t="n"/>
      <c r="BD226" s="476" t="n"/>
      <c r="BE226" s="476" t="n"/>
      <c r="BF226" s="476" t="n"/>
      <c r="BG226" s="476" t="n"/>
      <c r="BH226" s="476" t="n"/>
      <c r="BI226" s="476" t="n"/>
      <c r="BJ226" s="476" t="n"/>
      <c r="BK226" s="476" t="n"/>
      <c r="BL226" s="476" t="n"/>
      <c r="BM226" s="476" t="n"/>
      <c r="BN226" s="476" t="n"/>
      <c r="BO226" s="476" t="n"/>
      <c r="BP226" s="476" t="n"/>
      <c r="BQ226" s="476" t="n"/>
      <c r="BR226" s="476" t="n"/>
      <c r="BS226" s="476" t="n"/>
      <c r="BT226" s="476" t="n"/>
      <c r="BU226" s="476" t="n"/>
      <c r="BV226" s="476" t="n"/>
      <c r="BW226" s="476" t="n"/>
      <c r="BX226" s="476" t="n"/>
      <c r="BY226" s="476" t="n"/>
      <c r="BZ226" s="476" t="n"/>
      <c r="CA226" s="476" t="n"/>
      <c r="CB226" s="476" t="n"/>
      <c r="CC226" s="476" t="n"/>
      <c r="CD226" s="476" t="n"/>
      <c r="CE226" s="476" t="n"/>
      <c r="CF226" s="476" t="n"/>
      <c r="CG226" s="476" t="n"/>
      <c r="CH226" s="476" t="n"/>
      <c r="CI226" s="476" t="n"/>
      <c r="CJ226" s="476" t="n"/>
      <c r="CK226" s="476" t="n"/>
      <c r="CL226" s="476" t="n"/>
      <c r="CM226" s="476" t="n"/>
      <c r="CN226" s="476" t="n"/>
      <c r="CO226" s="476" t="n"/>
      <c r="CP226" s="476" t="n"/>
      <c r="CQ226" s="476" t="n"/>
      <c r="CR226" s="476" t="n"/>
      <c r="CS226" s="476" t="n"/>
      <c r="CT226" s="476" t="n"/>
      <c r="CU226" s="476" t="n"/>
      <c r="CV226" s="476" t="n"/>
    </row>
    <row r="227">
      <c r="A227" s="476" t="n"/>
      <c r="B227" s="476" t="n"/>
      <c r="C227" s="476" t="n"/>
      <c r="D227" s="476" t="n"/>
      <c r="E227" s="720">
        <f>$C$198*SQRT(AH191)</f>
        <v/>
      </c>
      <c r="F227" s="720">
        <f>ABS(T109/E227)</f>
        <v/>
      </c>
      <c r="G227" s="788">
        <f>IF(F227&lt;2.5,"dobrze","błąd gruby")</f>
        <v/>
      </c>
      <c r="H227" s="722" t="n"/>
      <c r="I227" s="476" t="n"/>
      <c r="J227" s="476" t="n"/>
      <c r="K227" s="476" t="n"/>
      <c r="L227" s="476" t="n"/>
      <c r="M227" s="476" t="n"/>
      <c r="N227" s="476" t="n"/>
      <c r="O227" s="476" t="n"/>
      <c r="P227" s="476" t="n"/>
      <c r="Q227" s="476" t="n"/>
      <c r="R227" s="476" t="n"/>
      <c r="S227" s="476" t="n"/>
      <c r="T227" s="476" t="n"/>
      <c r="U227" s="476" t="n"/>
      <c r="V227" s="476" t="n"/>
      <c r="W227" s="476" t="n"/>
      <c r="X227" s="476" t="n"/>
      <c r="Y227" s="476" t="n"/>
      <c r="Z227" s="476" t="n"/>
      <c r="AA227" s="476" t="n"/>
      <c r="AB227" s="476" t="n"/>
      <c r="AC227" s="476" t="n"/>
      <c r="AD227" s="476" t="n"/>
      <c r="AE227" s="476" t="n"/>
      <c r="AF227" s="476" t="n"/>
      <c r="AG227" s="476" t="n"/>
      <c r="AH227" s="476" t="n"/>
      <c r="AI227" s="476" t="n"/>
      <c r="AJ227" s="476" t="n"/>
      <c r="AK227" s="476" t="n"/>
      <c r="AL227" s="476" t="n"/>
      <c r="AM227" s="476" t="n"/>
      <c r="AN227" s="476" t="n"/>
      <c r="AO227" s="476" t="n"/>
      <c r="AP227" s="476" t="n"/>
      <c r="AQ227" s="476" t="n"/>
      <c r="AR227" s="476" t="n"/>
      <c r="AS227" s="476" t="n"/>
      <c r="AT227" s="476" t="n"/>
      <c r="AU227" s="476" t="n"/>
      <c r="AV227" s="476" t="n"/>
      <c r="AW227" s="476" t="n"/>
      <c r="AX227" s="476" t="n"/>
      <c r="AY227" s="476" t="n"/>
      <c r="AZ227" s="476" t="n"/>
      <c r="BA227" s="476" t="n"/>
      <c r="BB227" s="476" t="n"/>
      <c r="BC227" s="476" t="n"/>
      <c r="BD227" s="476" t="n"/>
      <c r="BE227" s="476" t="n"/>
      <c r="BF227" s="476" t="n"/>
      <c r="BG227" s="476" t="n"/>
      <c r="BH227" s="476" t="n"/>
      <c r="BI227" s="476" t="n"/>
      <c r="BJ227" s="476" t="n"/>
      <c r="BK227" s="476" t="n"/>
      <c r="BL227" s="476" t="n"/>
      <c r="BM227" s="476" t="n"/>
      <c r="BN227" s="476" t="n"/>
      <c r="BO227" s="476" t="n"/>
      <c r="BP227" s="476" t="n"/>
      <c r="BQ227" s="476" t="n"/>
      <c r="BR227" s="476" t="n"/>
      <c r="BS227" s="476" t="n"/>
      <c r="BT227" s="476" t="n"/>
      <c r="BU227" s="476" t="n"/>
      <c r="BV227" s="476" t="n"/>
      <c r="BW227" s="476" t="n"/>
      <c r="BX227" s="476" t="n"/>
      <c r="BY227" s="476" t="n"/>
      <c r="BZ227" s="476" t="n"/>
      <c r="CA227" s="476" t="n"/>
      <c r="CB227" s="476" t="n"/>
      <c r="CC227" s="476" t="n"/>
      <c r="CD227" s="476" t="n"/>
      <c r="CE227" s="476" t="n"/>
      <c r="CF227" s="476" t="n"/>
      <c r="CG227" s="476" t="n"/>
      <c r="CH227" s="476" t="n"/>
      <c r="CI227" s="476" t="n"/>
      <c r="CJ227" s="476" t="n"/>
      <c r="CK227" s="476" t="n"/>
      <c r="CL227" s="476" t="n"/>
      <c r="CM227" s="476" t="n"/>
      <c r="CN227" s="476" t="n"/>
      <c r="CO227" s="476" t="n"/>
      <c r="CP227" s="476" t="n"/>
      <c r="CQ227" s="476" t="n"/>
      <c r="CR227" s="476" t="n"/>
      <c r="CS227" s="476" t="n"/>
      <c r="CT227" s="476" t="n"/>
      <c r="CU227" s="476" t="n"/>
      <c r="CV227" s="476" t="n"/>
    </row>
    <row r="228">
      <c r="A228" s="476" t="n"/>
      <c r="B228" s="476" t="n"/>
      <c r="C228" s="476" t="n"/>
      <c r="D228" s="476" t="n"/>
      <c r="E228" s="720">
        <f>$C$198*SQRT(AH192)</f>
        <v/>
      </c>
      <c r="F228" s="720">
        <f>ABS(T110/E228)</f>
        <v/>
      </c>
      <c r="G228" s="788">
        <f>IF(F228&lt;2.5,"dobrze","błąd gruby")</f>
        <v/>
      </c>
      <c r="H228" s="722" t="n"/>
      <c r="I228" s="476" t="n"/>
      <c r="J228" s="476" t="n"/>
      <c r="K228" s="476" t="n"/>
      <c r="L228" s="476" t="n"/>
      <c r="M228" s="476" t="n"/>
      <c r="N228" s="476" t="n"/>
      <c r="O228" s="476" t="n"/>
      <c r="P228" s="476" t="n"/>
      <c r="Q228" s="476" t="n"/>
      <c r="R228" s="476" t="n"/>
      <c r="S228" s="476" t="n"/>
      <c r="T228" s="476" t="n"/>
      <c r="U228" s="476" t="n"/>
      <c r="V228" s="476" t="n"/>
      <c r="W228" s="476" t="n"/>
      <c r="X228" s="476" t="n"/>
      <c r="Y228" s="476" t="n"/>
      <c r="Z228" s="476" t="n"/>
      <c r="AA228" s="476" t="n"/>
      <c r="AB228" s="476" t="n"/>
      <c r="AC228" s="476" t="n"/>
      <c r="AD228" s="476" t="n"/>
      <c r="AE228" s="476" t="n"/>
      <c r="AF228" s="476" t="n"/>
      <c r="AG228" s="476" t="n"/>
      <c r="AH228" s="476" t="n"/>
      <c r="AI228" s="476" t="n"/>
      <c r="AJ228" s="476" t="n"/>
      <c r="AK228" s="476" t="n"/>
      <c r="AL228" s="476" t="n"/>
      <c r="AM228" s="476" t="n"/>
      <c r="AN228" s="476" t="n"/>
      <c r="AO228" s="476" t="n"/>
      <c r="AP228" s="476" t="n"/>
      <c r="AQ228" s="476" t="n"/>
      <c r="AR228" s="476" t="n"/>
      <c r="AS228" s="476" t="n"/>
      <c r="AT228" s="476" t="n"/>
      <c r="AU228" s="476" t="n"/>
      <c r="AV228" s="476" t="n"/>
      <c r="AW228" s="476" t="n"/>
      <c r="AX228" s="476" t="n"/>
      <c r="AY228" s="476" t="n"/>
      <c r="AZ228" s="476" t="n"/>
      <c r="BA228" s="476" t="n"/>
      <c r="BB228" s="476" t="n"/>
      <c r="BC228" s="476" t="n"/>
      <c r="BD228" s="476" t="n"/>
      <c r="BE228" s="476" t="n"/>
      <c r="BF228" s="476" t="n"/>
      <c r="BG228" s="476" t="n"/>
      <c r="BH228" s="476" t="n"/>
      <c r="BI228" s="476" t="n"/>
      <c r="BJ228" s="476" t="n"/>
      <c r="BK228" s="476" t="n"/>
      <c r="BL228" s="476" t="n"/>
      <c r="BM228" s="476" t="n"/>
      <c r="BN228" s="476" t="n"/>
      <c r="BO228" s="476" t="n"/>
      <c r="BP228" s="476" t="n"/>
      <c r="BQ228" s="476" t="n"/>
      <c r="BR228" s="476" t="n"/>
      <c r="BS228" s="476" t="n"/>
      <c r="BT228" s="476" t="n"/>
      <c r="BU228" s="476" t="n"/>
      <c r="BV228" s="476" t="n"/>
      <c r="BW228" s="476" t="n"/>
      <c r="BX228" s="476" t="n"/>
      <c r="BY228" s="476" t="n"/>
      <c r="BZ228" s="476" t="n"/>
      <c r="CA228" s="476" t="n"/>
      <c r="CB228" s="476" t="n"/>
      <c r="CC228" s="476" t="n"/>
      <c r="CD228" s="476" t="n"/>
      <c r="CE228" s="476" t="n"/>
      <c r="CF228" s="476" t="n"/>
      <c r="CG228" s="476" t="n"/>
      <c r="CH228" s="476" t="n"/>
      <c r="CI228" s="476" t="n"/>
      <c r="CJ228" s="476" t="n"/>
      <c r="CK228" s="476" t="n"/>
      <c r="CL228" s="476" t="n"/>
      <c r="CM228" s="476" t="n"/>
      <c r="CN228" s="476" t="n"/>
      <c r="CO228" s="476" t="n"/>
      <c r="CP228" s="476" t="n"/>
      <c r="CQ228" s="476" t="n"/>
      <c r="CR228" s="476" t="n"/>
      <c r="CS228" s="476" t="n"/>
      <c r="CT228" s="476" t="n"/>
      <c r="CU228" s="476" t="n"/>
      <c r="CV228" s="476" t="n"/>
    </row>
    <row r="229">
      <c r="A229" s="476" t="n"/>
      <c r="B229" s="476" t="n"/>
      <c r="C229" s="476" t="n"/>
      <c r="D229" s="476" t="n"/>
      <c r="E229" s="720">
        <f>$C$198*SQRT(AH193)</f>
        <v/>
      </c>
      <c r="F229" s="720">
        <f>ABS(T111/E229)</f>
        <v/>
      </c>
      <c r="G229" s="788">
        <f>IF(F229&lt;2.5,"dobrze","błąd gruby")</f>
        <v/>
      </c>
      <c r="H229" s="722" t="n"/>
      <c r="I229" s="476" t="n"/>
      <c r="J229" s="476" t="n"/>
      <c r="K229" s="476" t="n"/>
      <c r="L229" s="476" t="n"/>
      <c r="M229" s="476" t="n"/>
      <c r="N229" s="476" t="n"/>
      <c r="O229" s="476" t="n"/>
      <c r="P229" s="476" t="n"/>
      <c r="Q229" s="476" t="n"/>
      <c r="R229" s="476" t="n"/>
      <c r="S229" s="476" t="n"/>
      <c r="T229" s="476" t="n"/>
      <c r="U229" s="476" t="n"/>
      <c r="V229" s="476" t="n"/>
      <c r="W229" s="476" t="n"/>
      <c r="X229" s="476" t="n"/>
      <c r="Y229" s="476" t="n"/>
      <c r="Z229" s="476" t="n"/>
      <c r="AA229" s="476" t="n"/>
      <c r="AB229" s="476" t="n"/>
      <c r="AC229" s="476" t="n"/>
      <c r="AD229" s="476" t="n"/>
      <c r="AE229" s="476" t="n"/>
      <c r="AF229" s="476" t="n"/>
      <c r="AG229" s="476" t="n"/>
      <c r="AH229" s="476" t="n"/>
      <c r="AI229" s="476" t="n"/>
      <c r="AJ229" s="476" t="n"/>
      <c r="AK229" s="476" t="n"/>
      <c r="AL229" s="476" t="n"/>
      <c r="AM229" s="476" t="n"/>
      <c r="AN229" s="476" t="n"/>
      <c r="AO229" s="476" t="n"/>
      <c r="AP229" s="476" t="n"/>
      <c r="AQ229" s="476" t="n"/>
      <c r="AR229" s="476" t="n"/>
      <c r="AS229" s="476" t="n"/>
      <c r="AT229" s="476" t="n"/>
      <c r="AU229" s="476" t="n"/>
      <c r="AV229" s="476" t="n"/>
      <c r="AW229" s="476" t="n"/>
      <c r="AX229" s="476" t="n"/>
      <c r="AY229" s="476" t="n"/>
      <c r="AZ229" s="476" t="n"/>
      <c r="BA229" s="476" t="n"/>
      <c r="BB229" s="476" t="n"/>
      <c r="BC229" s="476" t="n"/>
      <c r="BD229" s="476" t="n"/>
      <c r="BE229" s="476" t="n"/>
      <c r="BF229" s="476" t="n"/>
      <c r="BG229" s="476" t="n"/>
      <c r="BH229" s="476" t="n"/>
      <c r="BI229" s="476" t="n"/>
      <c r="BJ229" s="476" t="n"/>
      <c r="BK229" s="476" t="n"/>
      <c r="BL229" s="476" t="n"/>
      <c r="BM229" s="476" t="n"/>
      <c r="BN229" s="476" t="n"/>
      <c r="BO229" s="476" t="n"/>
      <c r="BP229" s="476" t="n"/>
      <c r="BQ229" s="476" t="n"/>
      <c r="BR229" s="476" t="n"/>
      <c r="BS229" s="476" t="n"/>
      <c r="BT229" s="476" t="n"/>
      <c r="BU229" s="476" t="n"/>
      <c r="BV229" s="476" t="n"/>
      <c r="BW229" s="476" t="n"/>
      <c r="BX229" s="476" t="n"/>
      <c r="BY229" s="476" t="n"/>
      <c r="BZ229" s="476" t="n"/>
      <c r="CA229" s="476" t="n"/>
      <c r="CB229" s="476" t="n"/>
      <c r="CC229" s="476" t="n"/>
      <c r="CD229" s="476" t="n"/>
      <c r="CE229" s="476" t="n"/>
      <c r="CF229" s="476" t="n"/>
      <c r="CG229" s="476" t="n"/>
      <c r="CH229" s="476" t="n"/>
      <c r="CI229" s="476" t="n"/>
      <c r="CJ229" s="476" t="n"/>
      <c r="CK229" s="476" t="n"/>
      <c r="CL229" s="476" t="n"/>
      <c r="CM229" s="476" t="n"/>
      <c r="CN229" s="476" t="n"/>
      <c r="CO229" s="476" t="n"/>
      <c r="CP229" s="476" t="n"/>
      <c r="CQ229" s="476" t="n"/>
      <c r="CR229" s="476" t="n"/>
      <c r="CS229" s="476" t="n"/>
      <c r="CT229" s="476" t="n"/>
      <c r="CU229" s="476" t="n"/>
      <c r="CV229" s="476" t="n"/>
    </row>
  </sheetData>
  <mergeCells count="16">
    <mergeCell ref="T41:T42"/>
    <mergeCell ref="P2:R2"/>
    <mergeCell ref="B199:C199"/>
    <mergeCell ref="B40:Q40"/>
    <mergeCell ref="B196:C196"/>
    <mergeCell ref="S2:V2"/>
    <mergeCell ref="T78:T79"/>
    <mergeCell ref="R41:R42"/>
    <mergeCell ref="B77:Q77"/>
    <mergeCell ref="B2:E2"/>
    <mergeCell ref="B139:T139"/>
    <mergeCell ref="B114:Q114"/>
    <mergeCell ref="Y138:Z138"/>
    <mergeCell ref="X118:X120"/>
    <mergeCell ref="R78:R79"/>
    <mergeCell ref="E196:G1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29"/>
  <sheetViews>
    <sheetView workbookViewId="0">
      <selection activeCell="A1" sqref="A1"/>
    </sheetView>
  </sheetViews>
  <sheetFormatPr baseColWidth="10" defaultColWidth="8.83203125" defaultRowHeight="15"/>
  <cols>
    <col width="6.05078125" customWidth="1" min="1" max="1"/>
    <col width="13.98828125" customWidth="1" min="2" max="4"/>
    <col width="13" customWidth="1" min="3" max="3"/>
    <col width="11.02734375" customWidth="1" min="4" max="4"/>
    <col width="13.98828125" customWidth="1" min="5" max="5"/>
    <col width="13" customWidth="1" min="6" max="7"/>
    <col width="13" customWidth="1" min="7" max="7"/>
    <col width="11.02734375" customWidth="1" min="8" max="13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6"/>
    <col width="13" customWidth="1" min="15" max="15"/>
    <col width="13" customWidth="1" min="16" max="16"/>
    <col width="11.02734375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  <c r="L1" s="476" t="n"/>
      <c r="M1" s="476" t="n"/>
      <c r="N1" s="476" t="n"/>
      <c r="O1" s="476" t="n"/>
      <c r="P1" s="476" t="n"/>
      <c r="Q1" s="476" t="n"/>
      <c r="R1" s="476" t="n"/>
      <c r="S1" s="476" t="n"/>
      <c r="T1" s="476" t="n"/>
      <c r="U1" s="476" t="n"/>
      <c r="V1" s="476" t="n"/>
      <c r="W1" s="476" t="n"/>
      <c r="X1" s="476" t="n"/>
      <c r="Y1" s="476" t="n"/>
      <c r="Z1" s="476" t="n"/>
      <c r="AA1" s="476" t="n"/>
      <c r="AB1" s="476" t="n"/>
      <c r="AC1" s="476" t="n"/>
      <c r="AD1" s="476" t="n"/>
      <c r="AE1" s="476" t="n"/>
      <c r="AF1" s="476" t="n"/>
      <c r="AG1" s="476" t="n"/>
      <c r="AH1" s="476" t="n"/>
      <c r="AI1" s="476" t="n"/>
      <c r="AJ1" s="476" t="n"/>
      <c r="AK1" s="476" t="n"/>
      <c r="AL1" s="476" t="n"/>
      <c r="AM1" s="476" t="n"/>
      <c r="AN1" s="476" t="n"/>
      <c r="AO1" s="476" t="n"/>
      <c r="AP1" s="476" t="n"/>
      <c r="AQ1" s="476" t="n"/>
      <c r="AR1" s="476" t="n"/>
      <c r="AS1" s="476" t="n"/>
      <c r="AT1" s="476" t="n"/>
      <c r="AU1" s="476" t="n"/>
      <c r="AV1" s="476" t="n"/>
      <c r="AW1" s="476" t="n"/>
      <c r="AX1" s="476" t="n"/>
      <c r="AY1" s="476" t="n"/>
      <c r="AZ1" s="476" t="n"/>
      <c r="BA1" s="476" t="n"/>
      <c r="BB1" s="476" t="n"/>
      <c r="BC1" s="476" t="n"/>
      <c r="BD1" s="476" t="n"/>
      <c r="BE1" s="476" t="n"/>
      <c r="BF1" s="476" t="n"/>
      <c r="BG1" s="476" t="n"/>
      <c r="BH1" s="476" t="n"/>
      <c r="BI1" s="476" t="n"/>
      <c r="BJ1" s="476" t="n"/>
      <c r="BK1" s="476" t="n"/>
      <c r="BL1" s="476" t="n"/>
      <c r="BM1" s="476" t="n"/>
      <c r="BN1" s="476" t="n"/>
      <c r="BO1" s="476" t="n"/>
      <c r="BP1" s="476" t="n"/>
      <c r="BQ1" s="476" t="n"/>
      <c r="BR1" s="476" t="n"/>
      <c r="BS1" s="476" t="n"/>
      <c r="BT1" s="476" t="n"/>
      <c r="BU1" s="476" t="n"/>
      <c r="BV1" s="476" t="n"/>
      <c r="BW1" s="476" t="n"/>
      <c r="BX1" s="476" t="n"/>
      <c r="BY1" s="476" t="n"/>
      <c r="BZ1" s="476" t="n"/>
      <c r="CA1" s="476" t="n"/>
      <c r="CB1" s="476" t="n"/>
      <c r="CC1" s="476" t="n"/>
      <c r="CD1" s="476" t="n"/>
      <c r="CE1" s="476" t="n"/>
      <c r="CF1" s="476" t="n"/>
      <c r="CG1" s="476" t="n"/>
      <c r="CH1" s="476" t="n"/>
      <c r="CI1" s="476" t="n"/>
      <c r="CJ1" s="476" t="n"/>
      <c r="CK1" s="476" t="n"/>
      <c r="CL1" s="476" t="n"/>
      <c r="CM1" s="476" t="n"/>
      <c r="CN1" s="476" t="n"/>
      <c r="CO1" s="476" t="n"/>
      <c r="CP1" s="476" t="n"/>
      <c r="CQ1" s="476" t="n"/>
      <c r="CR1" s="476" t="n"/>
      <c r="CS1" s="476" t="n"/>
      <c r="CT1" s="476" t="n"/>
      <c r="CU1" s="476" t="n"/>
      <c r="CV1" s="476" t="n"/>
    </row>
    <row r="2">
      <c r="A2" s="476" t="n"/>
      <c r="B2" s="530" t="inlineStr">
        <is>
          <t>Wyniki pomiaru aktualnego</t>
        </is>
      </c>
      <c r="C2" s="803" t="n"/>
      <c r="D2" s="803" t="n"/>
      <c r="E2" s="805" t="n"/>
      <c r="F2" s="476" t="n"/>
      <c r="G2" s="476" t="n"/>
      <c r="H2" s="476" t="n"/>
      <c r="I2" s="476" t="n"/>
      <c r="J2" s="476" t="n"/>
      <c r="K2" s="476" t="n"/>
      <c r="L2" s="476" t="n"/>
      <c r="M2" s="476" t="n"/>
      <c r="N2" s="476" t="n"/>
      <c r="O2" s="476" t="n"/>
      <c r="P2" s="530" t="inlineStr">
        <is>
          <t>Współrzędne przybliżone</t>
        </is>
      </c>
      <c r="Q2" s="803" t="n"/>
      <c r="R2" s="805" t="n"/>
      <c r="S2" s="530" t="inlineStr">
        <is>
          <t>Współrzędne wyrównane</t>
        </is>
      </c>
      <c r="T2" s="803" t="n"/>
      <c r="U2" s="803" t="n"/>
      <c r="V2" s="805" t="n"/>
      <c r="W2" s="476" t="n"/>
      <c r="X2" s="476" t="n"/>
      <c r="Y2" s="476" t="n"/>
      <c r="Z2" s="476" t="n"/>
      <c r="AA2" s="476" t="n"/>
      <c r="AB2" s="476" t="n"/>
      <c r="AC2" s="476" t="n"/>
      <c r="AD2" s="476" t="n"/>
      <c r="AE2" s="476" t="n"/>
      <c r="AF2" s="476" t="n"/>
      <c r="AG2" s="476" t="n"/>
      <c r="AH2" s="476" t="n"/>
      <c r="AI2" s="476" t="n"/>
      <c r="AJ2" s="476" t="n"/>
      <c r="AK2" s="476" t="n"/>
      <c r="AL2" s="476" t="n"/>
      <c r="AM2" s="476" t="n"/>
      <c r="AN2" s="476" t="n"/>
      <c r="AO2" s="476" t="n"/>
      <c r="AP2" s="476" t="n"/>
      <c r="AQ2" s="476" t="n"/>
      <c r="AR2" s="476" t="n"/>
      <c r="AS2" s="476" t="n"/>
      <c r="AT2" s="476" t="n"/>
      <c r="AU2" s="476" t="n"/>
      <c r="AV2" s="476" t="n"/>
      <c r="AW2" s="476" t="n"/>
      <c r="AX2" s="476" t="n"/>
      <c r="AY2" s="476" t="n"/>
      <c r="AZ2" s="476" t="n"/>
      <c r="BA2" s="476" t="n"/>
      <c r="BB2" s="476" t="n"/>
      <c r="BC2" s="476" t="n"/>
      <c r="BD2" s="476" t="n"/>
      <c r="BE2" s="476" t="n"/>
      <c r="BF2" s="476" t="n"/>
      <c r="BG2" s="476" t="n"/>
      <c r="BH2" s="476" t="n"/>
      <c r="BI2" s="476" t="n"/>
      <c r="BJ2" s="476" t="n"/>
      <c r="BK2" s="476" t="n"/>
      <c r="BL2" s="476" t="n"/>
      <c r="BM2" s="476" t="n"/>
      <c r="BN2" s="476" t="n"/>
      <c r="BO2" s="476" t="n"/>
      <c r="BP2" s="476" t="n"/>
      <c r="BQ2" s="476" t="n"/>
      <c r="BR2" s="476" t="n"/>
      <c r="BS2" s="476" t="n"/>
      <c r="BT2" s="476" t="n"/>
      <c r="BU2" s="476" t="n"/>
      <c r="BV2" s="476" t="n"/>
      <c r="BW2" s="476" t="n"/>
      <c r="BX2" s="476" t="n"/>
      <c r="BY2" s="476" t="n"/>
      <c r="BZ2" s="476" t="n"/>
      <c r="CA2" s="476" t="n"/>
      <c r="CB2" s="476" t="n"/>
      <c r="CC2" s="476" t="n"/>
      <c r="CD2" s="476" t="n"/>
      <c r="CE2" s="476" t="n"/>
      <c r="CF2" s="476" t="n"/>
      <c r="CG2" s="476" t="n"/>
      <c r="CH2" s="476" t="n"/>
      <c r="CI2" s="476" t="n"/>
      <c r="CJ2" s="476" t="n"/>
      <c r="CK2" s="476" t="n"/>
      <c r="CL2" s="476" t="n"/>
      <c r="CM2" s="476" t="n"/>
      <c r="CN2" s="476" t="n"/>
      <c r="CO2" s="476" t="n"/>
      <c r="CP2" s="476" t="n"/>
      <c r="CQ2" s="476" t="n"/>
      <c r="CR2" s="476" t="n"/>
      <c r="CS2" s="476" t="n"/>
      <c r="CT2" s="476" t="n"/>
      <c r="CU2" s="476" t="n"/>
      <c r="CV2" s="476" t="n"/>
    </row>
    <row r="3" ht="17.1" customHeight="1">
      <c r="A3" s="476" t="n"/>
      <c r="B3" s="534" t="inlineStr">
        <is>
          <t>c</t>
        </is>
      </c>
      <c r="C3" s="535" t="inlineStr">
        <is>
          <t>l</t>
        </is>
      </c>
      <c r="D3" s="535" t="inlineStr">
        <is>
          <t>p</t>
        </is>
      </c>
      <c r="E3" s="530" t="inlineStr">
        <is>
          <t>L obs [m]</t>
        </is>
      </c>
      <c r="F3" s="534" t="inlineStr">
        <is>
          <t>∆x</t>
        </is>
      </c>
      <c r="G3" s="536" t="inlineStr">
        <is>
          <t>∆y</t>
        </is>
      </c>
      <c r="H3" s="537" t="inlineStr">
        <is>
          <t>L przyb [m]</t>
        </is>
      </c>
      <c r="I3" s="538" t="inlineStr">
        <is>
          <t>Az [g]</t>
        </is>
      </c>
      <c r="J3" s="538" t="inlineStr">
        <is>
          <t>Sin Az</t>
        </is>
      </c>
      <c r="K3" s="539" t="inlineStr">
        <is>
          <t>Cos Az</t>
        </is>
      </c>
      <c r="L3" s="537" t="inlineStr">
        <is>
          <t>Błąd [m]</t>
        </is>
      </c>
      <c r="M3" s="538" t="inlineStr">
        <is>
          <t>l [m]</t>
        </is>
      </c>
      <c r="N3" s="538" t="inlineStr">
        <is>
          <t>li [m]</t>
        </is>
      </c>
      <c r="O3" s="476" t="n"/>
      <c r="P3" s="530" t="inlineStr">
        <is>
          <t>Współrzedne przybliżone</t>
        </is>
      </c>
      <c r="Q3" s="530" t="inlineStr">
        <is>
          <t>X0</t>
        </is>
      </c>
      <c r="R3" s="530" t="inlineStr">
        <is>
          <t>Y0</t>
        </is>
      </c>
      <c r="S3" s="530" t="inlineStr">
        <is>
          <t>X</t>
        </is>
      </c>
      <c r="T3" s="530" t="inlineStr">
        <is>
          <t>Y</t>
        </is>
      </c>
      <c r="U3" s="530" t="inlineStr">
        <is>
          <t>mx</t>
        </is>
      </c>
      <c r="V3" s="530" t="inlineStr">
        <is>
          <t>my</t>
        </is>
      </c>
      <c r="W3" s="476" t="n"/>
      <c r="X3" s="476" t="n"/>
      <c r="Y3" s="476" t="n"/>
      <c r="Z3" s="476" t="n"/>
      <c r="AA3" s="476" t="n"/>
      <c r="AB3" s="476" t="n"/>
      <c r="AC3" s="476" t="n"/>
      <c r="AD3" s="476" t="n"/>
      <c r="AE3" s="476" t="n"/>
      <c r="AF3" s="476" t="n"/>
      <c r="AG3" s="476" t="n"/>
      <c r="AH3" s="476" t="n"/>
      <c r="AI3" s="476" t="n"/>
      <c r="AJ3" s="476" t="n"/>
      <c r="AK3" s="476" t="n"/>
      <c r="AL3" s="476" t="n"/>
      <c r="AM3" s="476" t="n"/>
      <c r="AN3" s="476" t="n"/>
      <c r="AO3" s="476" t="n"/>
      <c r="AP3" s="476" t="n"/>
      <c r="AQ3" s="476" t="n"/>
      <c r="AR3" s="476" t="n"/>
      <c r="AS3" s="476" t="n"/>
      <c r="AT3" s="476" t="n"/>
      <c r="AU3" s="476" t="n"/>
      <c r="AV3" s="476" t="n"/>
      <c r="AW3" s="476" t="n"/>
      <c r="AX3" s="476" t="n"/>
      <c r="AY3" s="476" t="n"/>
      <c r="AZ3" s="476" t="n"/>
      <c r="BA3" s="476" t="n"/>
      <c r="BB3" s="476" t="n"/>
      <c r="BC3" s="476" t="n"/>
      <c r="BD3" s="476" t="n"/>
      <c r="BE3" s="476" t="n"/>
      <c r="BF3" s="476" t="n"/>
      <c r="BG3" s="476" t="n"/>
      <c r="BH3" s="476" t="n"/>
      <c r="BI3" s="476" t="n"/>
      <c r="BJ3" s="476" t="n"/>
      <c r="BK3" s="476" t="n"/>
      <c r="BL3" s="476" t="n"/>
      <c r="BM3" s="476" t="n"/>
      <c r="BN3" s="476" t="n"/>
      <c r="BO3" s="476" t="n"/>
      <c r="BP3" s="476" t="n"/>
      <c r="BQ3" s="476" t="n"/>
      <c r="BR3" s="476" t="n"/>
      <c r="BS3" s="476" t="n"/>
      <c r="BT3" s="476" t="n"/>
      <c r="BU3" s="476" t="n"/>
      <c r="BV3" s="476" t="n"/>
      <c r="BW3" s="476" t="n"/>
      <c r="BX3" s="476" t="n"/>
      <c r="BY3" s="476" t="n"/>
      <c r="BZ3" s="476" t="n"/>
      <c r="CA3" s="476" t="n"/>
      <c r="CB3" s="476" t="n"/>
      <c r="CC3" s="476" t="n"/>
      <c r="CD3" s="476" t="n"/>
      <c r="CE3" s="476" t="n"/>
      <c r="CF3" s="476" t="n"/>
      <c r="CG3" s="476" t="n"/>
      <c r="CH3" s="476" t="n"/>
      <c r="CI3" s="476" t="n"/>
      <c r="CJ3" s="476" t="n"/>
      <c r="CK3" s="476" t="n"/>
      <c r="CL3" s="476" t="n"/>
      <c r="CM3" s="476" t="n"/>
      <c r="CN3" s="476" t="n"/>
      <c r="CO3" s="476" t="n"/>
      <c r="CP3" s="476" t="n"/>
      <c r="CQ3" s="476" t="n"/>
      <c r="CR3" s="476" t="n"/>
      <c r="CS3" s="476" t="n"/>
      <c r="CT3" s="476" t="n"/>
      <c r="CU3" s="476" t="n"/>
      <c r="CV3" s="476" t="n"/>
    </row>
    <row r="4">
      <c r="A4" s="476" t="n"/>
      <c r="B4" s="724">
        <f>'_calc_Dane'!F5</f>
        <v/>
      </c>
      <c r="C4" s="724">
        <f>'_calc_Dane'!G5</f>
        <v/>
      </c>
      <c r="D4" s="724">
        <f>'_calc_Dane'!H5</f>
        <v/>
      </c>
      <c r="E4" s="724">
        <f>'_calc_Dane'!I5</f>
        <v/>
      </c>
      <c r="F4" s="543">
        <f>'_calc_Dane'!M5-'_calc_Dane'!M11</f>
        <v/>
      </c>
      <c r="G4" s="544">
        <f>'_calc_Dane'!N5-'_calc_Dane'!N11</f>
        <v/>
      </c>
      <c r="H4" s="545">
        <f>SQRT(F4^2+G4^2)</f>
        <v/>
      </c>
      <c r="I4" s="546">
        <f>IF(ATAN2(F4,G4)*200/PI()&lt;0,ATAN2(F4,G4)*200/PI()+400)</f>
        <v/>
      </c>
      <c r="J4" s="547">
        <f>SIN(I4*PI()/200)</f>
        <v/>
      </c>
      <c r="K4" s="543">
        <f>COS(I4*PI()/200)</f>
        <v/>
      </c>
      <c r="L4" s="544">
        <f>0.001+0.000001*E4</f>
        <v/>
      </c>
      <c r="M4" s="548">
        <f>H4-E4</f>
        <v/>
      </c>
      <c r="N4" s="548">
        <f>H4-E4</f>
        <v/>
      </c>
      <c r="O4" s="476" t="n"/>
      <c r="P4" s="549" t="inlineStr">
        <is>
          <t>NR</t>
        </is>
      </c>
      <c r="Q4" s="550" t="inlineStr">
        <is>
          <t>Xo</t>
        </is>
      </c>
      <c r="R4" s="550" t="inlineStr">
        <is>
          <t>Yo</t>
        </is>
      </c>
      <c r="S4" s="551">
        <f>Q4+U140</f>
        <v/>
      </c>
      <c r="T4" s="551">
        <f>R4+U141</f>
        <v/>
      </c>
      <c r="U4" s="551">
        <f>V140</f>
        <v/>
      </c>
      <c r="V4" s="551">
        <f>V141</f>
        <v/>
      </c>
      <c r="W4" s="476" t="n"/>
      <c r="X4" s="476" t="n"/>
      <c r="Y4" s="476" t="n"/>
      <c r="Z4" s="476" t="n"/>
      <c r="AA4" s="476" t="n"/>
      <c r="AB4" s="476" t="n"/>
      <c r="AC4" s="486" t="n"/>
      <c r="AD4" s="486" t="n"/>
      <c r="AE4" s="686" t="n"/>
      <c r="AF4" s="686" t="n"/>
      <c r="AG4" s="476" t="n"/>
      <c r="AH4" s="476" t="n"/>
      <c r="AI4" s="476" t="n"/>
      <c r="AJ4" s="476" t="n"/>
      <c r="AK4" s="476" t="n"/>
      <c r="AL4" s="476" t="n"/>
      <c r="AM4" s="476" t="n"/>
      <c r="AN4" s="476" t="n"/>
      <c r="AO4" s="476" t="n"/>
      <c r="AP4" s="476" t="n"/>
      <c r="AQ4" s="476" t="n"/>
      <c r="AR4" s="476" t="n"/>
      <c r="AS4" s="476" t="n"/>
      <c r="AT4" s="476" t="n"/>
      <c r="AU4" s="476" t="n"/>
      <c r="AV4" s="476" t="n"/>
      <c r="AW4" s="476" t="n"/>
      <c r="AX4" s="476" t="n"/>
      <c r="AY4" s="476" t="n"/>
      <c r="AZ4" s="476" t="n"/>
      <c r="BA4" s="476" t="n"/>
      <c r="BB4" s="476" t="n"/>
      <c r="BC4" s="476" t="n"/>
      <c r="BD4" s="476" t="n"/>
      <c r="BE4" s="476" t="n"/>
      <c r="BF4" s="476" t="n"/>
      <c r="BG4" s="476" t="n"/>
      <c r="BH4" s="476" t="n"/>
      <c r="BI4" s="476" t="n"/>
      <c r="BJ4" s="476" t="n"/>
      <c r="BK4" s="476" t="n"/>
      <c r="BL4" s="476" t="n"/>
      <c r="BM4" s="476" t="n"/>
      <c r="BN4" s="476" t="n"/>
      <c r="BO4" s="476" t="n"/>
      <c r="BP4" s="476" t="n"/>
      <c r="BQ4" s="476" t="n"/>
      <c r="BR4" s="476" t="n"/>
      <c r="BS4" s="476" t="n"/>
      <c r="BT4" s="476" t="n"/>
      <c r="BU4" s="476" t="n"/>
      <c r="BV4" s="476" t="n"/>
      <c r="BW4" s="476" t="n"/>
      <c r="BX4" s="476" t="n"/>
      <c r="BY4" s="476" t="n"/>
      <c r="BZ4" s="476" t="n"/>
      <c r="CA4" s="476" t="n"/>
      <c r="CB4" s="476" t="n"/>
      <c r="CC4" s="476" t="n"/>
      <c r="CD4" s="476" t="n"/>
      <c r="CE4" s="476" t="n"/>
      <c r="CF4" s="476" t="n"/>
      <c r="CG4" s="476" t="n"/>
      <c r="CH4" s="476" t="n"/>
      <c r="CI4" s="476" t="n"/>
      <c r="CJ4" s="476" t="n"/>
      <c r="CK4" s="476" t="n"/>
      <c r="CL4" s="476" t="n"/>
      <c r="CM4" s="476" t="n"/>
      <c r="CN4" s="476" t="n"/>
      <c r="CO4" s="476" t="n"/>
      <c r="CP4" s="476" t="n"/>
      <c r="CQ4" s="476" t="n"/>
      <c r="CR4" s="476" t="n"/>
      <c r="CS4" s="476" t="n"/>
      <c r="CT4" s="476" t="n"/>
      <c r="CU4" s="476" t="n"/>
      <c r="CV4" s="476" t="n"/>
    </row>
    <row r="5">
      <c r="A5" s="476" t="n"/>
      <c r="B5" s="724">
        <f>'_calc_Dane'!F6</f>
        <v/>
      </c>
      <c r="C5" s="724">
        <f>'_calc_Dane'!G6</f>
        <v/>
      </c>
      <c r="D5" s="724">
        <f>'_calc_Dane'!H6</f>
        <v/>
      </c>
      <c r="E5" s="724">
        <f>'_calc_Dane'!I6</f>
        <v/>
      </c>
      <c r="F5" s="543">
        <f>'_calc_Dane'!M9-'_calc_Dane'!M11</f>
        <v/>
      </c>
      <c r="G5" s="544">
        <f>'_calc_Dane'!N9-'_calc_Dane'!N11</f>
        <v/>
      </c>
      <c r="H5" s="545">
        <f>SQRT(F5^2+G5^2)</f>
        <v/>
      </c>
      <c r="I5" s="546">
        <f>IF(ATAN2(F5,G5)*200/PI()&lt;0,ATAN2(F5,G5)*200/PI()+400,ATAN2(F5,G5)*200/PI())</f>
        <v/>
      </c>
      <c r="J5" s="547">
        <f>SIN(I5*PI()/200)</f>
        <v/>
      </c>
      <c r="K5" s="543">
        <f>COS(I5*PI()/200)</f>
        <v/>
      </c>
      <c r="L5" s="544">
        <f>0.001+0.000001*E5</f>
        <v/>
      </c>
      <c r="M5" s="548">
        <f>H5-E5</f>
        <v/>
      </c>
      <c r="N5" s="548">
        <f>H5-E5</f>
        <v/>
      </c>
      <c r="O5" s="476" t="n"/>
      <c r="P5" s="549" t="n">
        <v>1</v>
      </c>
      <c r="Q5" s="550" t="n">
        <v>240</v>
      </c>
      <c r="R5" s="550" t="n">
        <v>120</v>
      </c>
      <c r="S5" s="551">
        <f>Q5+U142</f>
        <v/>
      </c>
      <c r="T5" s="551">
        <f>R5+U143</f>
        <v/>
      </c>
      <c r="U5" s="551">
        <f>V142</f>
        <v/>
      </c>
      <c r="V5" s="551">
        <f>V143</f>
        <v/>
      </c>
      <c r="W5" s="476" t="n"/>
      <c r="X5" s="476" t="n"/>
      <c r="Y5" s="476" t="n"/>
      <c r="Z5" s="476" t="n"/>
      <c r="AA5" s="476" t="n"/>
      <c r="AB5" s="476" t="n"/>
      <c r="AC5" s="486" t="n"/>
      <c r="AD5" s="486" t="n"/>
      <c r="AE5" s="686" t="n"/>
      <c r="AF5" s="686" t="n"/>
      <c r="AG5" s="476" t="n"/>
      <c r="AH5" s="476" t="n"/>
      <c r="AI5" s="476" t="n"/>
      <c r="AJ5" s="476" t="n"/>
      <c r="AK5" s="476" t="n"/>
      <c r="AL5" s="476" t="n"/>
      <c r="AM5" s="476" t="n"/>
      <c r="AN5" s="476" t="n"/>
      <c r="AO5" s="476" t="n"/>
      <c r="AP5" s="476" t="n"/>
      <c r="AQ5" s="476" t="n"/>
      <c r="AR5" s="476" t="n"/>
      <c r="AS5" s="476" t="n"/>
      <c r="AT5" s="476" t="n"/>
      <c r="AU5" s="476" t="n"/>
      <c r="AV5" s="476" t="n"/>
      <c r="AW5" s="476" t="n"/>
      <c r="AX5" s="476" t="n"/>
      <c r="AY5" s="476" t="n"/>
      <c r="AZ5" s="476" t="n"/>
      <c r="BA5" s="476" t="n"/>
      <c r="BB5" s="476" t="n"/>
      <c r="BC5" s="476" t="n"/>
      <c r="BD5" s="476" t="n"/>
      <c r="BE5" s="476" t="n"/>
      <c r="BF5" s="476" t="n"/>
      <c r="BG5" s="476" t="n"/>
      <c r="BH5" s="476" t="n"/>
      <c r="BI5" s="476" t="n"/>
      <c r="BJ5" s="476" t="n"/>
      <c r="BK5" s="476" t="n"/>
      <c r="BL5" s="476" t="n"/>
      <c r="BM5" s="476" t="n"/>
      <c r="BN5" s="476" t="n"/>
      <c r="BO5" s="476" t="n"/>
      <c r="BP5" s="476" t="n"/>
      <c r="BQ5" s="476" t="n"/>
      <c r="BR5" s="476" t="n"/>
      <c r="BS5" s="476" t="n"/>
      <c r="BT5" s="476" t="n"/>
      <c r="BU5" s="476" t="n"/>
      <c r="BV5" s="476" t="n"/>
      <c r="BW5" s="476" t="n"/>
      <c r="BX5" s="476" t="n"/>
      <c r="BY5" s="476" t="n"/>
      <c r="BZ5" s="476" t="n"/>
      <c r="CA5" s="476" t="n"/>
      <c r="CB5" s="476" t="n"/>
      <c r="CC5" s="476" t="n"/>
      <c r="CD5" s="476" t="n"/>
      <c r="CE5" s="476" t="n"/>
      <c r="CF5" s="476" t="n"/>
      <c r="CG5" s="476" t="n"/>
      <c r="CH5" s="476" t="n"/>
      <c r="CI5" s="476" t="n"/>
      <c r="CJ5" s="476" t="n"/>
      <c r="CK5" s="476" t="n"/>
      <c r="CL5" s="476" t="n"/>
      <c r="CM5" s="476" t="n"/>
      <c r="CN5" s="476" t="n"/>
      <c r="CO5" s="476" t="n"/>
      <c r="CP5" s="476" t="n"/>
      <c r="CQ5" s="476" t="n"/>
      <c r="CR5" s="476" t="n"/>
      <c r="CS5" s="476" t="n"/>
      <c r="CT5" s="476" t="n"/>
      <c r="CU5" s="476" t="n"/>
      <c r="CV5" s="476" t="n"/>
    </row>
    <row r="6">
      <c r="A6" s="476" t="n"/>
      <c r="B6" s="724">
        <f>'_calc_Dane'!F7</f>
        <v/>
      </c>
      <c r="C6" s="724">
        <f>'_calc_Dane'!G7</f>
        <v/>
      </c>
      <c r="D6" s="724">
        <f>'_calc_Dane'!H7</f>
        <v/>
      </c>
      <c r="E6" s="724">
        <f>'_calc_Dane'!I7</f>
        <v/>
      </c>
      <c r="F6" s="543">
        <f>'_calc_Dane'!M10-'_calc_Dane'!M11</f>
        <v/>
      </c>
      <c r="G6" s="544">
        <f>'_calc_Dane'!N10-'_calc_Dane'!N11</f>
        <v/>
      </c>
      <c r="H6" s="545">
        <f>SQRT(F6^2+G6^2)</f>
        <v/>
      </c>
      <c r="I6" s="546">
        <f>IF(ATAN2(F6,G6)*200/PI()&lt;0,ATAN2(F6,G6)*200/PI()+400,ATAN2(F6,G6)*200/PI())</f>
        <v/>
      </c>
      <c r="J6" s="547">
        <f>SIN(I6*PI()/200)</f>
        <v/>
      </c>
      <c r="K6" s="543">
        <f>COS(I6*PI()/200)</f>
        <v/>
      </c>
      <c r="L6" s="544">
        <f>0.001+0.000001*E6</f>
        <v/>
      </c>
      <c r="M6" s="548">
        <f>H6-E6</f>
        <v/>
      </c>
      <c r="N6" s="548">
        <f>H6-E6</f>
        <v/>
      </c>
      <c r="O6" s="476" t="n"/>
      <c r="P6" s="549" t="n">
        <v>2</v>
      </c>
      <c r="Q6" s="550" t="n">
        <v>385</v>
      </c>
      <c r="R6" s="550" t="n">
        <v>145</v>
      </c>
      <c r="S6" s="551">
        <f>Q6</f>
        <v/>
      </c>
      <c r="T6" s="551">
        <f>R6</f>
        <v/>
      </c>
      <c r="U6" s="551" t="n">
        <v>0</v>
      </c>
      <c r="V6" s="551" t="n">
        <v>0</v>
      </c>
      <c r="W6" s="476" t="n"/>
      <c r="X6" s="476" t="n"/>
      <c r="Y6" s="476" t="n"/>
      <c r="Z6" s="476" t="n"/>
      <c r="AA6" s="476" t="n"/>
      <c r="AB6" s="476" t="n"/>
      <c r="AC6" s="486" t="n"/>
      <c r="AD6" s="486" t="n"/>
      <c r="AE6" s="686" t="n"/>
      <c r="AF6" s="686" t="n"/>
      <c r="AG6" s="476" t="n"/>
      <c r="AH6" s="476" t="n"/>
      <c r="AI6" s="476" t="n"/>
      <c r="AJ6" s="476" t="n"/>
      <c r="AK6" s="476" t="n"/>
      <c r="AL6" s="476" t="n"/>
      <c r="AM6" s="476" t="n"/>
      <c r="AN6" s="476" t="n"/>
      <c r="AO6" s="476" t="n"/>
      <c r="AP6" s="476" t="n"/>
      <c r="AQ6" s="476" t="n"/>
      <c r="AR6" s="476" t="n"/>
      <c r="AS6" s="476" t="n"/>
      <c r="AT6" s="476" t="n"/>
      <c r="AU6" s="476" t="n"/>
      <c r="AV6" s="476" t="n"/>
      <c r="AW6" s="476" t="n"/>
      <c r="AX6" s="476" t="n"/>
      <c r="AY6" s="476" t="n"/>
      <c r="AZ6" s="476" t="n"/>
      <c r="BA6" s="476" t="n"/>
      <c r="BB6" s="476" t="n"/>
      <c r="BC6" s="476" t="n"/>
      <c r="BD6" s="476" t="n"/>
      <c r="BE6" s="476" t="n"/>
      <c r="BF6" s="476" t="n"/>
      <c r="BG6" s="476" t="n"/>
      <c r="BH6" s="476" t="n"/>
      <c r="BI6" s="476" t="n"/>
      <c r="BJ6" s="476" t="n"/>
      <c r="BK6" s="476" t="n"/>
      <c r="BL6" s="476" t="n"/>
      <c r="BM6" s="476" t="n"/>
      <c r="BN6" s="476" t="n"/>
      <c r="BO6" s="476" t="n"/>
      <c r="BP6" s="476" t="n"/>
      <c r="BQ6" s="476" t="n"/>
      <c r="BR6" s="476" t="n"/>
      <c r="BS6" s="476" t="n"/>
      <c r="BT6" s="476" t="n"/>
      <c r="BU6" s="476" t="n"/>
      <c r="BV6" s="476" t="n"/>
      <c r="BW6" s="476" t="n"/>
      <c r="BX6" s="476" t="n"/>
      <c r="BY6" s="476" t="n"/>
      <c r="BZ6" s="476" t="n"/>
      <c r="CA6" s="476" t="n"/>
      <c r="CB6" s="476" t="n"/>
      <c r="CC6" s="476" t="n"/>
      <c r="CD6" s="476" t="n"/>
      <c r="CE6" s="476" t="n"/>
      <c r="CF6" s="476" t="n"/>
      <c r="CG6" s="476" t="n"/>
      <c r="CH6" s="476" t="n"/>
      <c r="CI6" s="476" t="n"/>
      <c r="CJ6" s="476" t="n"/>
      <c r="CK6" s="476" t="n"/>
      <c r="CL6" s="476" t="n"/>
      <c r="CM6" s="476" t="n"/>
      <c r="CN6" s="476" t="n"/>
      <c r="CO6" s="476" t="n"/>
      <c r="CP6" s="476" t="n"/>
      <c r="CQ6" s="476" t="n"/>
      <c r="CR6" s="476" t="n"/>
      <c r="CS6" s="476" t="n"/>
      <c r="CT6" s="476" t="n"/>
      <c r="CU6" s="476" t="n"/>
      <c r="CV6" s="476" t="n"/>
    </row>
    <row r="7">
      <c r="A7" s="476" t="n"/>
      <c r="B7" s="724">
        <f>'_calc_Dane'!F8</f>
        <v/>
      </c>
      <c r="C7" s="724">
        <f>'_calc_Dane'!G8</f>
        <v/>
      </c>
      <c r="D7" s="724">
        <f>'_calc_Dane'!H8</f>
        <v/>
      </c>
      <c r="E7" s="724">
        <f>'_calc_Dane'!I8</f>
        <v/>
      </c>
      <c r="F7" s="543">
        <f>'_calc_Dane'!M12-'_calc_Dane'!M11</f>
        <v/>
      </c>
      <c r="G7" s="544">
        <f>'_calc_Dane'!N12-'_calc_Dane'!N11</f>
        <v/>
      </c>
      <c r="H7" s="545">
        <f>SQRT(F7^2+G7^2)</f>
        <v/>
      </c>
      <c r="I7" s="546">
        <f>IF(ATAN2(F7,G7)*200/PI()&lt;0,ATAN2(F7,G7)*200/PI()+400)</f>
        <v/>
      </c>
      <c r="J7" s="547">
        <f>SIN(I7*PI()/200)</f>
        <v/>
      </c>
      <c r="K7" s="543">
        <f>COS(I7*PI()/200)</f>
        <v/>
      </c>
      <c r="L7" s="544">
        <f>0.001+0.000001*E7</f>
        <v/>
      </c>
      <c r="M7" s="548">
        <f>H7-E7</f>
        <v/>
      </c>
      <c r="N7" s="548">
        <f>H7-E7</f>
        <v/>
      </c>
      <c r="O7" s="476" t="n"/>
      <c r="P7" s="549" t="n">
        <v>3</v>
      </c>
      <c r="Q7" s="550" t="n">
        <v>475</v>
      </c>
      <c r="R7" s="550" t="n">
        <v>245</v>
      </c>
      <c r="S7" s="551">
        <f>Q7+U144</f>
        <v/>
      </c>
      <c r="T7" s="551">
        <f>R7+U145</f>
        <v/>
      </c>
      <c r="U7" s="551">
        <f>V144</f>
        <v/>
      </c>
      <c r="V7" s="551">
        <f>V145</f>
        <v/>
      </c>
      <c r="W7" s="476" t="n"/>
      <c r="X7" s="476" t="n"/>
      <c r="Y7" s="476" t="n"/>
      <c r="Z7" s="476" t="n"/>
      <c r="AA7" s="476" t="n"/>
      <c r="AB7" s="476" t="n"/>
      <c r="AC7" s="486" t="n"/>
      <c r="AD7" s="486" t="n"/>
      <c r="AE7" s="686" t="n"/>
      <c r="AF7" s="686" t="n"/>
      <c r="AG7" s="476" t="n"/>
      <c r="AH7" s="476" t="n"/>
      <c r="AI7" s="476" t="n"/>
      <c r="AJ7" s="476" t="n"/>
      <c r="AK7" s="476" t="n"/>
      <c r="AL7" s="476" t="n"/>
      <c r="AM7" s="476" t="n"/>
      <c r="AN7" s="476" t="n"/>
      <c r="AO7" s="476" t="n"/>
      <c r="AP7" s="476" t="n"/>
      <c r="AQ7" s="476" t="n"/>
      <c r="AR7" s="476" t="n"/>
      <c r="AS7" s="476" t="n"/>
      <c r="AT7" s="476" t="n"/>
      <c r="AU7" s="476" t="n"/>
      <c r="AV7" s="476" t="n"/>
      <c r="AW7" s="476" t="n"/>
      <c r="AX7" s="476" t="n"/>
      <c r="AY7" s="476" t="n"/>
      <c r="AZ7" s="476" t="n"/>
      <c r="BA7" s="476" t="n"/>
      <c r="BB7" s="476" t="n"/>
      <c r="BC7" s="476" t="n"/>
      <c r="BD7" s="476" t="n"/>
      <c r="BE7" s="476" t="n"/>
      <c r="BF7" s="476" t="n"/>
      <c r="BG7" s="476" t="n"/>
      <c r="BH7" s="476" t="n"/>
      <c r="BI7" s="476" t="n"/>
      <c r="BJ7" s="476" t="n"/>
      <c r="BK7" s="476" t="n"/>
      <c r="BL7" s="476" t="n"/>
      <c r="BM7" s="476" t="n"/>
      <c r="BN7" s="476" t="n"/>
      <c r="BO7" s="476" t="n"/>
      <c r="BP7" s="476" t="n"/>
      <c r="BQ7" s="476" t="n"/>
      <c r="BR7" s="476" t="n"/>
      <c r="BS7" s="476" t="n"/>
      <c r="BT7" s="476" t="n"/>
      <c r="BU7" s="476" t="n"/>
      <c r="BV7" s="476" t="n"/>
      <c r="BW7" s="476" t="n"/>
      <c r="BX7" s="476" t="n"/>
      <c r="BY7" s="476" t="n"/>
      <c r="BZ7" s="476" t="n"/>
      <c r="CA7" s="476" t="n"/>
      <c r="CB7" s="476" t="n"/>
      <c r="CC7" s="476" t="n"/>
      <c r="CD7" s="476" t="n"/>
      <c r="CE7" s="476" t="n"/>
      <c r="CF7" s="476" t="n"/>
      <c r="CG7" s="476" t="n"/>
      <c r="CH7" s="476" t="n"/>
      <c r="CI7" s="476" t="n"/>
      <c r="CJ7" s="476" t="n"/>
      <c r="CK7" s="476" t="n"/>
      <c r="CL7" s="476" t="n"/>
      <c r="CM7" s="476" t="n"/>
      <c r="CN7" s="476" t="n"/>
      <c r="CO7" s="476" t="n"/>
      <c r="CP7" s="476" t="n"/>
      <c r="CQ7" s="476" t="n"/>
      <c r="CR7" s="476" t="n"/>
      <c r="CS7" s="476" t="n"/>
      <c r="CT7" s="476" t="n"/>
      <c r="CU7" s="476" t="n"/>
      <c r="CV7" s="476" t="n"/>
    </row>
    <row r="8">
      <c r="A8" s="476" t="n"/>
      <c r="B8" s="724">
        <f>'_calc_Dane'!F9</f>
        <v/>
      </c>
      <c r="C8" s="724">
        <f>'_calc_Dane'!G9</f>
        <v/>
      </c>
      <c r="D8" s="724">
        <f>'_calc_Dane'!H9</f>
        <v/>
      </c>
      <c r="E8" s="724">
        <f>'_calc_Dane'!I9</f>
        <v/>
      </c>
      <c r="F8" s="543">
        <f>'_calc_Dane'!M13-'_calc_Dane'!M11</f>
        <v/>
      </c>
      <c r="G8" s="544">
        <f>'_calc_Dane'!N13-'_calc_Dane'!N11</f>
        <v/>
      </c>
      <c r="H8" s="545">
        <f>SQRT(F8^2+G8^2)</f>
        <v/>
      </c>
      <c r="I8" s="546">
        <f>IF(ATAN2(F8,G8)*200/PI()&lt;0,ATAN2(F8,G8)*200/PI()+400)</f>
        <v/>
      </c>
      <c r="J8" s="547">
        <f>SIN(I8*PI()/200)</f>
        <v/>
      </c>
      <c r="K8" s="543">
        <f>COS(I8*PI()/200)</f>
        <v/>
      </c>
      <c r="L8" s="544">
        <f>0.001+0.000001*E8</f>
        <v/>
      </c>
      <c r="M8" s="548">
        <f>H8-E8</f>
        <v/>
      </c>
      <c r="N8" s="548">
        <f>H8-E8</f>
        <v/>
      </c>
      <c r="O8" s="476" t="n"/>
      <c r="P8" s="549" t="n">
        <v>4</v>
      </c>
      <c r="Q8" s="550" t="n">
        <v>435</v>
      </c>
      <c r="R8" s="550" t="n">
        <v>435</v>
      </c>
      <c r="S8" s="551">
        <f>Q8+U146</f>
        <v/>
      </c>
      <c r="T8" s="551">
        <f>R8+U147</f>
        <v/>
      </c>
      <c r="U8" s="551">
        <f>V146</f>
        <v/>
      </c>
      <c r="V8" s="551">
        <f>V147</f>
        <v/>
      </c>
      <c r="W8" s="476" t="n"/>
      <c r="X8" s="476" t="n"/>
      <c r="Y8" s="476" t="n"/>
      <c r="Z8" s="476" t="n"/>
      <c r="AA8" s="476" t="n"/>
      <c r="AB8" s="476" t="n"/>
      <c r="AC8" s="486" t="n"/>
      <c r="AD8" s="486" t="n"/>
      <c r="AE8" s="686" t="n"/>
      <c r="AF8" s="686" t="n"/>
      <c r="AG8" s="476" t="n"/>
      <c r="AH8" s="476" t="n"/>
      <c r="AI8" s="476" t="n"/>
      <c r="AJ8" s="476" t="n"/>
      <c r="AK8" s="476" t="n"/>
      <c r="AL8" s="476" t="n"/>
      <c r="AM8" s="476" t="n"/>
      <c r="AN8" s="476" t="n"/>
      <c r="AO8" s="476" t="n"/>
      <c r="AP8" s="476" t="n"/>
      <c r="AQ8" s="476" t="n"/>
      <c r="AR8" s="476" t="n"/>
      <c r="AS8" s="476" t="n"/>
      <c r="AT8" s="476" t="n"/>
      <c r="AU8" s="476" t="n"/>
      <c r="AV8" s="476" t="n"/>
      <c r="AW8" s="476" t="n"/>
      <c r="AX8" s="476" t="n"/>
      <c r="AY8" s="476" t="n"/>
      <c r="AZ8" s="476" t="n"/>
      <c r="BA8" s="476" t="n"/>
      <c r="BB8" s="476" t="n"/>
      <c r="BC8" s="476" t="n"/>
      <c r="BD8" s="476" t="n"/>
      <c r="BE8" s="476" t="n"/>
      <c r="BF8" s="476" t="n"/>
      <c r="BG8" s="476" t="n"/>
      <c r="BH8" s="476" t="n"/>
      <c r="BI8" s="476" t="n"/>
      <c r="BJ8" s="476" t="n"/>
      <c r="BK8" s="476" t="n"/>
      <c r="BL8" s="476" t="n"/>
      <c r="BM8" s="476" t="n"/>
      <c r="BN8" s="476" t="n"/>
      <c r="BO8" s="476" t="n"/>
      <c r="BP8" s="476" t="n"/>
      <c r="BQ8" s="476" t="n"/>
      <c r="BR8" s="476" t="n"/>
      <c r="BS8" s="476" t="n"/>
      <c r="BT8" s="476" t="n"/>
      <c r="BU8" s="476" t="n"/>
      <c r="BV8" s="476" t="n"/>
      <c r="BW8" s="476" t="n"/>
      <c r="BX8" s="476" t="n"/>
      <c r="BY8" s="476" t="n"/>
      <c r="BZ8" s="476" t="n"/>
      <c r="CA8" s="476" t="n"/>
      <c r="CB8" s="476" t="n"/>
      <c r="CC8" s="476" t="n"/>
      <c r="CD8" s="476" t="n"/>
      <c r="CE8" s="476" t="n"/>
      <c r="CF8" s="476" t="n"/>
      <c r="CG8" s="476" t="n"/>
      <c r="CH8" s="476" t="n"/>
      <c r="CI8" s="476" t="n"/>
      <c r="CJ8" s="476" t="n"/>
      <c r="CK8" s="476" t="n"/>
      <c r="CL8" s="476" t="n"/>
      <c r="CM8" s="476" t="n"/>
      <c r="CN8" s="476" t="n"/>
      <c r="CO8" s="476" t="n"/>
      <c r="CP8" s="476" t="n"/>
      <c r="CQ8" s="476" t="n"/>
      <c r="CR8" s="476" t="n"/>
      <c r="CS8" s="476" t="n"/>
      <c r="CT8" s="476" t="n"/>
      <c r="CU8" s="476" t="n"/>
      <c r="CV8" s="476" t="n"/>
    </row>
    <row r="9">
      <c r="A9" s="476" t="n"/>
      <c r="B9" s="724">
        <f>'_calc_Dane'!F10</f>
        <v/>
      </c>
      <c r="C9" s="724">
        <f>'_calc_Dane'!G10</f>
        <v/>
      </c>
      <c r="D9" s="724">
        <f>'_calc_Dane'!H10</f>
        <v/>
      </c>
      <c r="E9" s="724">
        <f>'_calc_Dane'!I10</f>
        <v/>
      </c>
      <c r="F9" s="543">
        <f>'_calc_Dane'!M5-'_calc_Dane'!M12</f>
        <v/>
      </c>
      <c r="G9" s="544">
        <f>'_calc_Dane'!N5-'_calc_Dane'!N12</f>
        <v/>
      </c>
      <c r="H9" s="545">
        <f>SQRT(F9^2+G9^2)</f>
        <v/>
      </c>
      <c r="I9" s="546">
        <f>IF(ATAN2(F9,G9)*200/PI()&lt;0,ATAN2(F9,G9)*200/PI()+400)</f>
        <v/>
      </c>
      <c r="J9" s="547">
        <f>SIN(I9*PI()/200)</f>
        <v/>
      </c>
      <c r="K9" s="543">
        <f>COS(I9*PI()/200)</f>
        <v/>
      </c>
      <c r="L9" s="544">
        <f>0.001+0.000001*E9</f>
        <v/>
      </c>
      <c r="M9" s="548">
        <f>H9-E9</f>
        <v/>
      </c>
      <c r="N9" s="548">
        <f>H9-E9</f>
        <v/>
      </c>
      <c r="O9" s="476" t="n"/>
      <c r="P9" s="549" t="n">
        <v>5</v>
      </c>
      <c r="Q9" s="550" t="n">
        <v>295</v>
      </c>
      <c r="R9" s="550" t="n">
        <v>490</v>
      </c>
      <c r="S9" s="551">
        <f>Q9+U148</f>
        <v/>
      </c>
      <c r="T9" s="551">
        <f>R9+U149</f>
        <v/>
      </c>
      <c r="U9" s="551">
        <f>V148</f>
        <v/>
      </c>
      <c r="V9" s="551">
        <f>V149</f>
        <v/>
      </c>
      <c r="W9" s="476" t="n"/>
      <c r="X9" s="476" t="n"/>
      <c r="Y9" s="476" t="n"/>
      <c r="Z9" s="476" t="n"/>
      <c r="AA9" s="476" t="n"/>
      <c r="AB9" s="476" t="n"/>
      <c r="AC9" s="486" t="n"/>
      <c r="AD9" s="486" t="n"/>
      <c r="AE9" s="686" t="n"/>
      <c r="AF9" s="686" t="n"/>
      <c r="AG9" s="476" t="n"/>
      <c r="AH9" s="476" t="n"/>
      <c r="AI9" s="476" t="n"/>
      <c r="AJ9" s="476" t="n"/>
      <c r="AK9" s="476" t="n"/>
      <c r="AL9" s="476" t="n"/>
      <c r="AM9" s="476" t="n"/>
      <c r="AN9" s="476" t="n"/>
      <c r="AO9" s="476" t="n"/>
      <c r="AP9" s="476" t="n"/>
      <c r="AQ9" s="476" t="n"/>
      <c r="AR9" s="476" t="n"/>
      <c r="AS9" s="476" t="n"/>
      <c r="AT9" s="476" t="n"/>
      <c r="AU9" s="476" t="n"/>
      <c r="AV9" s="476" t="n"/>
      <c r="AW9" s="476" t="n"/>
      <c r="AX9" s="476" t="n"/>
      <c r="AY9" s="476" t="n"/>
      <c r="AZ9" s="476" t="n"/>
      <c r="BA9" s="476" t="n"/>
      <c r="BB9" s="476" t="n"/>
      <c r="BC9" s="476" t="n"/>
      <c r="BD9" s="476" t="n"/>
      <c r="BE9" s="476" t="n"/>
      <c r="BF9" s="476" t="n"/>
      <c r="BG9" s="476" t="n"/>
      <c r="BH9" s="476" t="n"/>
      <c r="BI9" s="476" t="n"/>
      <c r="BJ9" s="476" t="n"/>
      <c r="BK9" s="476" t="n"/>
      <c r="BL9" s="476" t="n"/>
      <c r="BM9" s="476" t="n"/>
      <c r="BN9" s="476" t="n"/>
      <c r="BO9" s="476" t="n"/>
      <c r="BP9" s="476" t="n"/>
      <c r="BQ9" s="476" t="n"/>
      <c r="BR9" s="476" t="n"/>
      <c r="BS9" s="476" t="n"/>
      <c r="BT9" s="476" t="n"/>
      <c r="BU9" s="476" t="n"/>
      <c r="BV9" s="476" t="n"/>
      <c r="BW9" s="476" t="n"/>
      <c r="BX9" s="476" t="n"/>
      <c r="BY9" s="476" t="n"/>
      <c r="BZ9" s="476" t="n"/>
      <c r="CA9" s="476" t="n"/>
      <c r="CB9" s="476" t="n"/>
      <c r="CC9" s="476" t="n"/>
      <c r="CD9" s="476" t="n"/>
      <c r="CE9" s="476" t="n"/>
      <c r="CF9" s="476" t="n"/>
      <c r="CG9" s="476" t="n"/>
      <c r="CH9" s="476" t="n"/>
      <c r="CI9" s="476" t="n"/>
      <c r="CJ9" s="476" t="n"/>
      <c r="CK9" s="476" t="n"/>
      <c r="CL9" s="476" t="n"/>
      <c r="CM9" s="476" t="n"/>
      <c r="CN9" s="476" t="n"/>
      <c r="CO9" s="476" t="n"/>
      <c r="CP9" s="476" t="n"/>
      <c r="CQ9" s="476" t="n"/>
      <c r="CR9" s="476" t="n"/>
      <c r="CS9" s="476" t="n"/>
      <c r="CT9" s="476" t="n"/>
      <c r="CU9" s="476" t="n"/>
      <c r="CV9" s="476" t="n"/>
    </row>
    <row r="10">
      <c r="A10" s="476" t="n"/>
      <c r="B10" s="724">
        <f>'_calc_Dane'!F11</f>
        <v/>
      </c>
      <c r="C10" s="724">
        <f>'_calc_Dane'!G11</f>
        <v/>
      </c>
      <c r="D10" s="724">
        <f>'_calc_Dane'!H11</f>
        <v/>
      </c>
      <c r="E10" s="724">
        <f>'_calc_Dane'!I11</f>
        <v/>
      </c>
      <c r="F10" s="543">
        <f>'_calc_Dane'!M13-'_calc_Dane'!M12</f>
        <v/>
      </c>
      <c r="G10" s="544">
        <f>'_calc_Dane'!N13-'_calc_Dane'!N12</f>
        <v/>
      </c>
      <c r="H10" s="545">
        <f>SQRT(F10^2+G10^2)</f>
        <v/>
      </c>
      <c r="I10" s="546">
        <f>IF(ATAN2(F10,G10)*200/PI()&lt;0,ATAN2(F10,G10)*200/PI()+400,ATAN2(F10,G10)*200/PI())</f>
        <v/>
      </c>
      <c r="J10" s="547">
        <f>SIN(I10*PI()/200)</f>
        <v/>
      </c>
      <c r="K10" s="543">
        <f>COS(I10*PI()/200)</f>
        <v/>
      </c>
      <c r="L10" s="544">
        <f>0.001+0.000001*E10</f>
        <v/>
      </c>
      <c r="M10" s="548">
        <f>H10-E10</f>
        <v/>
      </c>
      <c r="N10" s="548">
        <f>H10-E10</f>
        <v/>
      </c>
      <c r="O10" s="476" t="n"/>
      <c r="P10" s="549" t="n">
        <v>6</v>
      </c>
      <c r="Q10" s="550" t="n">
        <v>145</v>
      </c>
      <c r="R10" s="550" t="n">
        <v>560</v>
      </c>
      <c r="S10" s="551">
        <f>Q10+U150</f>
        <v/>
      </c>
      <c r="T10" s="551">
        <f>R10+U151</f>
        <v/>
      </c>
      <c r="U10" s="551">
        <f>V150</f>
        <v/>
      </c>
      <c r="V10" s="551">
        <f>V151</f>
        <v/>
      </c>
      <c r="W10" s="476" t="n"/>
      <c r="X10" s="476" t="n"/>
      <c r="Y10" s="476" t="n"/>
      <c r="Z10" s="476" t="n"/>
      <c r="AA10" s="476" t="n"/>
      <c r="AB10" s="476" t="n"/>
      <c r="AC10" s="486" t="n"/>
      <c r="AD10" s="486" t="n"/>
      <c r="AE10" s="686" t="n"/>
      <c r="AF10" s="686" t="n"/>
      <c r="AG10" s="476" t="n"/>
      <c r="AH10" s="476" t="n"/>
      <c r="AI10" s="476" t="n"/>
      <c r="AJ10" s="476" t="n"/>
      <c r="AK10" s="476" t="n"/>
      <c r="AL10" s="476" t="n"/>
      <c r="AM10" s="476" t="n"/>
      <c r="AN10" s="476" t="n"/>
      <c r="AO10" s="476" t="n"/>
      <c r="AP10" s="476" t="n"/>
      <c r="AQ10" s="476" t="n"/>
      <c r="AR10" s="476" t="n"/>
      <c r="AS10" s="476" t="n"/>
      <c r="AT10" s="476" t="n"/>
      <c r="AU10" s="476" t="n"/>
      <c r="AV10" s="476" t="n"/>
      <c r="AW10" s="476" t="n"/>
      <c r="AX10" s="476" t="n"/>
      <c r="AY10" s="476" t="n"/>
      <c r="AZ10" s="476" t="n"/>
      <c r="BA10" s="476" t="n"/>
      <c r="BB10" s="476" t="n"/>
      <c r="BC10" s="476" t="n"/>
      <c r="BD10" s="476" t="n"/>
      <c r="BE10" s="476" t="n"/>
      <c r="BF10" s="476" t="n"/>
      <c r="BG10" s="476" t="n"/>
      <c r="BH10" s="476" t="n"/>
      <c r="BI10" s="476" t="n"/>
      <c r="BJ10" s="476" t="n"/>
      <c r="BK10" s="476" t="n"/>
      <c r="BL10" s="476" t="n"/>
      <c r="BM10" s="476" t="n"/>
      <c r="BN10" s="476" t="n"/>
      <c r="BO10" s="476" t="n"/>
      <c r="BP10" s="476" t="n"/>
      <c r="BQ10" s="476" t="n"/>
      <c r="BR10" s="476" t="n"/>
      <c r="BS10" s="476" t="n"/>
      <c r="BT10" s="476" t="n"/>
      <c r="BU10" s="476" t="n"/>
      <c r="BV10" s="476" t="n"/>
      <c r="BW10" s="476" t="n"/>
      <c r="BX10" s="476" t="n"/>
      <c r="BY10" s="476" t="n"/>
      <c r="BZ10" s="476" t="n"/>
      <c r="CA10" s="476" t="n"/>
      <c r="CB10" s="476" t="n"/>
      <c r="CC10" s="476" t="n"/>
      <c r="CD10" s="476" t="n"/>
      <c r="CE10" s="476" t="n"/>
      <c r="CF10" s="476" t="n"/>
      <c r="CG10" s="476" t="n"/>
      <c r="CH10" s="476" t="n"/>
      <c r="CI10" s="476" t="n"/>
      <c r="CJ10" s="476" t="n"/>
      <c r="CK10" s="476" t="n"/>
      <c r="CL10" s="476" t="n"/>
      <c r="CM10" s="476" t="n"/>
      <c r="CN10" s="476" t="n"/>
      <c r="CO10" s="476" t="n"/>
      <c r="CP10" s="476" t="n"/>
      <c r="CQ10" s="476" t="n"/>
      <c r="CR10" s="476" t="n"/>
      <c r="CS10" s="476" t="n"/>
      <c r="CT10" s="476" t="n"/>
      <c r="CU10" s="476" t="n"/>
      <c r="CV10" s="476" t="n"/>
    </row>
    <row r="11">
      <c r="A11" s="476" t="n"/>
      <c r="B11" s="724">
        <f>'_calc_Dane'!F12</f>
        <v/>
      </c>
      <c r="C11" s="724">
        <f>'_calc_Dane'!G12</f>
        <v/>
      </c>
      <c r="D11" s="724">
        <f>'_calc_Dane'!H12</f>
        <v/>
      </c>
      <c r="E11" s="724">
        <f>'_calc_Dane'!I12</f>
        <v/>
      </c>
      <c r="F11" s="543">
        <f>'_calc_Dane'!M11-'_calc_Dane'!M12</f>
        <v/>
      </c>
      <c r="G11" s="544">
        <f>'_calc_Dane'!N11-'_calc_Dane'!N12</f>
        <v/>
      </c>
      <c r="H11" s="545">
        <f>SQRT(F11^2+G11^2)</f>
        <v/>
      </c>
      <c r="I11" s="546">
        <f>IF(ATAN2(F11,G11)*200/PI()&lt;0,ATAN2(F11,G11)*200/PI()+400,ATAN2(F11,G11)*200/PI())</f>
        <v/>
      </c>
      <c r="J11" s="547">
        <f>SIN(I11*PI()/200)</f>
        <v/>
      </c>
      <c r="K11" s="543">
        <f>COS(I11*PI()/200)</f>
        <v/>
      </c>
      <c r="L11" s="544">
        <f>0.001+0.000001*E11</f>
        <v/>
      </c>
      <c r="M11" s="548">
        <f>H11-E11</f>
        <v/>
      </c>
      <c r="N11" s="548">
        <f>H11-E11</f>
        <v/>
      </c>
      <c r="O11" s="476" t="n"/>
      <c r="P11" s="549" t="n">
        <v>7</v>
      </c>
      <c r="Q11" s="550" t="n">
        <v>180</v>
      </c>
      <c r="R11" s="550" t="n">
        <v>385</v>
      </c>
      <c r="S11" s="551">
        <f>Q11+U152</f>
        <v/>
      </c>
      <c r="T11" s="551">
        <f>R11+U153</f>
        <v/>
      </c>
      <c r="U11" s="551">
        <f>V152</f>
        <v/>
      </c>
      <c r="V11" s="551">
        <f>V153</f>
        <v/>
      </c>
      <c r="W11" s="476" t="n"/>
      <c r="X11" s="476" t="n"/>
      <c r="Y11" s="476" t="n"/>
      <c r="Z11" s="476" t="n"/>
      <c r="AA11" s="476" t="n"/>
      <c r="AB11" s="476" t="n"/>
      <c r="AC11" s="486" t="n"/>
      <c r="AD11" s="486" t="n"/>
      <c r="AE11" s="686" t="n"/>
      <c r="AF11" s="686" t="n"/>
      <c r="AG11" s="476" t="n"/>
      <c r="AH11" s="476" t="n"/>
      <c r="AI11" s="476" t="n"/>
      <c r="AJ11" s="476" t="n"/>
      <c r="AK11" s="476" t="n"/>
      <c r="AL11" s="476" t="n"/>
      <c r="AM11" s="476" t="n"/>
      <c r="AN11" s="476" t="n"/>
      <c r="AO11" s="476" t="n"/>
      <c r="AP11" s="476" t="n"/>
      <c r="AQ11" s="476" t="n"/>
      <c r="AR11" s="476" t="n"/>
      <c r="AS11" s="476" t="n"/>
      <c r="AT11" s="476" t="n"/>
      <c r="AU11" s="476" t="n"/>
      <c r="AV11" s="476" t="n"/>
      <c r="AW11" s="476" t="n"/>
      <c r="AX11" s="476" t="n"/>
      <c r="AY11" s="476" t="n"/>
      <c r="AZ11" s="476" t="n"/>
      <c r="BA11" s="476" t="n"/>
      <c r="BB11" s="476" t="n"/>
      <c r="BC11" s="476" t="n"/>
      <c r="BD11" s="476" t="n"/>
      <c r="BE11" s="476" t="n"/>
      <c r="BF11" s="476" t="n"/>
      <c r="BG11" s="476" t="n"/>
      <c r="BH11" s="476" t="n"/>
      <c r="BI11" s="476" t="n"/>
      <c r="BJ11" s="476" t="n"/>
      <c r="BK11" s="476" t="n"/>
      <c r="BL11" s="476" t="n"/>
      <c r="BM11" s="476" t="n"/>
      <c r="BN11" s="476" t="n"/>
      <c r="BO11" s="476" t="n"/>
      <c r="BP11" s="476" t="n"/>
      <c r="BQ11" s="476" t="n"/>
      <c r="BR11" s="476" t="n"/>
      <c r="BS11" s="476" t="n"/>
      <c r="BT11" s="476" t="n"/>
      <c r="BU11" s="476" t="n"/>
      <c r="BV11" s="476" t="n"/>
      <c r="BW11" s="476" t="n"/>
      <c r="BX11" s="476" t="n"/>
      <c r="BY11" s="476" t="n"/>
      <c r="BZ11" s="476" t="n"/>
      <c r="CA11" s="476" t="n"/>
      <c r="CB11" s="476" t="n"/>
      <c r="CC11" s="476" t="n"/>
      <c r="CD11" s="476" t="n"/>
      <c r="CE11" s="476" t="n"/>
      <c r="CF11" s="476" t="n"/>
      <c r="CG11" s="476" t="n"/>
      <c r="CH11" s="476" t="n"/>
      <c r="CI11" s="476" t="n"/>
      <c r="CJ11" s="476" t="n"/>
      <c r="CK11" s="476" t="n"/>
      <c r="CL11" s="476" t="n"/>
      <c r="CM11" s="476" t="n"/>
      <c r="CN11" s="476" t="n"/>
      <c r="CO11" s="476" t="n"/>
      <c r="CP11" s="476" t="n"/>
      <c r="CQ11" s="476" t="n"/>
      <c r="CR11" s="476" t="n"/>
      <c r="CS11" s="476" t="n"/>
      <c r="CT11" s="476" t="n"/>
      <c r="CU11" s="476" t="n"/>
      <c r="CV11" s="476" t="n"/>
    </row>
    <row r="12">
      <c r="A12" s="476" t="n"/>
      <c r="B12" s="724">
        <f>'_calc_Dane'!F13</f>
        <v/>
      </c>
      <c r="C12" s="724">
        <f>'_calc_Dane'!G13</f>
        <v/>
      </c>
      <c r="D12" s="724">
        <f>'_calc_Dane'!H13</f>
        <v/>
      </c>
      <c r="E12" s="724">
        <f>'_calc_Dane'!I13</f>
        <v/>
      </c>
      <c r="F12" s="543">
        <f>'_calc_Dane'!M10-'_calc_Dane'!M12</f>
        <v/>
      </c>
      <c r="G12" s="544">
        <f>'_calc_Dane'!N10-'_calc_Dane'!N12</f>
        <v/>
      </c>
      <c r="H12" s="545">
        <f>SQRT(F12^2+G12^2)</f>
        <v/>
      </c>
      <c r="I12" s="546">
        <f>IF(ATAN2(F12,G12)*200/PI()&lt;0,ATAN2(F12,G12)*200/PI()+400,ATAN2(F12,G12)*200/PI())</f>
        <v/>
      </c>
      <c r="J12" s="547">
        <f>SIN(I12*PI()/200)</f>
        <v/>
      </c>
      <c r="K12" s="543">
        <f>COS(I12*PI()/200)</f>
        <v/>
      </c>
      <c r="L12" s="544">
        <f>0.001+0.000001*E12</f>
        <v/>
      </c>
      <c r="M12" s="548">
        <f>H12-E12</f>
        <v/>
      </c>
      <c r="N12" s="548">
        <f>H12-E12</f>
        <v/>
      </c>
      <c r="O12" s="476" t="n"/>
      <c r="P12" s="549" t="n">
        <v>8</v>
      </c>
      <c r="Q12" s="550" t="n">
        <v>150</v>
      </c>
      <c r="R12" s="550" t="n">
        <v>240</v>
      </c>
      <c r="S12" s="551">
        <f>Q12+U154</f>
        <v/>
      </c>
      <c r="T12" s="551">
        <f>R12+U155</f>
        <v/>
      </c>
      <c r="U12" s="551">
        <f>V154</f>
        <v/>
      </c>
      <c r="V12" s="551">
        <f>V155</f>
        <v/>
      </c>
      <c r="W12" s="476" t="n"/>
      <c r="X12" s="476" t="n"/>
      <c r="Y12" s="476" t="n"/>
      <c r="Z12" s="476" t="n"/>
      <c r="AA12" s="476" t="n"/>
      <c r="AB12" s="476" t="n"/>
      <c r="AC12" s="486" t="n"/>
      <c r="AD12" s="486" t="n"/>
      <c r="AE12" s="686" t="n"/>
      <c r="AF12" s="686" t="n"/>
      <c r="AG12" s="476" t="n"/>
      <c r="AH12" s="476" t="n"/>
      <c r="AI12" s="476" t="n"/>
      <c r="AJ12" s="476" t="n"/>
      <c r="AK12" s="476" t="n"/>
      <c r="AL12" s="476" t="n"/>
      <c r="AM12" s="476" t="n"/>
      <c r="AN12" s="476" t="n"/>
      <c r="AO12" s="476" t="n"/>
      <c r="AP12" s="476" t="n"/>
      <c r="AQ12" s="476" t="n"/>
      <c r="AR12" s="476" t="n"/>
      <c r="AS12" s="476" t="n"/>
      <c r="AT12" s="476" t="n"/>
      <c r="AU12" s="476" t="n"/>
      <c r="AV12" s="476" t="n"/>
      <c r="AW12" s="476" t="n"/>
      <c r="AX12" s="476" t="n"/>
      <c r="AY12" s="476" t="n"/>
      <c r="AZ12" s="476" t="n"/>
      <c r="BA12" s="476" t="n"/>
      <c r="BB12" s="476" t="n"/>
      <c r="BC12" s="476" t="n"/>
      <c r="BD12" s="476" t="n"/>
      <c r="BE12" s="476" t="n"/>
      <c r="BF12" s="476" t="n"/>
      <c r="BG12" s="476" t="n"/>
      <c r="BH12" s="476" t="n"/>
      <c r="BI12" s="476" t="n"/>
      <c r="BJ12" s="476" t="n"/>
      <c r="BK12" s="476" t="n"/>
      <c r="BL12" s="476" t="n"/>
      <c r="BM12" s="476" t="n"/>
      <c r="BN12" s="476" t="n"/>
      <c r="BO12" s="476" t="n"/>
      <c r="BP12" s="476" t="n"/>
      <c r="BQ12" s="476" t="n"/>
      <c r="BR12" s="476" t="n"/>
      <c r="BS12" s="476" t="n"/>
      <c r="BT12" s="476" t="n"/>
      <c r="BU12" s="476" t="n"/>
      <c r="BV12" s="476" t="n"/>
      <c r="BW12" s="476" t="n"/>
      <c r="BX12" s="476" t="n"/>
      <c r="BY12" s="476" t="n"/>
      <c r="BZ12" s="476" t="n"/>
      <c r="CA12" s="476" t="n"/>
      <c r="CB12" s="476" t="n"/>
      <c r="CC12" s="476" t="n"/>
      <c r="CD12" s="476" t="n"/>
      <c r="CE12" s="476" t="n"/>
      <c r="CF12" s="476" t="n"/>
      <c r="CG12" s="476" t="n"/>
      <c r="CH12" s="476" t="n"/>
      <c r="CI12" s="476" t="n"/>
      <c r="CJ12" s="476" t="n"/>
      <c r="CK12" s="476" t="n"/>
      <c r="CL12" s="476" t="n"/>
      <c r="CM12" s="476" t="n"/>
      <c r="CN12" s="476" t="n"/>
      <c r="CO12" s="476" t="n"/>
      <c r="CP12" s="476" t="n"/>
      <c r="CQ12" s="476" t="n"/>
      <c r="CR12" s="476" t="n"/>
      <c r="CS12" s="476" t="n"/>
      <c r="CT12" s="476" t="n"/>
      <c r="CU12" s="476" t="n"/>
      <c r="CV12" s="476" t="n"/>
    </row>
    <row r="13">
      <c r="A13" s="476" t="n"/>
      <c r="B13" s="724">
        <f>'_calc_Dane'!F14</f>
        <v/>
      </c>
      <c r="C13" s="724">
        <f>'_calc_Dane'!G14</f>
        <v/>
      </c>
      <c r="D13" s="724">
        <f>'_calc_Dane'!H14</f>
        <v/>
      </c>
      <c r="E13" s="724">
        <f>'_calc_Dane'!I14</f>
        <v/>
      </c>
      <c r="F13" s="543">
        <f>'_calc_Dane'!M6-'_calc_Dane'!M5</f>
        <v/>
      </c>
      <c r="G13" s="544">
        <f>'_calc_Dane'!N6-'_calc_Dane'!N5</f>
        <v/>
      </c>
      <c r="H13" s="545">
        <f>SQRT(F13^2+G13^2)</f>
        <v/>
      </c>
      <c r="I13" s="546">
        <f>IF(ATAN2(F13,G13)*200/PI()&lt;0,ATAN2(F13,G13)*200/PI()+400,ATAN2(F13,G13)*200/PI())</f>
        <v/>
      </c>
      <c r="J13" s="547">
        <f>SIN(I13*PI()/200)</f>
        <v/>
      </c>
      <c r="K13" s="543">
        <f>COS(I13*PI()/200)</f>
        <v/>
      </c>
      <c r="L13" s="544">
        <f>0.001+0.000001*E13</f>
        <v/>
      </c>
      <c r="M13" s="548">
        <f>H13-E13</f>
        <v/>
      </c>
      <c r="N13" s="548">
        <f>H13-E13</f>
        <v/>
      </c>
      <c r="O13" s="476" t="n"/>
      <c r="P13" s="845" t="n">
        <v>9</v>
      </c>
      <c r="Q13" s="845" t="n">
        <v>314</v>
      </c>
      <c r="R13" s="845" t="n">
        <v>271</v>
      </c>
      <c r="S13" s="476" t="n"/>
      <c r="T13" s="476" t="n"/>
      <c r="U13" s="476" t="n"/>
      <c r="V13" s="476" t="n"/>
      <c r="W13" s="476" t="n"/>
      <c r="X13" s="476" t="n"/>
      <c r="Y13" s="476" t="n"/>
      <c r="Z13" s="476" t="n"/>
      <c r="AA13" s="476" t="n"/>
      <c r="AB13" s="476" t="n"/>
      <c r="AC13" s="476" t="n"/>
      <c r="AD13" s="476" t="n"/>
      <c r="AE13" s="476" t="n"/>
      <c r="AF13" s="476" t="n"/>
      <c r="AG13" s="476" t="n"/>
      <c r="AH13" s="476" t="n"/>
      <c r="AI13" s="476" t="n"/>
      <c r="AJ13" s="476" t="n"/>
      <c r="AK13" s="476" t="n"/>
      <c r="AL13" s="476" t="n"/>
      <c r="AM13" s="476" t="n"/>
      <c r="AN13" s="476" t="n"/>
      <c r="AO13" s="476" t="n"/>
      <c r="AP13" s="476" t="n"/>
      <c r="AQ13" s="476" t="n"/>
      <c r="AR13" s="476" t="n"/>
      <c r="AS13" s="476" t="n"/>
      <c r="AT13" s="476" t="n"/>
      <c r="AU13" s="476" t="n"/>
      <c r="AV13" s="476" t="n"/>
      <c r="AW13" s="476" t="n"/>
      <c r="AX13" s="476" t="n"/>
      <c r="AY13" s="476" t="n"/>
      <c r="AZ13" s="476" t="n"/>
      <c r="BA13" s="476" t="n"/>
      <c r="BB13" s="476" t="n"/>
      <c r="BC13" s="476" t="n"/>
      <c r="BD13" s="476" t="n"/>
      <c r="BE13" s="476" t="n"/>
      <c r="BF13" s="476" t="n"/>
      <c r="BG13" s="476" t="n"/>
      <c r="BH13" s="476" t="n"/>
      <c r="BI13" s="476" t="n"/>
      <c r="BJ13" s="476" t="n"/>
      <c r="BK13" s="476" t="n"/>
      <c r="BL13" s="476" t="n"/>
      <c r="BM13" s="476" t="n"/>
      <c r="BN13" s="476" t="n"/>
      <c r="BO13" s="476" t="n"/>
      <c r="BP13" s="476" t="n"/>
      <c r="BQ13" s="476" t="n"/>
      <c r="BR13" s="476" t="n"/>
      <c r="BS13" s="476" t="n"/>
      <c r="BT13" s="476" t="n"/>
      <c r="BU13" s="476" t="n"/>
      <c r="BV13" s="476" t="n"/>
      <c r="BW13" s="476" t="n"/>
      <c r="BX13" s="476" t="n"/>
      <c r="BY13" s="476" t="n"/>
      <c r="BZ13" s="476" t="n"/>
      <c r="CA13" s="476" t="n"/>
      <c r="CB13" s="476" t="n"/>
      <c r="CC13" s="476" t="n"/>
      <c r="CD13" s="476" t="n"/>
      <c r="CE13" s="476" t="n"/>
      <c r="CF13" s="476" t="n"/>
      <c r="CG13" s="476" t="n"/>
      <c r="CH13" s="476" t="n"/>
      <c r="CI13" s="476" t="n"/>
      <c r="CJ13" s="476" t="n"/>
      <c r="CK13" s="476" t="n"/>
      <c r="CL13" s="476" t="n"/>
      <c r="CM13" s="476" t="n"/>
      <c r="CN13" s="476" t="n"/>
      <c r="CO13" s="476" t="n"/>
      <c r="CP13" s="476" t="n"/>
      <c r="CQ13" s="476" t="n"/>
      <c r="CR13" s="476" t="n"/>
      <c r="CS13" s="476" t="n"/>
      <c r="CT13" s="476" t="n"/>
      <c r="CU13" s="476" t="n"/>
      <c r="CV13" s="476" t="n"/>
    </row>
    <row r="14" ht="17.1" customHeight="1">
      <c r="A14" s="476" t="n"/>
      <c r="B14" s="724">
        <f>'_calc_Dane'!F15</f>
        <v/>
      </c>
      <c r="C14" s="724">
        <f>'_calc_Dane'!G15</f>
        <v/>
      </c>
      <c r="D14" s="724">
        <f>'_calc_Dane'!H15</f>
        <v/>
      </c>
      <c r="E14" s="789">
        <f>'_calc_Dane'!I15</f>
        <v/>
      </c>
      <c r="F14" s="543">
        <f>'_calc_Dane'!M13-'_calc_Dane'!M5</f>
        <v/>
      </c>
      <c r="G14" s="544">
        <f>'_calc_Dane'!N13-'_calc_Dane'!N5</f>
        <v/>
      </c>
      <c r="H14" s="545">
        <f>SQRT(F14^2+G14^2)</f>
        <v/>
      </c>
      <c r="I14" s="790">
        <f>IF(ATAN2(F14,G14)*200/PI()&lt;0,ATAN2(F14,G14)*200/PI()+400,ATAN2(F14,G14)*200/PI())</f>
        <v/>
      </c>
      <c r="J14" s="547">
        <f>SIN(I14*PI()/200)</f>
        <v/>
      </c>
      <c r="K14" s="543">
        <f>COS(I14*PI()/200)</f>
        <v/>
      </c>
      <c r="L14" s="544">
        <f>0.001+0.000001*E14</f>
        <v/>
      </c>
      <c r="M14" s="548">
        <f>H14-E14</f>
        <v/>
      </c>
      <c r="N14" s="548">
        <f>H14-E14</f>
        <v/>
      </c>
      <c r="O14" s="476" t="n"/>
      <c r="P14" s="554" t="inlineStr">
        <is>
          <t>Numer ID</t>
        </is>
      </c>
      <c r="Q14" s="555">
        <f>Dane!K4</f>
        <v/>
      </c>
      <c r="R14" s="476" t="n"/>
      <c r="S14" s="476" t="n"/>
      <c r="T14" s="556" t="inlineStr">
        <is>
          <t>n (obserwacje)</t>
        </is>
      </c>
      <c r="U14" s="503">
        <f>Dane!K10</f>
        <v/>
      </c>
      <c r="V14" s="778" t="inlineStr">
        <is>
          <t>m0</t>
        </is>
      </c>
      <c r="W14" s="558">
        <f>SQRT(W15/(U14-U15+U16))</f>
        <v/>
      </c>
      <c r="X14" s="476" t="n"/>
      <c r="Y14" s="476" t="n"/>
      <c r="Z14" s="476" t="n"/>
      <c r="AA14" s="476" t="n"/>
      <c r="AB14" s="476" t="n"/>
      <c r="AC14" s="476" t="n"/>
      <c r="AD14" s="476" t="n"/>
      <c r="AE14" s="476" t="n"/>
      <c r="AF14" s="476" t="n"/>
      <c r="AG14" s="476" t="n"/>
      <c r="AH14" s="476" t="n"/>
      <c r="AI14" s="476" t="n"/>
      <c r="AJ14" s="476" t="n"/>
      <c r="AK14" s="476" t="n"/>
      <c r="AL14" s="476" t="n"/>
      <c r="AM14" s="476" t="n"/>
      <c r="AN14" s="476" t="n"/>
      <c r="AO14" s="476" t="n"/>
      <c r="AP14" s="476" t="n"/>
      <c r="AQ14" s="476" t="n"/>
      <c r="AR14" s="476" t="n"/>
      <c r="AS14" s="476" t="n"/>
      <c r="AT14" s="476" t="n"/>
      <c r="AU14" s="476" t="n"/>
      <c r="AV14" s="476" t="n"/>
      <c r="AW14" s="476" t="n"/>
      <c r="AX14" s="476" t="n"/>
      <c r="AY14" s="476" t="n"/>
      <c r="AZ14" s="476" t="n"/>
      <c r="BA14" s="476" t="n"/>
      <c r="BB14" s="476" t="n"/>
      <c r="BC14" s="476" t="n"/>
      <c r="BD14" s="476" t="n"/>
      <c r="BE14" s="476" t="n"/>
      <c r="BF14" s="476" t="n"/>
      <c r="BG14" s="476" t="n"/>
      <c r="BH14" s="476" t="n"/>
      <c r="BI14" s="476" t="n"/>
      <c r="BJ14" s="476" t="n"/>
      <c r="BK14" s="476" t="n"/>
      <c r="BL14" s="476" t="n"/>
      <c r="BM14" s="476" t="n"/>
      <c r="BN14" s="476" t="n"/>
      <c r="BO14" s="476" t="n"/>
      <c r="BP14" s="476" t="n"/>
      <c r="BQ14" s="476" t="n"/>
      <c r="BR14" s="476" t="n"/>
      <c r="BS14" s="476" t="n"/>
      <c r="BT14" s="476" t="n"/>
      <c r="BU14" s="476" t="n"/>
      <c r="BV14" s="476" t="n"/>
      <c r="BW14" s="476" t="n"/>
      <c r="BX14" s="476" t="n"/>
      <c r="BY14" s="476" t="n"/>
      <c r="BZ14" s="476" t="n"/>
      <c r="CA14" s="476" t="n"/>
      <c r="CB14" s="476" t="n"/>
      <c r="CC14" s="476" t="n"/>
      <c r="CD14" s="476" t="n"/>
      <c r="CE14" s="476" t="n"/>
      <c r="CF14" s="476" t="n"/>
      <c r="CG14" s="476" t="n"/>
      <c r="CH14" s="476" t="n"/>
      <c r="CI14" s="476" t="n"/>
      <c r="CJ14" s="476" t="n"/>
      <c r="CK14" s="476" t="n"/>
      <c r="CL14" s="476" t="n"/>
      <c r="CM14" s="476" t="n"/>
      <c r="CN14" s="476" t="n"/>
      <c r="CO14" s="476" t="n"/>
      <c r="CP14" s="476" t="n"/>
      <c r="CQ14" s="476" t="n"/>
      <c r="CR14" s="476" t="n"/>
      <c r="CS14" s="476" t="n"/>
      <c r="CT14" s="476" t="n"/>
      <c r="CU14" s="476" t="n"/>
      <c r="CV14" s="476" t="n"/>
    </row>
    <row r="15" ht="17.1" customHeight="1">
      <c r="A15" s="476" t="n"/>
      <c r="B15" s="724">
        <f>'_calc_Dane'!F16</f>
        <v/>
      </c>
      <c r="C15" s="724">
        <f>'_calc_Dane'!G16</f>
        <v/>
      </c>
      <c r="D15" s="724">
        <f>'_calc_Dane'!H16</f>
        <v/>
      </c>
      <c r="E15" s="724">
        <f>'_calc_Dane'!I16</f>
        <v/>
      </c>
      <c r="F15" s="543">
        <f>'_calc_Dane'!M11-'_calc_Dane'!M5</f>
        <v/>
      </c>
      <c r="G15" s="544">
        <f>'_calc_Dane'!N11-'_calc_Dane'!N5</f>
        <v/>
      </c>
      <c r="H15" s="545">
        <f>SQRT(F15^2+G15^2)</f>
        <v/>
      </c>
      <c r="I15" s="546">
        <f>IF(ATAN2(F15,G15)*200/PI()&lt;0,ATAN2(F15,G15)*200/PI()+400,ATAN2(F15,G15)*200/PI())</f>
        <v/>
      </c>
      <c r="J15" s="547">
        <f>SIN(I15*PI()/200)</f>
        <v/>
      </c>
      <c r="K15" s="543">
        <f>COS(I15*PI()/200)</f>
        <v/>
      </c>
      <c r="L15" s="544">
        <f>0.001+0.000001*E15</f>
        <v/>
      </c>
      <c r="M15" s="548">
        <f>H15-E15</f>
        <v/>
      </c>
      <c r="N15" s="548">
        <f>H15-E15</f>
        <v/>
      </c>
      <c r="O15" s="476" t="n"/>
      <c r="P15" s="559" t="inlineStr">
        <is>
          <t>σβ</t>
        </is>
      </c>
      <c r="Q15" s="492">
        <f>Dane!K5</f>
        <v/>
      </c>
      <c r="R15" s="492">
        <f>Dane!L5</f>
        <v/>
      </c>
      <c r="S15" s="476" t="n"/>
      <c r="T15" s="556" t="inlineStr">
        <is>
          <t>u (niewiadome)</t>
        </is>
      </c>
      <c r="U15" s="492">
        <f>Dane!K11</f>
        <v/>
      </c>
      <c r="V15" s="559" t="inlineStr">
        <is>
          <t>VTV</t>
        </is>
      </c>
      <c r="W15" s="550">
        <f t="array" ref="W15">(MMULT(TRANSPOSE(T80:T111),T80:T111))</f>
        <v/>
      </c>
      <c r="X15" s="476" t="n"/>
      <c r="Y15" s="476" t="n"/>
      <c r="Z15" s="476" t="n"/>
      <c r="AA15" s="476" t="n"/>
      <c r="AB15" s="476" t="n"/>
      <c r="AC15" s="476" t="n"/>
      <c r="AD15" s="476" t="n"/>
      <c r="AE15" s="476" t="n"/>
      <c r="AF15" s="476" t="n"/>
      <c r="AG15" s="476" t="n"/>
      <c r="AH15" s="476" t="n"/>
      <c r="AI15" s="476" t="n"/>
      <c r="AJ15" s="476" t="n"/>
      <c r="AK15" s="476" t="n"/>
      <c r="AL15" s="476" t="n"/>
      <c r="AM15" s="476" t="n"/>
      <c r="AN15" s="476" t="n"/>
      <c r="AO15" s="476" t="n"/>
      <c r="AP15" s="476" t="n"/>
      <c r="AQ15" s="476" t="n"/>
      <c r="AR15" s="476" t="n"/>
      <c r="AS15" s="476" t="n"/>
      <c r="AT15" s="476" t="n"/>
      <c r="AU15" s="476" t="n"/>
      <c r="AV15" s="476" t="n"/>
      <c r="AW15" s="476" t="n"/>
      <c r="AX15" s="476" t="n"/>
      <c r="AY15" s="476" t="n"/>
      <c r="AZ15" s="476" t="n"/>
      <c r="BA15" s="476" t="n"/>
      <c r="BB15" s="476" t="n"/>
      <c r="BC15" s="476" t="n"/>
      <c r="BD15" s="476" t="n"/>
      <c r="BE15" s="476" t="n"/>
      <c r="BF15" s="476" t="n"/>
      <c r="BG15" s="476" t="n"/>
      <c r="BH15" s="476" t="n"/>
      <c r="BI15" s="476" t="n"/>
      <c r="BJ15" s="476" t="n"/>
      <c r="BK15" s="476" t="n"/>
      <c r="BL15" s="476" t="n"/>
      <c r="BM15" s="476" t="n"/>
      <c r="BN15" s="476" t="n"/>
      <c r="BO15" s="476" t="n"/>
      <c r="BP15" s="476" t="n"/>
      <c r="BQ15" s="476" t="n"/>
      <c r="BR15" s="476" t="n"/>
      <c r="BS15" s="476" t="n"/>
      <c r="BT15" s="476" t="n"/>
      <c r="BU15" s="476" t="n"/>
      <c r="BV15" s="476" t="n"/>
      <c r="BW15" s="476" t="n"/>
      <c r="BX15" s="476" t="n"/>
      <c r="BY15" s="476" t="n"/>
      <c r="BZ15" s="476" t="n"/>
      <c r="CA15" s="476" t="n"/>
      <c r="CB15" s="476" t="n"/>
      <c r="CC15" s="476" t="n"/>
      <c r="CD15" s="476" t="n"/>
      <c r="CE15" s="476" t="n"/>
      <c r="CF15" s="476" t="n"/>
      <c r="CG15" s="476" t="n"/>
      <c r="CH15" s="476" t="n"/>
      <c r="CI15" s="476" t="n"/>
      <c r="CJ15" s="476" t="n"/>
      <c r="CK15" s="476" t="n"/>
      <c r="CL15" s="476" t="n"/>
      <c r="CM15" s="476" t="n"/>
      <c r="CN15" s="476" t="n"/>
      <c r="CO15" s="476" t="n"/>
      <c r="CP15" s="476" t="n"/>
      <c r="CQ15" s="476" t="n"/>
      <c r="CR15" s="476" t="n"/>
      <c r="CS15" s="476" t="n"/>
      <c r="CT15" s="476" t="n"/>
      <c r="CU15" s="476" t="n"/>
      <c r="CV15" s="476" t="n"/>
    </row>
    <row r="16" ht="17.1" customHeight="1">
      <c r="A16" s="476" t="n"/>
      <c r="B16" s="724">
        <f>'_calc_Dane'!F17</f>
        <v/>
      </c>
      <c r="C16" s="724">
        <f>'_calc_Dane'!G17</f>
        <v/>
      </c>
      <c r="D16" s="724">
        <f>'_calc_Dane'!H17</f>
        <v/>
      </c>
      <c r="E16" s="724">
        <f>'_calc_Dane'!I17</f>
        <v/>
      </c>
      <c r="F16" s="543">
        <f>'_calc_Dane'!M12-'_calc_Dane'!M6</f>
        <v/>
      </c>
      <c r="G16" s="544">
        <f>'_calc_Dane'!N12-'_calc_Dane'!N6</f>
        <v/>
      </c>
      <c r="H16" s="545">
        <f>SQRT(F16^2+G16^2)</f>
        <v/>
      </c>
      <c r="I16" s="546">
        <f>IF(ATAN2(F16,G16)*200/PI()&lt;0,ATAN2(F16,G16)*200/PI()+400,ATAN2(F16,G16)*200/PI())</f>
        <v/>
      </c>
      <c r="J16" s="547">
        <f>SIN(I16*PI()/200)</f>
        <v/>
      </c>
      <c r="K16" s="543">
        <f>COS(I16*PI()/200)</f>
        <v/>
      </c>
      <c r="L16" s="544">
        <f>0.001+0.000001*E16</f>
        <v/>
      </c>
      <c r="M16" s="548">
        <f>H16-E16</f>
        <v/>
      </c>
      <c r="N16" s="548">
        <f>H16-E16</f>
        <v/>
      </c>
      <c r="O16" s="476" t="n"/>
      <c r="P16" s="559" t="inlineStr">
        <is>
          <t>σd</t>
        </is>
      </c>
      <c r="Q16" s="492">
        <f>Dane!K6</f>
        <v/>
      </c>
      <c r="R16" s="492">
        <f>Dane!L6</f>
        <v/>
      </c>
      <c r="S16" s="476" t="n"/>
      <c r="T16" s="556" t="inlineStr">
        <is>
          <t>d (defekt)</t>
        </is>
      </c>
      <c r="U16" s="492">
        <f>Dane!K12</f>
        <v/>
      </c>
      <c r="V16" s="501" t="n"/>
      <c r="W16" s="476" t="n"/>
      <c r="X16" s="476" t="n"/>
      <c r="Y16" s="476" t="n"/>
      <c r="Z16" s="476" t="n"/>
      <c r="AA16" s="476" t="n"/>
      <c r="AB16" s="476" t="n"/>
      <c r="AC16" s="476" t="n"/>
      <c r="AD16" s="476" t="n"/>
      <c r="AE16" s="476" t="n"/>
      <c r="AF16" s="476" t="n"/>
      <c r="AG16" s="476" t="n"/>
      <c r="AH16" s="476" t="n"/>
      <c r="AI16" s="476" t="n"/>
      <c r="AJ16" s="476" t="n"/>
      <c r="AK16" s="476" t="n"/>
      <c r="AL16" s="476" t="n"/>
      <c r="AM16" s="476" t="n"/>
      <c r="AN16" s="476" t="n"/>
      <c r="AO16" s="476" t="n"/>
      <c r="AP16" s="476" t="n"/>
      <c r="AQ16" s="476" t="n"/>
      <c r="AR16" s="476" t="n"/>
      <c r="AS16" s="476" t="n"/>
      <c r="AT16" s="476" t="n"/>
      <c r="AU16" s="476" t="n"/>
      <c r="AV16" s="476" t="n"/>
      <c r="AW16" s="476" t="n"/>
      <c r="AX16" s="476" t="n"/>
      <c r="AY16" s="476" t="n"/>
      <c r="AZ16" s="476" t="n"/>
      <c r="BA16" s="476" t="n"/>
      <c r="BB16" s="476" t="n"/>
      <c r="BC16" s="476" t="n"/>
      <c r="BD16" s="476" t="n"/>
      <c r="BE16" s="476" t="n"/>
      <c r="BF16" s="476" t="n"/>
      <c r="BG16" s="476" t="n"/>
      <c r="BH16" s="476" t="n"/>
      <c r="BI16" s="476" t="n"/>
      <c r="BJ16" s="476" t="n"/>
      <c r="BK16" s="476" t="n"/>
      <c r="BL16" s="476" t="n"/>
      <c r="BM16" s="476" t="n"/>
      <c r="BN16" s="476" t="n"/>
      <c r="BO16" s="476" t="n"/>
      <c r="BP16" s="476" t="n"/>
      <c r="BQ16" s="476" t="n"/>
      <c r="BR16" s="476" t="n"/>
      <c r="BS16" s="476" t="n"/>
      <c r="BT16" s="476" t="n"/>
      <c r="BU16" s="476" t="n"/>
      <c r="BV16" s="476" t="n"/>
      <c r="BW16" s="476" t="n"/>
      <c r="BX16" s="476" t="n"/>
      <c r="BY16" s="476" t="n"/>
      <c r="BZ16" s="476" t="n"/>
      <c r="CA16" s="476" t="n"/>
      <c r="CB16" s="476" t="n"/>
      <c r="CC16" s="476" t="n"/>
      <c r="CD16" s="476" t="n"/>
      <c r="CE16" s="476" t="n"/>
      <c r="CF16" s="476" t="n"/>
      <c r="CG16" s="476" t="n"/>
      <c r="CH16" s="476" t="n"/>
      <c r="CI16" s="476" t="n"/>
      <c r="CJ16" s="476" t="n"/>
      <c r="CK16" s="476" t="n"/>
      <c r="CL16" s="476" t="n"/>
      <c r="CM16" s="476" t="n"/>
      <c r="CN16" s="476" t="n"/>
      <c r="CO16" s="476" t="n"/>
      <c r="CP16" s="476" t="n"/>
      <c r="CQ16" s="476" t="n"/>
      <c r="CR16" s="476" t="n"/>
      <c r="CS16" s="476" t="n"/>
      <c r="CT16" s="476" t="n"/>
      <c r="CU16" s="476" t="n"/>
      <c r="CV16" s="476" t="n"/>
    </row>
    <row r="17">
      <c r="A17" s="476" t="n"/>
      <c r="B17" s="724">
        <f>'_calc_Dane'!F18</f>
        <v/>
      </c>
      <c r="C17" s="724">
        <f>'_calc_Dane'!G18</f>
        <v/>
      </c>
      <c r="D17" s="724">
        <f>'_calc_Dane'!H18</f>
        <v/>
      </c>
      <c r="E17" s="724">
        <f>'_calc_Dane'!I18</f>
        <v/>
      </c>
      <c r="F17" s="543">
        <f>'_calc_Dane'!M13-'_calc_Dane'!M6</f>
        <v/>
      </c>
      <c r="G17" s="544">
        <f>'_calc_Dane'!N13-'_calc_Dane'!N6</f>
        <v/>
      </c>
      <c r="H17" s="545">
        <f>SQRT(F17^2+G17^2)</f>
        <v/>
      </c>
      <c r="I17" s="546">
        <f>IF(ATAN2(F17,G17)*200/PI()&lt;0,ATAN2(F17,G17)*200/PI()+400,ATAN2(F17,G17)*200/PI())</f>
        <v/>
      </c>
      <c r="J17" s="547">
        <f>SIN(I17*PI()/200)</f>
        <v/>
      </c>
      <c r="K17" s="543">
        <f>COS(I17*PI()/200)</f>
        <v/>
      </c>
      <c r="L17" s="544">
        <f>0.001+0.000001*E17</f>
        <v/>
      </c>
      <c r="M17" s="548">
        <f>H17-E17</f>
        <v/>
      </c>
      <c r="N17" s="548">
        <f>H17-E17</f>
        <v/>
      </c>
      <c r="O17" s="476" t="n"/>
      <c r="P17" s="501" t="n"/>
      <c r="Q17" s="501" t="n"/>
      <c r="R17" s="501" t="n"/>
      <c r="S17" s="476" t="n"/>
      <c r="T17" s="476" t="n"/>
      <c r="U17" s="476" t="n"/>
      <c r="V17" s="476" t="n"/>
      <c r="W17" s="476" t="n"/>
      <c r="X17" s="476" t="n"/>
      <c r="Y17" s="476" t="n"/>
      <c r="Z17" s="476" t="n"/>
      <c r="AA17" s="476" t="n"/>
      <c r="AB17" s="476" t="n"/>
      <c r="AC17" s="476" t="n"/>
      <c r="AD17" s="476" t="n"/>
      <c r="AE17" s="476" t="n"/>
      <c r="AF17" s="476" t="n"/>
      <c r="AG17" s="476" t="n"/>
      <c r="AH17" s="476" t="n"/>
      <c r="AI17" s="476" t="n"/>
      <c r="AJ17" s="476" t="n"/>
      <c r="AK17" s="476" t="n"/>
      <c r="AL17" s="476" t="n"/>
      <c r="AM17" s="476" t="n"/>
      <c r="AN17" s="476" t="n"/>
      <c r="AO17" s="476" t="n"/>
      <c r="AP17" s="476" t="n"/>
      <c r="AQ17" s="476" t="n"/>
      <c r="AR17" s="476" t="n"/>
      <c r="AS17" s="476" t="n"/>
      <c r="AT17" s="476" t="n"/>
      <c r="AU17" s="476" t="n"/>
      <c r="AV17" s="476" t="n"/>
      <c r="AW17" s="476" t="n"/>
      <c r="AX17" s="476" t="n"/>
      <c r="AY17" s="476" t="n"/>
      <c r="AZ17" s="476" t="n"/>
      <c r="BA17" s="476" t="n"/>
      <c r="BB17" s="476" t="n"/>
      <c r="BC17" s="476" t="n"/>
      <c r="BD17" s="476" t="n"/>
      <c r="BE17" s="476" t="n"/>
      <c r="BF17" s="476" t="n"/>
      <c r="BG17" s="476" t="n"/>
      <c r="BH17" s="476" t="n"/>
      <c r="BI17" s="476" t="n"/>
      <c r="BJ17" s="476" t="n"/>
      <c r="BK17" s="476" t="n"/>
      <c r="BL17" s="476" t="n"/>
      <c r="BM17" s="476" t="n"/>
      <c r="BN17" s="476" t="n"/>
      <c r="BO17" s="476" t="n"/>
      <c r="BP17" s="476" t="n"/>
      <c r="BQ17" s="476" t="n"/>
      <c r="BR17" s="476" t="n"/>
      <c r="BS17" s="476" t="n"/>
      <c r="BT17" s="476" t="n"/>
      <c r="BU17" s="476" t="n"/>
      <c r="BV17" s="476" t="n"/>
      <c r="BW17" s="476" t="n"/>
      <c r="BX17" s="476" t="n"/>
      <c r="BY17" s="476" t="n"/>
      <c r="BZ17" s="476" t="n"/>
      <c r="CA17" s="476" t="n"/>
      <c r="CB17" s="476" t="n"/>
      <c r="CC17" s="476" t="n"/>
      <c r="CD17" s="476" t="n"/>
      <c r="CE17" s="476" t="n"/>
      <c r="CF17" s="476" t="n"/>
      <c r="CG17" s="476" t="n"/>
      <c r="CH17" s="476" t="n"/>
      <c r="CI17" s="476" t="n"/>
      <c r="CJ17" s="476" t="n"/>
      <c r="CK17" s="476" t="n"/>
      <c r="CL17" s="476" t="n"/>
      <c r="CM17" s="476" t="n"/>
      <c r="CN17" s="476" t="n"/>
      <c r="CO17" s="476" t="n"/>
      <c r="CP17" s="476" t="n"/>
      <c r="CQ17" s="476" t="n"/>
      <c r="CR17" s="476" t="n"/>
      <c r="CS17" s="476" t="n"/>
      <c r="CT17" s="476" t="n"/>
      <c r="CU17" s="476" t="n"/>
      <c r="CV17" s="476" t="n"/>
    </row>
    <row r="18">
      <c r="A18" s="476" t="n"/>
      <c r="B18" s="724">
        <f>'_calc_Dane'!F19</f>
        <v/>
      </c>
      <c r="C18" s="724">
        <f>'_calc_Dane'!G19</f>
        <v/>
      </c>
      <c r="D18" s="724">
        <f>'_calc_Dane'!H19</f>
        <v/>
      </c>
      <c r="E18" s="724">
        <f>'_calc_Dane'!I19</f>
        <v/>
      </c>
      <c r="F18" s="543">
        <f>'_calc_Dane'!M8-'_calc_Dane'!M6</f>
        <v/>
      </c>
      <c r="G18" s="544">
        <f>'_calc_Dane'!N8-'_calc_Dane'!N6</f>
        <v/>
      </c>
      <c r="H18" s="545">
        <f>SQRT(F18^2+G18^2)</f>
        <v/>
      </c>
      <c r="I18" s="546">
        <f>IF(ATAN2(F18,G18)*200/PI()&lt;0,ATAN2(F18,G18)*200/PI()+400,ATAN2(F18,G18)*200/PI())</f>
        <v/>
      </c>
      <c r="J18" s="547">
        <f>SIN(I18*PI()/200)</f>
        <v/>
      </c>
      <c r="K18" s="543">
        <f>COS(I18*PI()/200)</f>
        <v/>
      </c>
      <c r="L18" s="544">
        <f>0.001+0.000001*E18</f>
        <v/>
      </c>
      <c r="M18" s="548">
        <f>H18-E18</f>
        <v/>
      </c>
      <c r="N18" s="548">
        <f>H18-E18</f>
        <v/>
      </c>
      <c r="O18" s="476" t="n"/>
      <c r="P18" s="565" t="inlineStr">
        <is>
          <t>ρcc</t>
        </is>
      </c>
      <c r="Q18" s="502">
        <f>200/PI()*10000</f>
        <v/>
      </c>
      <c r="R18" s="501" t="n"/>
      <c r="S18" s="476" t="n"/>
      <c r="T18" s="476" t="n"/>
      <c r="U18" s="476" t="n"/>
      <c r="V18" s="476" t="n"/>
      <c r="W18" s="476" t="n"/>
      <c r="X18" s="476" t="n"/>
      <c r="Y18" s="476" t="n"/>
      <c r="Z18" s="476" t="n"/>
      <c r="AA18" s="476" t="n"/>
      <c r="AB18" s="476" t="n"/>
      <c r="AC18" s="476" t="n"/>
      <c r="AD18" s="476" t="n"/>
      <c r="AE18" s="476" t="n"/>
      <c r="AF18" s="476" t="n"/>
      <c r="AG18" s="476" t="n"/>
      <c r="AH18" s="476" t="n"/>
      <c r="AI18" s="476" t="n"/>
      <c r="AJ18" s="476" t="n"/>
      <c r="AK18" s="476" t="n"/>
      <c r="AL18" s="476" t="n"/>
      <c r="AM18" s="476" t="n"/>
      <c r="AN18" s="476" t="n"/>
      <c r="AO18" s="476" t="n"/>
      <c r="AP18" s="476" t="n"/>
      <c r="AQ18" s="476" t="n"/>
      <c r="AR18" s="476" t="n"/>
      <c r="AS18" s="476" t="n"/>
      <c r="AT18" s="476" t="n"/>
      <c r="AU18" s="476" t="n"/>
      <c r="AV18" s="476" t="n"/>
      <c r="AW18" s="476" t="n"/>
      <c r="AX18" s="476" t="n"/>
      <c r="AY18" s="476" t="n"/>
      <c r="AZ18" s="476" t="n"/>
      <c r="BA18" s="476" t="n"/>
      <c r="BB18" s="476" t="n"/>
      <c r="BC18" s="476" t="n"/>
      <c r="BD18" s="476" t="n"/>
      <c r="BE18" s="476" t="n"/>
      <c r="BF18" s="476" t="n"/>
      <c r="BG18" s="476" t="n"/>
      <c r="BH18" s="476" t="n"/>
      <c r="BI18" s="476" t="n"/>
      <c r="BJ18" s="476" t="n"/>
      <c r="BK18" s="476" t="n"/>
      <c r="BL18" s="476" t="n"/>
      <c r="BM18" s="476" t="n"/>
      <c r="BN18" s="476" t="n"/>
      <c r="BO18" s="476" t="n"/>
      <c r="BP18" s="476" t="n"/>
      <c r="BQ18" s="476" t="n"/>
      <c r="BR18" s="476" t="n"/>
      <c r="BS18" s="476" t="n"/>
      <c r="BT18" s="476" t="n"/>
      <c r="BU18" s="476" t="n"/>
      <c r="BV18" s="476" t="n"/>
      <c r="BW18" s="476" t="n"/>
      <c r="BX18" s="476" t="n"/>
      <c r="BY18" s="476" t="n"/>
      <c r="BZ18" s="476" t="n"/>
      <c r="CA18" s="476" t="n"/>
      <c r="CB18" s="476" t="n"/>
      <c r="CC18" s="476" t="n"/>
      <c r="CD18" s="476" t="n"/>
      <c r="CE18" s="476" t="n"/>
      <c r="CF18" s="476" t="n"/>
      <c r="CG18" s="476" t="n"/>
      <c r="CH18" s="476" t="n"/>
      <c r="CI18" s="476" t="n"/>
      <c r="CJ18" s="476" t="n"/>
      <c r="CK18" s="476" t="n"/>
      <c r="CL18" s="476" t="n"/>
      <c r="CM18" s="476" t="n"/>
      <c r="CN18" s="476" t="n"/>
      <c r="CO18" s="476" t="n"/>
      <c r="CP18" s="476" t="n"/>
      <c r="CQ18" s="476" t="n"/>
      <c r="CR18" s="476" t="n"/>
      <c r="CS18" s="476" t="n"/>
      <c r="CT18" s="476" t="n"/>
      <c r="CU18" s="476" t="n"/>
      <c r="CV18" s="476" t="n"/>
    </row>
    <row r="19">
      <c r="A19" s="476" t="n"/>
      <c r="B19" s="724">
        <f>'_calc_Dane'!F20</f>
        <v/>
      </c>
      <c r="C19" s="724">
        <f>'_calc_Dane'!G20</f>
        <v/>
      </c>
      <c r="D19" s="724">
        <f>'_calc_Dane'!H20</f>
        <v/>
      </c>
      <c r="E19" s="724">
        <f>'_calc_Dane'!I20</f>
        <v/>
      </c>
      <c r="F19" s="543">
        <f>'_calc_Dane'!M9-'_calc_Dane'!M8</f>
        <v/>
      </c>
      <c r="G19" s="544">
        <f>'_calc_Dane'!N9-'_calc_Dane'!N8</f>
        <v/>
      </c>
      <c r="H19" s="545">
        <f>SQRT(F19^2+G19^2)</f>
        <v/>
      </c>
      <c r="I19" s="546">
        <f>IF(ATAN2(F19,G19)*200/PI()&lt;0,ATAN2(F19,G19)*200/PI()+400,ATAN2(F19,G19)*200/PI())</f>
        <v/>
      </c>
      <c r="J19" s="547">
        <f>SIN(I19*PI()/200)</f>
        <v/>
      </c>
      <c r="K19" s="543">
        <f>COS(I19*PI()/200)</f>
        <v/>
      </c>
      <c r="L19" s="544">
        <f>0.001+0.000001*E19</f>
        <v/>
      </c>
      <c r="M19" s="548">
        <f>H19-E19</f>
        <v/>
      </c>
      <c r="N19" s="548">
        <f>H19-E19</f>
        <v/>
      </c>
      <c r="O19" s="476" t="n"/>
      <c r="P19" s="501" t="n"/>
      <c r="Q19" s="501" t="n"/>
      <c r="R19" s="501" t="n"/>
      <c r="S19" s="476" t="n"/>
      <c r="T19" s="476" t="n"/>
      <c r="U19" s="476" t="n"/>
      <c r="V19" s="476" t="n"/>
      <c r="W19" s="476" t="n"/>
      <c r="X19" s="476" t="n"/>
      <c r="Y19" s="476" t="n"/>
      <c r="Z19" s="476" t="n"/>
      <c r="AA19" s="476" t="n"/>
      <c r="AB19" s="476" t="n"/>
      <c r="AC19" s="476" t="n"/>
      <c r="AD19" s="476" t="n"/>
      <c r="AE19" s="476" t="n"/>
      <c r="AF19" s="476" t="n"/>
      <c r="AG19" s="476" t="n"/>
      <c r="AH19" s="476" t="n"/>
      <c r="AI19" s="476" t="n"/>
      <c r="AJ19" s="476" t="n"/>
      <c r="AK19" s="476" t="n"/>
      <c r="AL19" s="476" t="n"/>
      <c r="AM19" s="476" t="n"/>
      <c r="AN19" s="476" t="n"/>
      <c r="AO19" s="476" t="n"/>
      <c r="AP19" s="476" t="n"/>
      <c r="AQ19" s="476" t="n"/>
      <c r="AR19" s="476" t="n"/>
      <c r="AS19" s="476" t="n"/>
      <c r="AT19" s="476" t="n"/>
      <c r="AU19" s="476" t="n"/>
      <c r="AV19" s="476" t="n"/>
      <c r="AW19" s="476" t="n"/>
      <c r="AX19" s="476" t="n"/>
      <c r="AY19" s="476" t="n"/>
      <c r="AZ19" s="476" t="n"/>
      <c r="BA19" s="476" t="n"/>
      <c r="BB19" s="476" t="n"/>
      <c r="BC19" s="476" t="n"/>
      <c r="BD19" s="476" t="n"/>
      <c r="BE19" s="476" t="n"/>
      <c r="BF19" s="476" t="n"/>
      <c r="BG19" s="476" t="n"/>
      <c r="BH19" s="476" t="n"/>
      <c r="BI19" s="476" t="n"/>
      <c r="BJ19" s="476" t="n"/>
      <c r="BK19" s="476" t="n"/>
      <c r="BL19" s="476" t="n"/>
      <c r="BM19" s="476" t="n"/>
      <c r="BN19" s="476" t="n"/>
      <c r="BO19" s="476" t="n"/>
      <c r="BP19" s="476" t="n"/>
      <c r="BQ19" s="476" t="n"/>
      <c r="BR19" s="476" t="n"/>
      <c r="BS19" s="476" t="n"/>
      <c r="BT19" s="476" t="n"/>
      <c r="BU19" s="476" t="n"/>
      <c r="BV19" s="476" t="n"/>
      <c r="BW19" s="476" t="n"/>
      <c r="BX19" s="476" t="n"/>
      <c r="BY19" s="476" t="n"/>
      <c r="BZ19" s="476" t="n"/>
      <c r="CA19" s="476" t="n"/>
      <c r="CB19" s="476" t="n"/>
      <c r="CC19" s="476" t="n"/>
      <c r="CD19" s="476" t="n"/>
      <c r="CE19" s="476" t="n"/>
      <c r="CF19" s="476" t="n"/>
      <c r="CG19" s="476" t="n"/>
      <c r="CH19" s="476" t="n"/>
      <c r="CI19" s="476" t="n"/>
      <c r="CJ19" s="476" t="n"/>
      <c r="CK19" s="476" t="n"/>
      <c r="CL19" s="476" t="n"/>
      <c r="CM19" s="476" t="n"/>
      <c r="CN19" s="476" t="n"/>
      <c r="CO19" s="476" t="n"/>
      <c r="CP19" s="476" t="n"/>
      <c r="CQ19" s="476" t="n"/>
      <c r="CR19" s="476" t="n"/>
      <c r="CS19" s="476" t="n"/>
      <c r="CT19" s="476" t="n"/>
      <c r="CU19" s="476" t="n"/>
      <c r="CV19" s="476" t="n"/>
    </row>
    <row r="20">
      <c r="A20" s="476" t="n"/>
      <c r="B20" s="724">
        <f>'_calc_Dane'!F21</f>
        <v/>
      </c>
      <c r="C20" s="724">
        <f>'_calc_Dane'!G21</f>
        <v/>
      </c>
      <c r="D20" s="724">
        <f>'_calc_Dane'!H21</f>
        <v/>
      </c>
      <c r="E20" s="724">
        <f>'_calc_Dane'!I21</f>
        <v/>
      </c>
      <c r="F20" s="543">
        <f>'_calc_Dane'!M11-'_calc_Dane'!M8</f>
        <v/>
      </c>
      <c r="G20" s="544">
        <f>'_calc_Dane'!N11-'_calc_Dane'!N8</f>
        <v/>
      </c>
      <c r="H20" s="545">
        <f>SQRT(F20^2+G20^2)</f>
        <v/>
      </c>
      <c r="I20" s="546">
        <f>IF(ATAN2(F20,G20)*200/PI()&lt;0,ATAN2(F20,G20)*200/PI()+400)</f>
        <v/>
      </c>
      <c r="J20" s="547">
        <f>SIN(I20*PI()/200)</f>
        <v/>
      </c>
      <c r="K20" s="543">
        <f>COS(I20*PI()/200)</f>
        <v/>
      </c>
      <c r="L20" s="544">
        <f>0.001+0.000001*E20</f>
        <v/>
      </c>
      <c r="M20" s="548">
        <f>H20-E20</f>
        <v/>
      </c>
      <c r="N20" s="548">
        <f>H20-E20</f>
        <v/>
      </c>
      <c r="O20" s="476" t="n"/>
      <c r="P20" s="476" t="n"/>
      <c r="Q20" s="476" t="n"/>
      <c r="R20" s="476" t="n"/>
      <c r="S20" s="476" t="n"/>
      <c r="T20" s="476" t="n"/>
      <c r="U20" s="476" t="n"/>
      <c r="V20" s="476" t="n"/>
      <c r="W20" s="476" t="n"/>
      <c r="X20" s="476" t="n"/>
      <c r="Y20" s="476" t="n"/>
      <c r="Z20" s="476" t="n"/>
      <c r="AA20" s="476" t="n"/>
      <c r="AB20" s="476" t="n"/>
      <c r="AC20" s="476" t="n"/>
      <c r="AD20" s="476" t="n"/>
      <c r="AE20" s="476" t="n"/>
      <c r="AF20" s="476" t="n"/>
      <c r="AG20" s="476" t="n"/>
      <c r="AH20" s="476" t="n"/>
      <c r="AI20" s="476" t="n"/>
      <c r="AJ20" s="476" t="n"/>
      <c r="AK20" s="476" t="n"/>
      <c r="AL20" s="476" t="n"/>
      <c r="AM20" s="476" t="n"/>
      <c r="AN20" s="476" t="n"/>
      <c r="AO20" s="476" t="n"/>
      <c r="AP20" s="476" t="n"/>
      <c r="AQ20" s="476" t="n"/>
      <c r="AR20" s="476" t="n"/>
      <c r="AS20" s="476" t="n"/>
      <c r="AT20" s="476" t="n"/>
      <c r="AU20" s="476" t="n"/>
      <c r="AV20" s="476" t="n"/>
      <c r="AW20" s="476" t="n"/>
      <c r="AX20" s="476" t="n"/>
      <c r="AY20" s="476" t="n"/>
      <c r="AZ20" s="476" t="n"/>
      <c r="BA20" s="476" t="n"/>
      <c r="BB20" s="476" t="n"/>
      <c r="BC20" s="476" t="n"/>
      <c r="BD20" s="476" t="n"/>
      <c r="BE20" s="476" t="n"/>
      <c r="BF20" s="476" t="n"/>
      <c r="BG20" s="476" t="n"/>
      <c r="BH20" s="476" t="n"/>
      <c r="BI20" s="476" t="n"/>
      <c r="BJ20" s="476" t="n"/>
      <c r="BK20" s="476" t="n"/>
      <c r="BL20" s="476" t="n"/>
      <c r="BM20" s="476" t="n"/>
      <c r="BN20" s="476" t="n"/>
      <c r="BO20" s="476" t="n"/>
      <c r="BP20" s="476" t="n"/>
      <c r="BQ20" s="476" t="n"/>
      <c r="BR20" s="476" t="n"/>
      <c r="BS20" s="476" t="n"/>
      <c r="BT20" s="476" t="n"/>
      <c r="BU20" s="476" t="n"/>
      <c r="BV20" s="476" t="n"/>
      <c r="BW20" s="476" t="n"/>
      <c r="BX20" s="476" t="n"/>
      <c r="BY20" s="476" t="n"/>
      <c r="BZ20" s="476" t="n"/>
      <c r="CA20" s="476" t="n"/>
      <c r="CB20" s="476" t="n"/>
      <c r="CC20" s="476" t="n"/>
      <c r="CD20" s="476" t="n"/>
      <c r="CE20" s="476" t="n"/>
      <c r="CF20" s="476" t="n"/>
      <c r="CG20" s="476" t="n"/>
      <c r="CH20" s="476" t="n"/>
      <c r="CI20" s="476" t="n"/>
      <c r="CJ20" s="476" t="n"/>
      <c r="CK20" s="476" t="n"/>
      <c r="CL20" s="476" t="n"/>
      <c r="CM20" s="476" t="n"/>
      <c r="CN20" s="476" t="n"/>
      <c r="CO20" s="476" t="n"/>
      <c r="CP20" s="476" t="n"/>
      <c r="CQ20" s="476" t="n"/>
      <c r="CR20" s="476" t="n"/>
      <c r="CS20" s="476" t="n"/>
      <c r="CT20" s="476" t="n"/>
      <c r="CU20" s="476" t="n"/>
      <c r="CV20" s="476" t="n"/>
    </row>
    <row r="21">
      <c r="A21" s="476" t="n"/>
      <c r="B21" s="724">
        <f>'_calc_Dane'!F22</f>
        <v/>
      </c>
      <c r="C21" s="724">
        <f>'_calc_Dane'!G22</f>
        <v/>
      </c>
      <c r="D21" s="724">
        <f>'_calc_Dane'!H22</f>
        <v/>
      </c>
      <c r="E21" s="724">
        <f>'_calc_Dane'!I22</f>
        <v/>
      </c>
      <c r="F21" s="543">
        <f>'_calc_Dane'!M13-'_calc_Dane'!M8</f>
        <v/>
      </c>
      <c r="G21" s="544">
        <f>'_calc_Dane'!N13-'_calc_Dane'!N8</f>
        <v/>
      </c>
      <c r="H21" s="545">
        <f>SQRT(F21^2+G21^2)</f>
        <v/>
      </c>
      <c r="I21" s="546">
        <f>IF(ATAN2(F21,G21)*200/PI()&lt;0,ATAN2(F21,G21)*200/PI()+400)</f>
        <v/>
      </c>
      <c r="J21" s="547">
        <f>SIN(I21*PI()/200)</f>
        <v/>
      </c>
      <c r="K21" s="543">
        <f>COS(I21*PI()/200)</f>
        <v/>
      </c>
      <c r="L21" s="544">
        <f>0.001+0.000001*E21</f>
        <v/>
      </c>
      <c r="M21" s="548">
        <f>H21-E21</f>
        <v/>
      </c>
      <c r="N21" s="548">
        <f>H21-E21</f>
        <v/>
      </c>
      <c r="O21" s="476" t="n"/>
      <c r="P21" s="476" t="n"/>
      <c r="Q21" s="476" t="n"/>
      <c r="R21" s="476" t="n"/>
      <c r="S21" s="476" t="n"/>
      <c r="T21" s="476" t="n"/>
      <c r="U21" s="476" t="n"/>
      <c r="V21" s="476" t="n"/>
      <c r="W21" s="476" t="n"/>
      <c r="X21" s="476" t="n"/>
      <c r="Y21" s="476" t="n"/>
      <c r="Z21" s="476" t="n"/>
      <c r="AA21" s="476" t="n"/>
      <c r="AB21" s="476" t="n"/>
      <c r="AC21" s="476" t="n"/>
      <c r="AD21" s="476" t="n"/>
      <c r="AE21" s="476" t="n"/>
      <c r="AF21" s="476" t="n"/>
      <c r="AG21" s="476" t="n"/>
      <c r="AH21" s="476" t="n"/>
      <c r="AI21" s="476" t="n"/>
      <c r="AJ21" s="476" t="n"/>
      <c r="AK21" s="476" t="n"/>
      <c r="AL21" s="476" t="n"/>
      <c r="AM21" s="476" t="n"/>
      <c r="AN21" s="476" t="n"/>
      <c r="AO21" s="476" t="n"/>
      <c r="AP21" s="476" t="n"/>
      <c r="AQ21" s="476" t="n"/>
      <c r="AR21" s="476" t="n"/>
      <c r="AS21" s="476" t="n"/>
      <c r="AT21" s="476" t="n"/>
      <c r="AU21" s="476" t="n"/>
      <c r="AV21" s="476" t="n"/>
      <c r="AW21" s="476" t="n"/>
      <c r="AX21" s="476" t="n"/>
      <c r="AY21" s="476" t="n"/>
      <c r="AZ21" s="476" t="n"/>
      <c r="BA21" s="476" t="n"/>
      <c r="BB21" s="476" t="n"/>
      <c r="BC21" s="476" t="n"/>
      <c r="BD21" s="476" t="n"/>
      <c r="BE21" s="476" t="n"/>
      <c r="BF21" s="476" t="n"/>
      <c r="BG21" s="476" t="n"/>
      <c r="BH21" s="476" t="n"/>
      <c r="BI21" s="476" t="n"/>
      <c r="BJ21" s="476" t="n"/>
      <c r="BK21" s="476" t="n"/>
      <c r="BL21" s="476" t="n"/>
      <c r="BM21" s="476" t="n"/>
      <c r="BN21" s="476" t="n"/>
      <c r="BO21" s="476" t="n"/>
      <c r="BP21" s="476" t="n"/>
      <c r="BQ21" s="476" t="n"/>
      <c r="BR21" s="476" t="n"/>
      <c r="BS21" s="476" t="n"/>
      <c r="BT21" s="476" t="n"/>
      <c r="BU21" s="476" t="n"/>
      <c r="BV21" s="476" t="n"/>
      <c r="BW21" s="476" t="n"/>
      <c r="BX21" s="476" t="n"/>
      <c r="BY21" s="476" t="n"/>
      <c r="BZ21" s="476" t="n"/>
      <c r="CA21" s="476" t="n"/>
      <c r="CB21" s="476" t="n"/>
      <c r="CC21" s="476" t="n"/>
      <c r="CD21" s="476" t="n"/>
      <c r="CE21" s="476" t="n"/>
      <c r="CF21" s="476" t="n"/>
      <c r="CG21" s="476" t="n"/>
      <c r="CH21" s="476" t="n"/>
      <c r="CI21" s="476" t="n"/>
      <c r="CJ21" s="476" t="n"/>
      <c r="CK21" s="476" t="n"/>
      <c r="CL21" s="476" t="n"/>
      <c r="CM21" s="476" t="n"/>
      <c r="CN21" s="476" t="n"/>
      <c r="CO21" s="476" t="n"/>
      <c r="CP21" s="476" t="n"/>
      <c r="CQ21" s="476" t="n"/>
      <c r="CR21" s="476" t="n"/>
      <c r="CS21" s="476" t="n"/>
      <c r="CT21" s="476" t="n"/>
      <c r="CU21" s="476" t="n"/>
      <c r="CV21" s="476" t="n"/>
    </row>
    <row r="22">
      <c r="A22" s="476" t="n"/>
      <c r="B22" s="724">
        <f>'_calc_Dane'!F23</f>
        <v/>
      </c>
      <c r="C22" s="724">
        <f>'_calc_Dane'!G23</f>
        <v/>
      </c>
      <c r="D22" s="724">
        <f>'_calc_Dane'!H23</f>
        <v/>
      </c>
      <c r="E22" s="724">
        <f>'_calc_Dane'!I23</f>
        <v/>
      </c>
      <c r="F22" s="543">
        <f>'_calc_Dane'!M13-'_calc_Dane'!M10</f>
        <v/>
      </c>
      <c r="G22" s="544">
        <f>'_calc_Dane'!N13-'_calc_Dane'!N10</f>
        <v/>
      </c>
      <c r="H22" s="545">
        <f>SQRT(F22^2+G22^2)</f>
        <v/>
      </c>
      <c r="I22" s="546">
        <f>IF(ATAN2(F22,G22)*200/PI()&lt;0,ATAN2(F22,G22)*200/PI()+400)</f>
        <v/>
      </c>
      <c r="J22" s="547">
        <f>SIN(I22*PI()/200)</f>
        <v/>
      </c>
      <c r="K22" s="543">
        <f>COS(I22*PI()/200)</f>
        <v/>
      </c>
      <c r="L22" s="544">
        <f>0.001+0.000001*E22</f>
        <v/>
      </c>
      <c r="M22" s="548">
        <f>H22-E22</f>
        <v/>
      </c>
      <c r="N22" s="548">
        <f>H22-E22</f>
        <v/>
      </c>
      <c r="O22" s="476" t="n"/>
      <c r="P22" s="476" t="n"/>
      <c r="Q22" s="476" t="n"/>
      <c r="R22" s="476" t="n"/>
      <c r="S22" s="476" t="n"/>
      <c r="T22" s="476" t="n"/>
      <c r="U22" s="476" t="n"/>
      <c r="V22" s="476" t="n"/>
      <c r="W22" s="476" t="n"/>
      <c r="X22" s="476" t="n"/>
      <c r="Y22" s="476" t="n"/>
      <c r="Z22" s="476" t="n"/>
      <c r="AA22" s="476" t="n"/>
      <c r="AB22" s="476" t="n"/>
      <c r="AC22" s="476" t="n"/>
      <c r="AD22" s="476" t="n"/>
      <c r="AE22" s="476" t="n"/>
      <c r="AF22" s="476" t="n"/>
      <c r="AG22" s="476" t="n"/>
      <c r="AH22" s="476" t="n"/>
      <c r="AI22" s="476" t="n"/>
      <c r="AJ22" s="476" t="n"/>
      <c r="AK22" s="476" t="n"/>
      <c r="AL22" s="476" t="n"/>
      <c r="AM22" s="476" t="n"/>
      <c r="AN22" s="476" t="n"/>
      <c r="AO22" s="476" t="n"/>
      <c r="AP22" s="476" t="n"/>
      <c r="AQ22" s="476" t="n"/>
      <c r="AR22" s="476" t="n"/>
      <c r="AS22" s="476" t="n"/>
      <c r="AT22" s="476" t="n"/>
      <c r="AU22" s="476" t="n"/>
      <c r="AV22" s="476" t="n"/>
      <c r="AW22" s="476" t="n"/>
      <c r="AX22" s="476" t="n"/>
      <c r="AY22" s="476" t="n"/>
      <c r="AZ22" s="476" t="n"/>
      <c r="BA22" s="476" t="n"/>
      <c r="BB22" s="476" t="n"/>
      <c r="BC22" s="476" t="n"/>
      <c r="BD22" s="476" t="n"/>
      <c r="BE22" s="476" t="n"/>
      <c r="BF22" s="476" t="n"/>
      <c r="BG22" s="476" t="n"/>
      <c r="BH22" s="476" t="n"/>
      <c r="BI22" s="476" t="n"/>
      <c r="BJ22" s="476" t="n"/>
      <c r="BK22" s="476" t="n"/>
      <c r="BL22" s="476" t="n"/>
      <c r="BM22" s="476" t="n"/>
      <c r="BN22" s="476" t="n"/>
      <c r="BO22" s="476" t="n"/>
      <c r="BP22" s="476" t="n"/>
      <c r="BQ22" s="476" t="n"/>
      <c r="BR22" s="476" t="n"/>
      <c r="BS22" s="476" t="n"/>
      <c r="BT22" s="476" t="n"/>
      <c r="BU22" s="476" t="n"/>
      <c r="BV22" s="476" t="n"/>
      <c r="BW22" s="476" t="n"/>
      <c r="BX22" s="476" t="n"/>
      <c r="BY22" s="476" t="n"/>
      <c r="BZ22" s="476" t="n"/>
      <c r="CA22" s="476" t="n"/>
      <c r="CB22" s="476" t="n"/>
      <c r="CC22" s="476" t="n"/>
      <c r="CD22" s="476" t="n"/>
      <c r="CE22" s="476" t="n"/>
      <c r="CF22" s="476" t="n"/>
      <c r="CG22" s="476" t="n"/>
      <c r="CH22" s="476" t="n"/>
      <c r="CI22" s="476" t="n"/>
      <c r="CJ22" s="476" t="n"/>
      <c r="CK22" s="476" t="n"/>
      <c r="CL22" s="476" t="n"/>
      <c r="CM22" s="476" t="n"/>
      <c r="CN22" s="476" t="n"/>
      <c r="CO22" s="476" t="n"/>
      <c r="CP22" s="476" t="n"/>
      <c r="CQ22" s="476" t="n"/>
      <c r="CR22" s="476" t="n"/>
      <c r="CS22" s="476" t="n"/>
      <c r="CT22" s="476" t="n"/>
      <c r="CU22" s="476" t="n"/>
      <c r="CV22" s="476" t="n"/>
    </row>
    <row r="23">
      <c r="A23" s="476" t="n"/>
      <c r="B23" s="724">
        <f>'_calc_Dane'!F24</f>
        <v/>
      </c>
      <c r="C23" s="724">
        <f>'_calc_Dane'!G24</f>
        <v/>
      </c>
      <c r="D23" s="724">
        <f>'_calc_Dane'!H24</f>
        <v/>
      </c>
      <c r="E23" s="724">
        <f>'_calc_Dane'!I24</f>
        <v/>
      </c>
      <c r="F23" s="567">
        <f>'_calc_Dane'!M9-'_calc_Dane'!M10</f>
        <v/>
      </c>
      <c r="G23" s="568">
        <f>'_calc_Dane'!N9-'_calc_Dane'!N10</f>
        <v/>
      </c>
      <c r="H23" s="569">
        <f>SQRT(F23^2+G23^2)</f>
        <v/>
      </c>
      <c r="I23" s="570">
        <f>IF(ATAN2(F23,G23)*200/PI()&lt;0,ATAN2(F23,G23)*200/PI()+400)</f>
        <v/>
      </c>
      <c r="J23" s="571">
        <f>SIN(I23*PI()/200)</f>
        <v/>
      </c>
      <c r="K23" s="567">
        <f>COS(I23*PI()/200)</f>
        <v/>
      </c>
      <c r="L23" s="568">
        <f>0.001+0.000001*E23</f>
        <v/>
      </c>
      <c r="M23" s="572">
        <f>H23-E23</f>
        <v/>
      </c>
      <c r="N23" s="572">
        <f>H23-E23</f>
        <v/>
      </c>
      <c r="O23" s="476" t="n"/>
      <c r="P23" s="476" t="n"/>
      <c r="Q23" s="476" t="n"/>
      <c r="R23" s="476" t="n"/>
      <c r="S23" s="476" t="n"/>
      <c r="T23" s="476" t="n"/>
      <c r="U23" s="476" t="n"/>
      <c r="V23" s="476" t="n"/>
      <c r="W23" s="476" t="n"/>
      <c r="X23" s="476" t="n"/>
      <c r="Y23" s="476" t="n"/>
      <c r="Z23" s="476" t="n"/>
      <c r="AA23" s="476" t="n"/>
      <c r="AB23" s="476" t="n"/>
      <c r="AC23" s="476" t="n"/>
      <c r="AD23" s="476" t="n"/>
      <c r="AE23" s="476" t="n"/>
      <c r="AF23" s="476" t="n"/>
      <c r="AG23" s="476" t="n"/>
      <c r="AH23" s="476" t="n"/>
      <c r="AI23" s="476" t="n"/>
      <c r="AJ23" s="476" t="n"/>
      <c r="AK23" s="476" t="n"/>
      <c r="AL23" s="476" t="n"/>
      <c r="AM23" s="476" t="n"/>
      <c r="AN23" s="476" t="n"/>
      <c r="AO23" s="476" t="n"/>
      <c r="AP23" s="476" t="n"/>
      <c r="AQ23" s="476" t="n"/>
      <c r="AR23" s="476" t="n"/>
      <c r="AS23" s="476" t="n"/>
      <c r="AT23" s="476" t="n"/>
      <c r="AU23" s="476" t="n"/>
      <c r="AV23" s="476" t="n"/>
      <c r="AW23" s="476" t="n"/>
      <c r="AX23" s="476" t="n"/>
      <c r="AY23" s="476" t="n"/>
      <c r="AZ23" s="476" t="n"/>
      <c r="BA23" s="476" t="n"/>
      <c r="BB23" s="476" t="n"/>
      <c r="BC23" s="476" t="n"/>
      <c r="BD23" s="476" t="n"/>
      <c r="BE23" s="476" t="n"/>
      <c r="BF23" s="476" t="n"/>
      <c r="BG23" s="476" t="n"/>
      <c r="BH23" s="476" t="n"/>
      <c r="BI23" s="476" t="n"/>
      <c r="BJ23" s="476" t="n"/>
      <c r="BK23" s="476" t="n"/>
      <c r="BL23" s="476" t="n"/>
      <c r="BM23" s="476" t="n"/>
      <c r="BN23" s="476" t="n"/>
      <c r="BO23" s="476" t="n"/>
      <c r="BP23" s="476" t="n"/>
      <c r="BQ23" s="476" t="n"/>
      <c r="BR23" s="476" t="n"/>
      <c r="BS23" s="476" t="n"/>
      <c r="BT23" s="476" t="n"/>
      <c r="BU23" s="476" t="n"/>
      <c r="BV23" s="476" t="n"/>
      <c r="BW23" s="476" t="n"/>
      <c r="BX23" s="476" t="n"/>
      <c r="BY23" s="476" t="n"/>
      <c r="BZ23" s="476" t="n"/>
      <c r="CA23" s="476" t="n"/>
      <c r="CB23" s="476" t="n"/>
      <c r="CC23" s="476" t="n"/>
      <c r="CD23" s="476" t="n"/>
      <c r="CE23" s="476" t="n"/>
      <c r="CF23" s="476" t="n"/>
      <c r="CG23" s="476" t="n"/>
      <c r="CH23" s="476" t="n"/>
      <c r="CI23" s="476" t="n"/>
      <c r="CJ23" s="476" t="n"/>
      <c r="CK23" s="476" t="n"/>
      <c r="CL23" s="476" t="n"/>
      <c r="CM23" s="476" t="n"/>
      <c r="CN23" s="476" t="n"/>
      <c r="CO23" s="476" t="n"/>
      <c r="CP23" s="476" t="n"/>
      <c r="CQ23" s="476" t="n"/>
      <c r="CR23" s="476" t="n"/>
      <c r="CS23" s="476" t="n"/>
      <c r="CT23" s="476" t="n"/>
      <c r="CU23" s="476" t="n"/>
      <c r="CV23" s="476" t="n"/>
    </row>
    <row r="24" ht="15.95" customHeight="1">
      <c r="A24" s="476" t="n"/>
      <c r="B24" s="534" t="inlineStr">
        <is>
          <t>c</t>
        </is>
      </c>
      <c r="C24" s="535" t="inlineStr">
        <is>
          <t>l</t>
        </is>
      </c>
      <c r="D24" s="535" t="inlineStr">
        <is>
          <t>p</t>
        </is>
      </c>
      <c r="E24" s="573" t="inlineStr">
        <is>
          <t>βobs [g]</t>
        </is>
      </c>
      <c r="F24" s="534" t="inlineStr">
        <is>
          <t>Dxcl</t>
        </is>
      </c>
      <c r="G24" s="536" t="inlineStr">
        <is>
          <t>Dycl</t>
        </is>
      </c>
      <c r="H24" s="574" t="inlineStr">
        <is>
          <t>Dxcp</t>
        </is>
      </c>
      <c r="I24" s="575" t="inlineStr">
        <is>
          <t>Dycp</t>
        </is>
      </c>
      <c r="J24" s="530" t="inlineStr">
        <is>
          <t>d2cl</t>
        </is>
      </c>
      <c r="K24" s="530" t="inlineStr">
        <is>
          <t>d2cp</t>
        </is>
      </c>
      <c r="L24" s="576" t="inlineStr">
        <is>
          <t>Acl [rad]</t>
        </is>
      </c>
      <c r="M24" s="577" t="inlineStr">
        <is>
          <t>Acp [rad]</t>
        </is>
      </c>
      <c r="N24" s="578" t="inlineStr">
        <is>
          <t>βprzyb [g]</t>
        </is>
      </c>
      <c r="O24" s="538" t="inlineStr">
        <is>
          <t>błąd [cc]</t>
        </is>
      </c>
      <c r="P24" s="539" t="inlineStr">
        <is>
          <t>li [cc]</t>
        </is>
      </c>
      <c r="Q24" s="539" t="inlineStr">
        <is>
          <t>Acl</t>
        </is>
      </c>
      <c r="R24" s="537" t="inlineStr">
        <is>
          <t>Bcl</t>
        </is>
      </c>
      <c r="S24" s="539" t="inlineStr">
        <is>
          <t>Acp</t>
        </is>
      </c>
      <c r="T24" s="579" t="inlineStr">
        <is>
          <t>Bcp</t>
        </is>
      </c>
      <c r="U24" s="534" t="inlineStr">
        <is>
          <t>Dxcl</t>
        </is>
      </c>
      <c r="V24" s="536" t="inlineStr">
        <is>
          <t>Dycl</t>
        </is>
      </c>
      <c r="W24" s="534" t="inlineStr">
        <is>
          <t>Dxcp</t>
        </is>
      </c>
      <c r="X24" s="536" t="inlineStr">
        <is>
          <t>Dycp</t>
        </is>
      </c>
      <c r="Y24" s="538" t="inlineStr">
        <is>
          <t>Acl [rad]</t>
        </is>
      </c>
      <c r="Z24" s="537" t="inlineStr">
        <is>
          <t>Acp [rad]</t>
        </is>
      </c>
      <c r="AA24" s="538" t="inlineStr">
        <is>
          <t>βprzyb [g]</t>
        </is>
      </c>
      <c r="AB24" s="476" t="n"/>
      <c r="AC24" s="476" t="n"/>
      <c r="AD24" s="476" t="n"/>
      <c r="AE24" s="476" t="n"/>
      <c r="AF24" s="476" t="n"/>
      <c r="AG24" s="476" t="n"/>
      <c r="AH24" s="476" t="n"/>
      <c r="AI24" s="476" t="n"/>
      <c r="AJ24" s="476" t="n"/>
      <c r="AK24" s="476" t="n"/>
      <c r="AL24" s="476" t="n"/>
      <c r="AM24" s="476" t="n"/>
      <c r="AN24" s="476" t="n"/>
      <c r="AO24" s="476" t="n"/>
      <c r="AP24" s="476" t="n"/>
      <c r="AQ24" s="476" t="n"/>
      <c r="AR24" s="476" t="n"/>
      <c r="AS24" s="476" t="n"/>
      <c r="AT24" s="476" t="n"/>
      <c r="AU24" s="476" t="n"/>
      <c r="AV24" s="476" t="n"/>
      <c r="AW24" s="476" t="n"/>
      <c r="AX24" s="476" t="n"/>
      <c r="AY24" s="476" t="n"/>
      <c r="AZ24" s="476" t="n"/>
      <c r="BA24" s="476" t="n"/>
      <c r="BB24" s="476" t="n"/>
      <c r="BC24" s="476" t="n"/>
      <c r="BD24" s="476" t="n"/>
      <c r="BE24" s="476" t="n"/>
      <c r="BF24" s="476" t="n"/>
      <c r="BG24" s="476" t="n"/>
      <c r="BH24" s="476" t="n"/>
      <c r="BI24" s="476" t="n"/>
      <c r="BJ24" s="476" t="n"/>
      <c r="BK24" s="476" t="n"/>
      <c r="BL24" s="476" t="n"/>
      <c r="BM24" s="476" t="n"/>
      <c r="BN24" s="476" t="n"/>
      <c r="BO24" s="476" t="n"/>
      <c r="BP24" s="476" t="n"/>
      <c r="BQ24" s="476" t="n"/>
      <c r="BR24" s="476" t="n"/>
      <c r="BS24" s="476" t="n"/>
      <c r="BT24" s="476" t="n"/>
      <c r="BU24" s="476" t="n"/>
      <c r="BV24" s="476" t="n"/>
      <c r="BW24" s="476" t="n"/>
      <c r="BX24" s="476" t="n"/>
      <c r="BY24" s="476" t="n"/>
      <c r="BZ24" s="476" t="n"/>
      <c r="CA24" s="476" t="n"/>
      <c r="CB24" s="476" t="n"/>
      <c r="CC24" s="476" t="n"/>
      <c r="CD24" s="476" t="n"/>
      <c r="CE24" s="476" t="n"/>
      <c r="CF24" s="476" t="n"/>
      <c r="CG24" s="476" t="n"/>
      <c r="CH24" s="476" t="n"/>
      <c r="CI24" s="476" t="n"/>
      <c r="CJ24" s="476" t="n"/>
      <c r="CK24" s="476" t="n"/>
      <c r="CL24" s="476" t="n"/>
      <c r="CM24" s="476" t="n"/>
      <c r="CN24" s="476" t="n"/>
      <c r="CO24" s="476" t="n"/>
      <c r="CP24" s="476" t="n"/>
      <c r="CQ24" s="476" t="n"/>
      <c r="CR24" s="476" t="n"/>
      <c r="CS24" s="476" t="n"/>
      <c r="CT24" s="476" t="n"/>
      <c r="CU24" s="476" t="n"/>
      <c r="CV24" s="476" t="n"/>
    </row>
    <row r="25" ht="18" customHeight="1">
      <c r="A25" s="476" t="n"/>
      <c r="B25" s="727" t="inlineStr">
        <is>
          <t>c</t>
        </is>
      </c>
      <c r="C25" s="727" t="inlineStr">
        <is>
          <t>l</t>
        </is>
      </c>
      <c r="D25" s="541" t="inlineStr">
        <is>
          <t>p</t>
        </is>
      </c>
      <c r="E25" s="541" t="inlineStr">
        <is>
          <t>b obs [g]</t>
        </is>
      </c>
      <c r="F25" s="580" t="inlineStr">
        <is>
          <t>∆xcl</t>
        </is>
      </c>
      <c r="G25" s="581" t="inlineStr">
        <is>
          <t>∆ycl</t>
        </is>
      </c>
      <c r="H25" s="580" t="inlineStr">
        <is>
          <t>∆xcp</t>
        </is>
      </c>
      <c r="I25" s="555" t="inlineStr">
        <is>
          <t>∆ycp</t>
        </is>
      </c>
      <c r="J25" s="547" t="inlineStr">
        <is>
          <t>d²cl</t>
        </is>
      </c>
      <c r="K25" s="547" t="inlineStr">
        <is>
          <t>d²cp</t>
        </is>
      </c>
      <c r="L25" s="582" t="inlineStr">
        <is>
          <t>Az cl [g]</t>
        </is>
      </c>
      <c r="M25" s="582" t="inlineStr">
        <is>
          <t>Az cp [g]</t>
        </is>
      </c>
      <c r="N25" s="583" t="inlineStr">
        <is>
          <t>b przyb [g]</t>
        </is>
      </c>
      <c r="O25" s="584" t="inlineStr">
        <is>
          <t>Błąd [cc]</t>
        </is>
      </c>
      <c r="P25" s="585" t="inlineStr">
        <is>
          <t>l [g]</t>
        </is>
      </c>
      <c r="Q25" s="580" t="inlineStr">
        <is>
          <t>Acl.</t>
        </is>
      </c>
      <c r="R25" s="555" t="inlineStr">
        <is>
          <t>Bcl</t>
        </is>
      </c>
      <c r="S25" s="580" t="inlineStr">
        <is>
          <t>Acp</t>
        </is>
      </c>
      <c r="T25" s="581" t="inlineStr">
        <is>
          <t>Bcp</t>
        </is>
      </c>
      <c r="U25" s="543">
        <f>VLOOKUP(C25,$P$4:$V$12,4,FALSE)-VLOOKUP(B25,$P$4:$V$12,4,FALSE)</f>
        <v/>
      </c>
      <c r="V25" s="544">
        <f>VLOOKUP(C25,$P$4:$V$12,5,FALSE)-VLOOKUP(B25,$P$4:$V$12,5,FALSE)</f>
        <v/>
      </c>
      <c r="W25" s="543">
        <f>VLOOKUP(D25,$P$4:$V$12,4,FALSE)-VLOOKUP(B25,$P$4:$V$12,4,FALSE)</f>
        <v/>
      </c>
      <c r="X25" s="544">
        <f>VLOOKUP(D25,$P$4:$V$12,5,FALSE)-VLOOKUP(B25,$P$4:$V$12,5,FALSE)</f>
        <v/>
      </c>
      <c r="Y25" s="546">
        <f>IF(U25&gt;0,IF(V25&gt;0,ATAN(V25/U25),ATAN(V25/U25)+2*PI()),ATAN(V25/U25)+PI())</f>
        <v/>
      </c>
      <c r="Z25" s="586">
        <f>IF(W25&gt;0,IF(X25&gt;0,ATAN(X25/W25),ATAN(X25/W25)+2*PI()),ATAN(X25/W25)+PI())</f>
        <v/>
      </c>
      <c r="AA25" s="548">
        <f>IF((Z25-Y25)*200/PI()&gt;0,(Z25-Y25)*200/PI(),(Z25-Y25)*200/PI()+400)</f>
        <v/>
      </c>
      <c r="AB25" s="476" t="n"/>
      <c r="AC25" s="476" t="n"/>
      <c r="AD25" s="476" t="n"/>
      <c r="AE25" s="476" t="n"/>
      <c r="AF25" s="476" t="n"/>
      <c r="AG25" s="476" t="n"/>
      <c r="AH25" s="476" t="n"/>
      <c r="AI25" s="476" t="n"/>
      <c r="AJ25" s="476" t="n"/>
      <c r="AK25" s="476" t="n"/>
      <c r="AL25" s="476" t="n"/>
      <c r="AM25" s="476" t="n"/>
      <c r="AN25" s="476" t="n"/>
      <c r="AO25" s="476" t="n"/>
      <c r="AP25" s="476" t="n"/>
      <c r="AQ25" s="476" t="n"/>
      <c r="AR25" s="476" t="n"/>
      <c r="AS25" s="476" t="n"/>
      <c r="AT25" s="476" t="n"/>
      <c r="AU25" s="476" t="n"/>
      <c r="AV25" s="476" t="n"/>
      <c r="AW25" s="476" t="n"/>
      <c r="AX25" s="476" t="n"/>
      <c r="AY25" s="476" t="n"/>
      <c r="AZ25" s="476" t="n"/>
      <c r="BA25" s="476" t="n"/>
      <c r="BB25" s="476" t="n"/>
      <c r="BC25" s="476" t="n"/>
      <c r="BD25" s="476" t="n"/>
      <c r="BE25" s="476" t="n"/>
      <c r="BF25" s="476" t="n"/>
      <c r="BG25" s="476" t="n"/>
      <c r="BH25" s="476" t="n"/>
      <c r="BI25" s="476" t="n"/>
      <c r="BJ25" s="476" t="n"/>
      <c r="BK25" s="476" t="n"/>
      <c r="BL25" s="476" t="n"/>
      <c r="BM25" s="476" t="n"/>
      <c r="BN25" s="476" t="n"/>
      <c r="BO25" s="476" t="n"/>
      <c r="BP25" s="476" t="n"/>
      <c r="BQ25" s="476" t="n"/>
      <c r="BR25" s="476" t="n"/>
      <c r="BS25" s="476" t="n"/>
      <c r="BT25" s="476" t="n"/>
      <c r="BU25" s="476" t="n"/>
      <c r="BV25" s="476" t="n"/>
      <c r="BW25" s="476" t="n"/>
      <c r="BX25" s="476" t="n"/>
      <c r="BY25" s="476" t="n"/>
      <c r="BZ25" s="476" t="n"/>
      <c r="CA25" s="476" t="n"/>
      <c r="CB25" s="476" t="n"/>
      <c r="CC25" s="476" t="n"/>
      <c r="CD25" s="476" t="n"/>
      <c r="CE25" s="476" t="n"/>
      <c r="CF25" s="476" t="n"/>
      <c r="CG25" s="476" t="n"/>
      <c r="CH25" s="476" t="n"/>
      <c r="CI25" s="476" t="n"/>
      <c r="CJ25" s="476" t="n"/>
      <c r="CK25" s="476" t="n"/>
      <c r="CL25" s="476" t="n"/>
      <c r="CM25" s="476" t="n"/>
      <c r="CN25" s="476" t="n"/>
      <c r="CO25" s="476" t="n"/>
      <c r="CP25" s="476" t="n"/>
      <c r="CQ25" s="476" t="n"/>
      <c r="CR25" s="476" t="n"/>
      <c r="CS25" s="476" t="n"/>
      <c r="CT25" s="476" t="n"/>
      <c r="CU25" s="476" t="n"/>
      <c r="CV25" s="476" t="n"/>
    </row>
    <row r="26">
      <c r="A26" s="476" t="n"/>
      <c r="B26" s="724">
        <f>'_calc_Dane'!F25</f>
        <v/>
      </c>
      <c r="C26" s="724">
        <f>'_calc_Dane'!G25</f>
        <v/>
      </c>
      <c r="D26" s="553">
        <f>'_calc_Dane'!H25</f>
        <v/>
      </c>
      <c r="E26" s="553">
        <f>'_calc_Dane'!I25</f>
        <v/>
      </c>
      <c r="F26" s="543">
        <f>'_calc_Dane'!M5-'_calc_Dane'!M13</f>
        <v/>
      </c>
      <c r="G26" s="845">
        <f>'_calc_Dane'!N5-'_calc_Dane'!N13</f>
        <v/>
      </c>
      <c r="H26" s="543">
        <f>'_calc_Dane'!M6-'_calc_Dane'!M13</f>
        <v/>
      </c>
      <c r="I26" s="544">
        <f>'_calc_Dane'!N6-'_calc_Dane'!N13</f>
        <v/>
      </c>
      <c r="J26" s="547">
        <f>F26^2+G26^2</f>
        <v/>
      </c>
      <c r="K26" s="547">
        <f>H26^2+I26^2</f>
        <v/>
      </c>
      <c r="L26" s="546">
        <f>IF(ATAN2(F26,G26)*200/PI()&lt;0,ATAN2(F26,G26)*200/PI()+400,ATAN2(F26,G26)*200/PI())</f>
        <v/>
      </c>
      <c r="M26" s="546">
        <f>IF(ATAN2(H26,I26)*200/PI()&lt;0,ATAN2(H26,I26)*200/PI()+400,ATAN2(H26,I26)*200/PI())</f>
        <v/>
      </c>
      <c r="N26" s="548">
        <f>IF(M26-L26&lt;0,M26-L26+400,M26-L26)</f>
        <v/>
      </c>
      <c r="O26" s="587">
        <f>'_calc_Dane'!$M$15</f>
        <v/>
      </c>
      <c r="P26" s="588">
        <f>N26-E26</f>
        <v/>
      </c>
      <c r="Q26" s="543">
        <f>F26/J26*(2000000/PI())</f>
        <v/>
      </c>
      <c r="R26" s="544">
        <f>G26/J26*2000000/PI()</f>
        <v/>
      </c>
      <c r="S26" s="543">
        <f>H26/K26*2000000/PI()</f>
        <v/>
      </c>
      <c r="T26" s="845">
        <f>I26/K26*2000000/PI()</f>
        <v/>
      </c>
      <c r="U26" s="543">
        <f>VLOOKUP(C26,$P$4:$V$12,4,FALSE)-VLOOKUP(B26,$P$4:$V$12,4,FALSE)</f>
        <v/>
      </c>
      <c r="V26" s="544">
        <f>VLOOKUP(C26,$P$4:$V$12,5,FALSE)-VLOOKUP(B26,$P$4:$V$12,5,FALSE)</f>
        <v/>
      </c>
      <c r="W26" s="543">
        <f>VLOOKUP(D26,$P$4:$V$12,4,FALSE)-VLOOKUP(B26,$P$4:$V$12,4,FALSE)</f>
        <v/>
      </c>
      <c r="X26" s="544">
        <f>VLOOKUP(D26,$P$4:$V$12,5,FALSE)-VLOOKUP(B26,$P$4:$V$12,5,FALSE)</f>
        <v/>
      </c>
      <c r="Y26" s="546">
        <f>IF(U26&gt;0,IF(V26&gt;0,ATAN(V26/U26),ATAN(V26/U26)+2*PI()),ATAN(V26/U26)+PI())</f>
        <v/>
      </c>
      <c r="Z26" s="586">
        <f>IF(W26&gt;0,IF(X26&gt;0,ATAN(X26/W26),ATAN(X26/W26)+2*PI()),ATAN(X26/W26)+PI())</f>
        <v/>
      </c>
      <c r="AA26" s="548">
        <f>IF((Z26-Y26)*200/PI()&gt;0,(Z26-Y26)*200/PI(),(Z26-Y26)*200/PI()+400)</f>
        <v/>
      </c>
      <c r="AB26" s="476" t="n"/>
      <c r="AC26" s="476" t="n"/>
      <c r="AD26" s="476" t="n"/>
      <c r="AE26" s="476" t="n"/>
      <c r="AF26" s="476" t="n"/>
      <c r="AG26" s="476" t="n"/>
      <c r="AH26" s="476" t="n"/>
      <c r="AI26" s="476" t="n"/>
      <c r="AJ26" s="476" t="n"/>
      <c r="AK26" s="476" t="n"/>
      <c r="AL26" s="476" t="n"/>
      <c r="AM26" s="476" t="n"/>
      <c r="AN26" s="476" t="n"/>
      <c r="AO26" s="476" t="n"/>
      <c r="AP26" s="476" t="n"/>
      <c r="AQ26" s="476" t="n"/>
      <c r="AR26" s="476" t="n"/>
      <c r="AS26" s="476" t="n"/>
      <c r="AT26" s="476" t="n"/>
      <c r="AU26" s="476" t="n"/>
      <c r="AV26" s="476" t="n"/>
      <c r="AW26" s="476" t="n"/>
      <c r="AX26" s="476" t="n"/>
      <c r="AY26" s="476" t="n"/>
      <c r="AZ26" s="476" t="n"/>
      <c r="BA26" s="476" t="n"/>
      <c r="BB26" s="476" t="n"/>
      <c r="BC26" s="476" t="n"/>
      <c r="BD26" s="476" t="n"/>
      <c r="BE26" s="476" t="n"/>
      <c r="BF26" s="476" t="n"/>
      <c r="BG26" s="476" t="n"/>
      <c r="BH26" s="476" t="n"/>
      <c r="BI26" s="476" t="n"/>
      <c r="BJ26" s="476" t="n"/>
      <c r="BK26" s="476" t="n"/>
      <c r="BL26" s="476" t="n"/>
      <c r="BM26" s="476" t="n"/>
      <c r="BN26" s="476" t="n"/>
      <c r="BO26" s="476" t="n"/>
      <c r="BP26" s="476" t="n"/>
      <c r="BQ26" s="476" t="n"/>
      <c r="BR26" s="476" t="n"/>
      <c r="BS26" s="476" t="n"/>
      <c r="BT26" s="476" t="n"/>
      <c r="BU26" s="476" t="n"/>
      <c r="BV26" s="476" t="n"/>
      <c r="BW26" s="476" t="n"/>
      <c r="BX26" s="476" t="n"/>
      <c r="BY26" s="476" t="n"/>
      <c r="BZ26" s="476" t="n"/>
      <c r="CA26" s="476" t="n"/>
      <c r="CB26" s="476" t="n"/>
      <c r="CC26" s="476" t="n"/>
      <c r="CD26" s="476" t="n"/>
      <c r="CE26" s="476" t="n"/>
      <c r="CF26" s="476" t="n"/>
      <c r="CG26" s="476" t="n"/>
      <c r="CH26" s="476" t="n"/>
      <c r="CI26" s="476" t="n"/>
      <c r="CJ26" s="476" t="n"/>
      <c r="CK26" s="476" t="n"/>
      <c r="CL26" s="476" t="n"/>
      <c r="CM26" s="476" t="n"/>
      <c r="CN26" s="476" t="n"/>
      <c r="CO26" s="476" t="n"/>
      <c r="CP26" s="476" t="n"/>
      <c r="CQ26" s="476" t="n"/>
      <c r="CR26" s="476" t="n"/>
      <c r="CS26" s="476" t="n"/>
      <c r="CT26" s="476" t="n"/>
      <c r="CU26" s="476" t="n"/>
      <c r="CV26" s="476" t="n"/>
    </row>
    <row r="27">
      <c r="A27" s="476" t="n"/>
      <c r="B27" s="724">
        <f>'_calc_Dane'!F26</f>
        <v/>
      </c>
      <c r="C27" s="724">
        <f>'_calc_Dane'!G26</f>
        <v/>
      </c>
      <c r="D27" s="553">
        <f>'_calc_Dane'!H26</f>
        <v/>
      </c>
      <c r="E27" s="553">
        <f>'_calc_Dane'!I26</f>
        <v/>
      </c>
      <c r="F27" s="543">
        <f>'_calc_Dane'!M6-'_calc_Dane'!M13</f>
        <v/>
      </c>
      <c r="G27" s="845">
        <f>'_calc_Dane'!N6-'_calc_Dane'!N13</f>
        <v/>
      </c>
      <c r="H27" s="543">
        <f>'_calc_Dane'!M8-'_calc_Dane'!M13</f>
        <v/>
      </c>
      <c r="I27" s="544">
        <f>'_calc_Dane'!N8-'_calc_Dane'!N13</f>
        <v/>
      </c>
      <c r="J27" s="547">
        <f>F27^2+G27^2</f>
        <v/>
      </c>
      <c r="K27" s="547">
        <f>H27^2+I27^2</f>
        <v/>
      </c>
      <c r="L27" s="546">
        <f>IF(ATAN2(F27,G27)*200/PI()&lt;0,ATAN2(F27,G27)*200/PI()+400,ATAN2(F27,G27)*200/PI())</f>
        <v/>
      </c>
      <c r="M27" s="546">
        <f>IF(ATAN2(H27,I27)*200/PI()&lt;0,ATAN2(H27,I27)*200/PI()+400,ATAN2(H27,I27)*200/PI())</f>
        <v/>
      </c>
      <c r="N27" s="548">
        <f>IF(M27-L27&lt;0,M27-L27+400,M27-L27)</f>
        <v/>
      </c>
      <c r="O27" s="587">
        <f>'_calc_Dane'!$M$15</f>
        <v/>
      </c>
      <c r="P27" s="588">
        <f>N27-E27</f>
        <v/>
      </c>
      <c r="Q27" s="543">
        <f>F27/J27*(2000000/PI())</f>
        <v/>
      </c>
      <c r="R27" s="544">
        <f>G27/J27*2000000/PI()</f>
        <v/>
      </c>
      <c r="S27" s="543">
        <f>H27/K27*2000000/PI()</f>
        <v/>
      </c>
      <c r="T27" s="845">
        <f>I27/K27*2000000/PI()</f>
        <v/>
      </c>
      <c r="U27" s="543">
        <f>VLOOKUP(C27,$P$4:$V$12,4,FALSE)-VLOOKUP(B27,$P$4:$V$12,4,FALSE)</f>
        <v/>
      </c>
      <c r="V27" s="544">
        <f>VLOOKUP(C27,$P$4:$V$12,5,FALSE)-VLOOKUP(B27,$P$4:$V$12,5,FALSE)</f>
        <v/>
      </c>
      <c r="W27" s="543">
        <f>VLOOKUP(D27,$P$4:$V$12,4,FALSE)-VLOOKUP(B27,$P$4:$V$12,4,FALSE)</f>
        <v/>
      </c>
      <c r="X27" s="544">
        <f>VLOOKUP(D27,$P$4:$V$12,5,FALSE)-VLOOKUP(B27,$P$4:$V$12,5,FALSE)</f>
        <v/>
      </c>
      <c r="Y27" s="546">
        <f>IF(U27&gt;0,IF(V27&gt;0,ATAN(V27/U27),ATAN(V27/U27)+2*PI()),ATAN(V27/U27)+PI())</f>
        <v/>
      </c>
      <c r="Z27" s="586">
        <f>IF(W27&gt;0,IF(X27&gt;0,ATAN(X27/W27),ATAN(X27/W27)+2*PI()),ATAN(X27/W27)+PI())</f>
        <v/>
      </c>
      <c r="AA27" s="548">
        <f>IF((Z27-Y27)*200/PI()&gt;0,(Z27-Y27)*200/PI(),(Z27-Y27)*200/PI()+400)</f>
        <v/>
      </c>
      <c r="AB27" s="476" t="n"/>
      <c r="AC27" s="476" t="n"/>
      <c r="AD27" s="476" t="n"/>
      <c r="AE27" s="476" t="n"/>
      <c r="AF27" s="476" t="n"/>
      <c r="AG27" s="476" t="n"/>
      <c r="AH27" s="476" t="n"/>
      <c r="AI27" s="476" t="n"/>
      <c r="AJ27" s="476" t="n"/>
      <c r="AK27" s="476" t="n"/>
      <c r="AL27" s="476" t="n"/>
      <c r="AM27" s="476" t="n"/>
      <c r="AN27" s="476" t="n"/>
      <c r="AO27" s="476" t="n"/>
      <c r="AP27" s="476" t="n"/>
      <c r="AQ27" s="476" t="n"/>
      <c r="AR27" s="476" t="n"/>
      <c r="AS27" s="476" t="n"/>
      <c r="AT27" s="476" t="n"/>
      <c r="AU27" s="476" t="n"/>
      <c r="AV27" s="476" t="n"/>
      <c r="AW27" s="476" t="n"/>
      <c r="AX27" s="476" t="n"/>
      <c r="AY27" s="476" t="n"/>
      <c r="AZ27" s="476" t="n"/>
      <c r="BA27" s="476" t="n"/>
      <c r="BB27" s="476" t="n"/>
      <c r="BC27" s="476" t="n"/>
      <c r="BD27" s="476" t="n"/>
      <c r="BE27" s="476" t="n"/>
      <c r="BF27" s="476" t="n"/>
      <c r="BG27" s="476" t="n"/>
      <c r="BH27" s="476" t="n"/>
      <c r="BI27" s="476" t="n"/>
      <c r="BJ27" s="476" t="n"/>
      <c r="BK27" s="476" t="n"/>
      <c r="BL27" s="476" t="n"/>
      <c r="BM27" s="476" t="n"/>
      <c r="BN27" s="476" t="n"/>
      <c r="BO27" s="476" t="n"/>
      <c r="BP27" s="476" t="n"/>
      <c r="BQ27" s="476" t="n"/>
      <c r="BR27" s="476" t="n"/>
      <c r="BS27" s="476" t="n"/>
      <c r="BT27" s="476" t="n"/>
      <c r="BU27" s="476" t="n"/>
      <c r="BV27" s="476" t="n"/>
      <c r="BW27" s="476" t="n"/>
      <c r="BX27" s="476" t="n"/>
      <c r="BY27" s="476" t="n"/>
      <c r="BZ27" s="476" t="n"/>
      <c r="CA27" s="476" t="n"/>
      <c r="CB27" s="476" t="n"/>
      <c r="CC27" s="476" t="n"/>
      <c r="CD27" s="476" t="n"/>
      <c r="CE27" s="476" t="n"/>
      <c r="CF27" s="476" t="n"/>
      <c r="CG27" s="476" t="n"/>
      <c r="CH27" s="476" t="n"/>
      <c r="CI27" s="476" t="n"/>
      <c r="CJ27" s="476" t="n"/>
      <c r="CK27" s="476" t="n"/>
      <c r="CL27" s="476" t="n"/>
      <c r="CM27" s="476" t="n"/>
      <c r="CN27" s="476" t="n"/>
      <c r="CO27" s="476" t="n"/>
      <c r="CP27" s="476" t="n"/>
      <c r="CQ27" s="476" t="n"/>
      <c r="CR27" s="476" t="n"/>
      <c r="CS27" s="476" t="n"/>
      <c r="CT27" s="476" t="n"/>
      <c r="CU27" s="476" t="n"/>
      <c r="CV27" s="476" t="n"/>
    </row>
    <row r="28">
      <c r="A28" s="476" t="n"/>
      <c r="B28" s="724">
        <f>'_calc_Dane'!F27</f>
        <v/>
      </c>
      <c r="C28" s="724">
        <f>'_calc_Dane'!G27</f>
        <v/>
      </c>
      <c r="D28" s="553">
        <f>'_calc_Dane'!H27</f>
        <v/>
      </c>
      <c r="E28" s="553">
        <f>'_calc_Dane'!I27</f>
        <v/>
      </c>
      <c r="F28" s="543">
        <f>'_calc_Dane'!M8-'_calc_Dane'!M13</f>
        <v/>
      </c>
      <c r="G28" s="845">
        <f>'_calc_Dane'!N8-'_calc_Dane'!N13</f>
        <v/>
      </c>
      <c r="H28" s="543">
        <f>'_calc_Dane'!M9-'_calc_Dane'!M13</f>
        <v/>
      </c>
      <c r="I28" s="544">
        <f>'_calc_Dane'!N9-'_calc_Dane'!N13</f>
        <v/>
      </c>
      <c r="J28" s="547">
        <f>F28^2+G28^2</f>
        <v/>
      </c>
      <c r="K28" s="547">
        <f>H28^2+I28^2</f>
        <v/>
      </c>
      <c r="L28" s="546">
        <f>IF(ATAN2(F28,G28)*200/PI()&lt;0,ATAN2(F28,G28)*200/PI()+400,ATAN2(F28,G28)*200/PI())</f>
        <v/>
      </c>
      <c r="M28" s="546">
        <f>IF(ATAN2(H28,I28)*200/PI()&lt;0,ATAN2(H28,I28)*200/PI()+400,ATAN2(H28,I28)*200/PI())</f>
        <v/>
      </c>
      <c r="N28" s="548">
        <f>IF(M28-L28&lt;0,M28-L28+400,M28-L28)</f>
        <v/>
      </c>
      <c r="O28" s="587">
        <f>'_calc_Dane'!$M$15</f>
        <v/>
      </c>
      <c r="P28" s="588">
        <f>N28-E28</f>
        <v/>
      </c>
      <c r="Q28" s="543">
        <f>F28/J28*(2000000/PI())</f>
        <v/>
      </c>
      <c r="R28" s="544">
        <f>G28/J28*2000000/PI()</f>
        <v/>
      </c>
      <c r="S28" s="543">
        <f>H28/K28*2000000/PI()</f>
        <v/>
      </c>
      <c r="T28" s="845">
        <f>I28/K28*2000000/PI()</f>
        <v/>
      </c>
      <c r="U28" s="543">
        <f>VLOOKUP(C28,$P$4:$V$12,4,FALSE)-VLOOKUP(B28,$P$4:$V$12,4,FALSE)</f>
        <v/>
      </c>
      <c r="V28" s="544">
        <f>VLOOKUP(C28,$P$4:$V$12,5,FALSE)-VLOOKUP(B28,$P$4:$V$12,5,FALSE)</f>
        <v/>
      </c>
      <c r="W28" s="543">
        <f>VLOOKUP(D28,$P$4:$V$12,4,FALSE)-VLOOKUP(B28,$P$4:$V$12,4,FALSE)</f>
        <v/>
      </c>
      <c r="X28" s="544">
        <f>VLOOKUP(D28,$P$4:$V$12,5,FALSE)-VLOOKUP(B28,$P$4:$V$12,5,FALSE)</f>
        <v/>
      </c>
      <c r="Y28" s="546">
        <f>IF(U28&gt;0,IF(V28&gt;0,ATAN(V28/U28),ATAN(V28/U28)+2*PI()),ATAN(V28/U28)+PI())</f>
        <v/>
      </c>
      <c r="Z28" s="586">
        <f>IF(W28&gt;0,IF(X28&gt;0,ATAN(X28/W28),ATAN(X28/W28)+2*PI()),ATAN(X28/W28)+PI())</f>
        <v/>
      </c>
      <c r="AA28" s="548">
        <f>IF((Z28-Y28)*200/PI()&gt;0,(Z28-Y28)*200/PI(),(Z28-Y28)*200/PI()+400)</f>
        <v/>
      </c>
      <c r="AB28" s="476" t="n"/>
      <c r="AC28" s="476" t="n"/>
      <c r="AD28" s="476" t="n"/>
      <c r="AE28" s="476" t="n"/>
      <c r="AF28" s="476" t="n"/>
      <c r="AG28" s="476" t="n"/>
      <c r="AH28" s="476" t="n"/>
      <c r="AI28" s="476" t="n"/>
      <c r="AJ28" s="476" t="n"/>
      <c r="AK28" s="476" t="n"/>
      <c r="AL28" s="476" t="n"/>
      <c r="AM28" s="476" t="n"/>
      <c r="AN28" s="476" t="n"/>
      <c r="AO28" s="476" t="n"/>
      <c r="AP28" s="476" t="n"/>
      <c r="AQ28" s="476" t="n"/>
      <c r="AR28" s="476" t="n"/>
      <c r="AS28" s="476" t="n"/>
      <c r="AT28" s="476" t="n"/>
      <c r="AU28" s="476" t="n"/>
      <c r="AV28" s="476" t="n"/>
      <c r="AW28" s="476" t="n"/>
      <c r="AX28" s="476" t="n"/>
      <c r="AY28" s="476" t="n"/>
      <c r="AZ28" s="476" t="n"/>
      <c r="BA28" s="476" t="n"/>
      <c r="BB28" s="476" t="n"/>
      <c r="BC28" s="476" t="n"/>
      <c r="BD28" s="476" t="n"/>
      <c r="BE28" s="476" t="n"/>
      <c r="BF28" s="476" t="n"/>
      <c r="BG28" s="476" t="n"/>
      <c r="BH28" s="476" t="n"/>
      <c r="BI28" s="476" t="n"/>
      <c r="BJ28" s="476" t="n"/>
      <c r="BK28" s="476" t="n"/>
      <c r="BL28" s="476" t="n"/>
      <c r="BM28" s="476" t="n"/>
      <c r="BN28" s="476" t="n"/>
      <c r="BO28" s="476" t="n"/>
      <c r="BP28" s="476" t="n"/>
      <c r="BQ28" s="476" t="n"/>
      <c r="BR28" s="476" t="n"/>
      <c r="BS28" s="476" t="n"/>
      <c r="BT28" s="476" t="n"/>
      <c r="BU28" s="476" t="n"/>
      <c r="BV28" s="476" t="n"/>
      <c r="BW28" s="476" t="n"/>
      <c r="BX28" s="476" t="n"/>
      <c r="BY28" s="476" t="n"/>
      <c r="BZ28" s="476" t="n"/>
      <c r="CA28" s="476" t="n"/>
      <c r="CB28" s="476" t="n"/>
      <c r="CC28" s="476" t="n"/>
      <c r="CD28" s="476" t="n"/>
      <c r="CE28" s="476" t="n"/>
      <c r="CF28" s="476" t="n"/>
      <c r="CG28" s="476" t="n"/>
      <c r="CH28" s="476" t="n"/>
      <c r="CI28" s="476" t="n"/>
      <c r="CJ28" s="476" t="n"/>
      <c r="CK28" s="476" t="n"/>
      <c r="CL28" s="476" t="n"/>
      <c r="CM28" s="476" t="n"/>
      <c r="CN28" s="476" t="n"/>
      <c r="CO28" s="476" t="n"/>
      <c r="CP28" s="476" t="n"/>
      <c r="CQ28" s="476" t="n"/>
      <c r="CR28" s="476" t="n"/>
      <c r="CS28" s="476" t="n"/>
      <c r="CT28" s="476" t="n"/>
      <c r="CU28" s="476" t="n"/>
      <c r="CV28" s="476" t="n"/>
    </row>
    <row r="29">
      <c r="A29" s="476" t="n"/>
      <c r="B29" s="724">
        <f>'_calc_Dane'!F28</f>
        <v/>
      </c>
      <c r="C29" s="724">
        <f>'_calc_Dane'!G28</f>
        <v/>
      </c>
      <c r="D29" s="553">
        <f>'_calc_Dane'!H28</f>
        <v/>
      </c>
      <c r="E29" s="553">
        <f>'_calc_Dane'!I28</f>
        <v/>
      </c>
      <c r="F29" s="543">
        <f>'_calc_Dane'!M9-'_calc_Dane'!M13</f>
        <v/>
      </c>
      <c r="G29" s="845">
        <f>'_calc_Dane'!N9-'_calc_Dane'!N13</f>
        <v/>
      </c>
      <c r="H29" s="543">
        <f>'_calc_Dane'!M11-'_calc_Dane'!M13</f>
        <v/>
      </c>
      <c r="I29" s="544">
        <f>'_calc_Dane'!N11-'_calc_Dane'!N13</f>
        <v/>
      </c>
      <c r="J29" s="547">
        <f>F29^2+G29^2</f>
        <v/>
      </c>
      <c r="K29" s="547">
        <f>H29^2+I29^2</f>
        <v/>
      </c>
      <c r="L29" s="546">
        <f>IF(ATAN2(F29,G29)*200/PI()&lt;0,ATAN2(F29,G29)*200/PI()+400,ATAN2(F29,G29)*200/PI())</f>
        <v/>
      </c>
      <c r="M29" s="546">
        <f>IF(ATAN2(H29,I29)*200/PI()&lt;0,ATAN2(H29,I29)*200/PI()+400,ATAN2(H29,I29)*200/PI())</f>
        <v/>
      </c>
      <c r="N29" s="548">
        <f>IF(M29-L29&lt;0,M29-L29+400,M29-L29)</f>
        <v/>
      </c>
      <c r="O29" s="587">
        <f>'_calc_Dane'!$M$15</f>
        <v/>
      </c>
      <c r="P29" s="588">
        <f>N29-E29</f>
        <v/>
      </c>
      <c r="Q29" s="543">
        <f>F29/J29*(2000000/PI())</f>
        <v/>
      </c>
      <c r="R29" s="544">
        <f>G29/J29*2000000/PI()</f>
        <v/>
      </c>
      <c r="S29" s="543">
        <f>H29/K29*2000000/PI()</f>
        <v/>
      </c>
      <c r="T29" s="845">
        <f>I29/K29*2000000/PI()</f>
        <v/>
      </c>
      <c r="U29" s="543">
        <f>VLOOKUP(C29,$P$4:$V$12,4,FALSE)-VLOOKUP(B29,$P$4:$V$12,4,FALSE)</f>
        <v/>
      </c>
      <c r="V29" s="544">
        <f>VLOOKUP(C29,$P$4:$V$12,5,FALSE)-VLOOKUP(B29,$P$4:$V$12,5,FALSE)</f>
        <v/>
      </c>
      <c r="W29" s="543">
        <f>VLOOKUP(D29,$P$4:$V$12,4,FALSE)-VLOOKUP(B29,$P$4:$V$12,4,FALSE)</f>
        <v/>
      </c>
      <c r="X29" s="544">
        <f>VLOOKUP(D29,$P$4:$V$12,5,FALSE)-VLOOKUP(B29,$P$4:$V$12,5,FALSE)</f>
        <v/>
      </c>
      <c r="Y29" s="546">
        <f>IF(U29&gt;0,IF(V29&gt;0,ATAN(V29/U29),ATAN(V29/U29)+2*PI()),ATAN(V29/U29)+PI())</f>
        <v/>
      </c>
      <c r="Z29" s="586">
        <f>IF(W29&gt;0,IF(X29&gt;0,ATAN(X29/W29),ATAN(X29/W29)+2*PI()),ATAN(X29/W29)+PI())</f>
        <v/>
      </c>
      <c r="AA29" s="548">
        <f>IF((Z29-Y29)*200/PI()&gt;0,(Z29-Y29)*200/PI(),(Z29-Y29)*200/PI()+400)</f>
        <v/>
      </c>
      <c r="AB29" s="476" t="n"/>
      <c r="AC29" s="476" t="n"/>
      <c r="AD29" s="476" t="n"/>
      <c r="AE29" s="476" t="n"/>
      <c r="AF29" s="476" t="n"/>
      <c r="AG29" s="476" t="n"/>
      <c r="AH29" s="476" t="n"/>
      <c r="AI29" s="476" t="n"/>
      <c r="AJ29" s="476" t="n"/>
      <c r="AK29" s="476" t="n"/>
      <c r="AL29" s="476" t="n"/>
      <c r="AM29" s="476" t="n"/>
      <c r="AN29" s="476" t="n"/>
      <c r="AO29" s="476" t="n"/>
      <c r="AP29" s="476" t="n"/>
      <c r="AQ29" s="476" t="n"/>
      <c r="AR29" s="476" t="n"/>
      <c r="AS29" s="476" t="n"/>
      <c r="AT29" s="476" t="n"/>
      <c r="AU29" s="476" t="n"/>
      <c r="AV29" s="476" t="n"/>
      <c r="AW29" s="476" t="n"/>
      <c r="AX29" s="476" t="n"/>
      <c r="AY29" s="476" t="n"/>
      <c r="AZ29" s="476" t="n"/>
      <c r="BA29" s="476" t="n"/>
      <c r="BB29" s="476" t="n"/>
      <c r="BC29" s="476" t="n"/>
      <c r="BD29" s="476" t="n"/>
      <c r="BE29" s="476" t="n"/>
      <c r="BF29" s="476" t="n"/>
      <c r="BG29" s="476" t="n"/>
      <c r="BH29" s="476" t="n"/>
      <c r="BI29" s="476" t="n"/>
      <c r="BJ29" s="476" t="n"/>
      <c r="BK29" s="476" t="n"/>
      <c r="BL29" s="476" t="n"/>
      <c r="BM29" s="476" t="n"/>
      <c r="BN29" s="476" t="n"/>
      <c r="BO29" s="476" t="n"/>
      <c r="BP29" s="476" t="n"/>
      <c r="BQ29" s="476" t="n"/>
      <c r="BR29" s="476" t="n"/>
      <c r="BS29" s="476" t="n"/>
      <c r="BT29" s="476" t="n"/>
      <c r="BU29" s="476" t="n"/>
      <c r="BV29" s="476" t="n"/>
      <c r="BW29" s="476" t="n"/>
      <c r="BX29" s="476" t="n"/>
      <c r="BY29" s="476" t="n"/>
      <c r="BZ29" s="476" t="n"/>
      <c r="CA29" s="476" t="n"/>
      <c r="CB29" s="476" t="n"/>
      <c r="CC29" s="476" t="n"/>
      <c r="CD29" s="476" t="n"/>
      <c r="CE29" s="476" t="n"/>
      <c r="CF29" s="476" t="n"/>
      <c r="CG29" s="476" t="n"/>
      <c r="CH29" s="476" t="n"/>
      <c r="CI29" s="476" t="n"/>
      <c r="CJ29" s="476" t="n"/>
      <c r="CK29" s="476" t="n"/>
      <c r="CL29" s="476" t="n"/>
      <c r="CM29" s="476" t="n"/>
      <c r="CN29" s="476" t="n"/>
      <c r="CO29" s="476" t="n"/>
      <c r="CP29" s="476" t="n"/>
      <c r="CQ29" s="476" t="n"/>
      <c r="CR29" s="476" t="n"/>
      <c r="CS29" s="476" t="n"/>
      <c r="CT29" s="476" t="n"/>
      <c r="CU29" s="476" t="n"/>
      <c r="CV29" s="476" t="n"/>
    </row>
    <row r="30">
      <c r="A30" s="476" t="n"/>
      <c r="B30" s="724">
        <f>'_calc_Dane'!F29</f>
        <v/>
      </c>
      <c r="C30" s="724">
        <f>'_calc_Dane'!G29</f>
        <v/>
      </c>
      <c r="D30" s="553">
        <f>'_calc_Dane'!H29</f>
        <v/>
      </c>
      <c r="E30" s="553">
        <f>'_calc_Dane'!I29</f>
        <v/>
      </c>
      <c r="F30" s="543">
        <f>'_calc_Dane'!M11-'_calc_Dane'!M13</f>
        <v/>
      </c>
      <c r="G30" s="845">
        <f>'_calc_Dane'!N11-'_calc_Dane'!N13</f>
        <v/>
      </c>
      <c r="H30" s="543">
        <f>'_calc_Dane'!M12-'_calc_Dane'!M13</f>
        <v/>
      </c>
      <c r="I30" s="544">
        <f>'_calc_Dane'!N12-'_calc_Dane'!N13</f>
        <v/>
      </c>
      <c r="J30" s="547">
        <f>F30^2+G30^2</f>
        <v/>
      </c>
      <c r="K30" s="547">
        <f>H30^2+I30^2</f>
        <v/>
      </c>
      <c r="L30" s="546">
        <f>IF(ATAN2(F30,G30)*200/PI()&lt;0,ATAN2(F30,G30)*200/PI()+400,ATAN2(F30,G30)*200/PI())</f>
        <v/>
      </c>
      <c r="M30" s="546">
        <f>IF(ATAN2(H30,I30)*200/PI()&lt;0,ATAN2(H30,I30)*200/PI()+400,ATAN2(H30,I30)*200/PI())</f>
        <v/>
      </c>
      <c r="N30" s="548">
        <f>IF(M30-L30&lt;0,M30-L30+400,M30-L30)</f>
        <v/>
      </c>
      <c r="O30" s="587">
        <f>'_calc_Dane'!$M$15</f>
        <v/>
      </c>
      <c r="P30" s="588">
        <f>N30-E30</f>
        <v/>
      </c>
      <c r="Q30" s="543">
        <f>F30/J30*(2000000/PI())</f>
        <v/>
      </c>
      <c r="R30" s="544">
        <f>G30/J30*2000000/PI()</f>
        <v/>
      </c>
      <c r="S30" s="543">
        <f>H30/K30*2000000/PI()</f>
        <v/>
      </c>
      <c r="T30" s="845">
        <f>I30/K30*2000000/PI()</f>
        <v/>
      </c>
      <c r="U30" s="543">
        <f>VLOOKUP(C30,$P$4:$V$12,4,FALSE)-VLOOKUP(B30,$P$4:$V$12,4,FALSE)</f>
        <v/>
      </c>
      <c r="V30" s="544">
        <f>VLOOKUP(C30,$P$4:$V$12,5,FALSE)-VLOOKUP(B30,$P$4:$V$12,5,FALSE)</f>
        <v/>
      </c>
      <c r="W30" s="543">
        <f>VLOOKUP(D30,$P$4:$V$12,4,FALSE)-VLOOKUP(B30,$P$4:$V$12,4,FALSE)</f>
        <v/>
      </c>
      <c r="X30" s="544">
        <f>VLOOKUP(D30,$P$4:$V$12,5,FALSE)-VLOOKUP(B30,$P$4:$V$12,5,FALSE)</f>
        <v/>
      </c>
      <c r="Y30" s="546">
        <f>IF(U30&gt;0,IF(V30&gt;0,ATAN(V30/U30),ATAN(V30/U30)+2*PI()),ATAN(V30/U30)+PI())</f>
        <v/>
      </c>
      <c r="Z30" s="586">
        <f>IF(W30&gt;0,IF(X30&gt;0,ATAN(X30/W30),ATAN(X30/W30)+2*PI()),ATAN(X30/W30)+PI())</f>
        <v/>
      </c>
      <c r="AA30" s="548">
        <f>IF((Z30-Y30)*200/PI()&gt;0,(Z30-Y30)*200/PI(),(Z30-Y30)*200/PI()+400)</f>
        <v/>
      </c>
      <c r="AB30" s="476" t="n"/>
      <c r="AC30" s="476" t="n"/>
      <c r="AD30" s="476" t="n"/>
      <c r="AE30" s="476" t="n"/>
      <c r="AF30" s="476" t="n"/>
      <c r="AG30" s="476" t="n"/>
      <c r="AH30" s="476" t="n"/>
      <c r="AI30" s="476" t="n"/>
      <c r="AJ30" s="476" t="n"/>
      <c r="AK30" s="476" t="n"/>
      <c r="AL30" s="476" t="n"/>
      <c r="AM30" s="476" t="n"/>
      <c r="AN30" s="476" t="n"/>
      <c r="AO30" s="476" t="n"/>
      <c r="AP30" s="476" t="n"/>
      <c r="AQ30" s="476" t="n"/>
      <c r="AR30" s="476" t="n"/>
      <c r="AS30" s="476" t="n"/>
      <c r="AT30" s="476" t="n"/>
      <c r="AU30" s="476" t="n"/>
      <c r="AV30" s="476" t="n"/>
      <c r="AW30" s="476" t="n"/>
      <c r="AX30" s="476" t="n"/>
      <c r="AY30" s="476" t="n"/>
      <c r="AZ30" s="476" t="n"/>
      <c r="BA30" s="476" t="n"/>
      <c r="BB30" s="476" t="n"/>
      <c r="BC30" s="476" t="n"/>
      <c r="BD30" s="476" t="n"/>
      <c r="BE30" s="476" t="n"/>
      <c r="BF30" s="476" t="n"/>
      <c r="BG30" s="476" t="n"/>
      <c r="BH30" s="476" t="n"/>
      <c r="BI30" s="476" t="n"/>
      <c r="BJ30" s="476" t="n"/>
      <c r="BK30" s="476" t="n"/>
      <c r="BL30" s="476" t="n"/>
      <c r="BM30" s="476" t="n"/>
      <c r="BN30" s="476" t="n"/>
      <c r="BO30" s="476" t="n"/>
      <c r="BP30" s="476" t="n"/>
      <c r="BQ30" s="476" t="n"/>
      <c r="BR30" s="476" t="n"/>
      <c r="BS30" s="476" t="n"/>
      <c r="BT30" s="476" t="n"/>
      <c r="BU30" s="476" t="n"/>
      <c r="BV30" s="476" t="n"/>
      <c r="BW30" s="476" t="n"/>
      <c r="BX30" s="476" t="n"/>
      <c r="BY30" s="476" t="n"/>
      <c r="BZ30" s="476" t="n"/>
      <c r="CA30" s="476" t="n"/>
      <c r="CB30" s="476" t="n"/>
      <c r="CC30" s="476" t="n"/>
      <c r="CD30" s="476" t="n"/>
      <c r="CE30" s="476" t="n"/>
      <c r="CF30" s="476" t="n"/>
      <c r="CG30" s="476" t="n"/>
      <c r="CH30" s="476" t="n"/>
      <c r="CI30" s="476" t="n"/>
      <c r="CJ30" s="476" t="n"/>
      <c r="CK30" s="476" t="n"/>
      <c r="CL30" s="476" t="n"/>
      <c r="CM30" s="476" t="n"/>
      <c r="CN30" s="476" t="n"/>
      <c r="CO30" s="476" t="n"/>
      <c r="CP30" s="476" t="n"/>
      <c r="CQ30" s="476" t="n"/>
      <c r="CR30" s="476" t="n"/>
      <c r="CS30" s="476" t="n"/>
      <c r="CT30" s="476" t="n"/>
      <c r="CU30" s="476" t="n"/>
      <c r="CV30" s="476" t="n"/>
    </row>
    <row r="31">
      <c r="A31" s="476" t="n"/>
      <c r="B31" s="724">
        <f>'_calc_Dane'!F30</f>
        <v/>
      </c>
      <c r="C31" s="724">
        <f>'_calc_Dane'!G30</f>
        <v/>
      </c>
      <c r="D31" s="553">
        <f>'_calc_Dane'!H30</f>
        <v/>
      </c>
      <c r="E31" s="553">
        <f>'_calc_Dane'!I30</f>
        <v/>
      </c>
      <c r="F31" s="543">
        <f>'_calc_Dane'!M12-'_calc_Dane'!M13</f>
        <v/>
      </c>
      <c r="G31" s="845">
        <f>'_calc_Dane'!N12-'_calc_Dane'!N13</f>
        <v/>
      </c>
      <c r="H31" s="543">
        <f>'_calc_Dane'!M5-'_calc_Dane'!M13</f>
        <v/>
      </c>
      <c r="I31" s="544">
        <f>'_calc_Dane'!N5-'_calc_Dane'!N13</f>
        <v/>
      </c>
      <c r="J31" s="547">
        <f>F31^2+G31^2</f>
        <v/>
      </c>
      <c r="K31" s="547">
        <f>H31^2+I31^2</f>
        <v/>
      </c>
      <c r="L31" s="546">
        <f>IF(ATAN2(F31,G31)*200/PI()&lt;0,ATAN2(F31,G31)*200/PI()+400,ATAN2(F31,G31)*200/PI())</f>
        <v/>
      </c>
      <c r="M31" s="546">
        <f>IF(ATAN2(H31,I31)*200/PI()&lt;0,ATAN2(H31,I31)*200/PI()+400,ATAN2(H31,I31)*200/PI())</f>
        <v/>
      </c>
      <c r="N31" s="548">
        <f>IF(M31-L31&lt;0,M31-L31+400,M31-L31)</f>
        <v/>
      </c>
      <c r="O31" s="587">
        <f>'_calc_Dane'!$M$15</f>
        <v/>
      </c>
      <c r="P31" s="588">
        <f>N31-E31</f>
        <v/>
      </c>
      <c r="Q31" s="543">
        <f>F31/J31*(2000000/PI())</f>
        <v/>
      </c>
      <c r="R31" s="544">
        <f>G31/J31*2000000/PI()</f>
        <v/>
      </c>
      <c r="S31" s="543">
        <f>H31/K31*2000000/PI()</f>
        <v/>
      </c>
      <c r="T31" s="845">
        <f>I31/K31*2000000/PI()</f>
        <v/>
      </c>
      <c r="U31" s="543">
        <f>VLOOKUP(C31,$P$4:$V$12,4,FALSE)-VLOOKUP(B31,$P$4:$V$12,4,FALSE)</f>
        <v/>
      </c>
      <c r="V31" s="544">
        <f>VLOOKUP(C31,$P$4:$V$12,5,FALSE)-VLOOKUP(B31,$P$4:$V$12,5,FALSE)</f>
        <v/>
      </c>
      <c r="W31" s="543">
        <f>VLOOKUP(D31,$P$4:$V$12,4,FALSE)-VLOOKUP(B31,$P$4:$V$12,4,FALSE)</f>
        <v/>
      </c>
      <c r="X31" s="544">
        <f>VLOOKUP(D31,$P$4:$V$12,5,FALSE)-VLOOKUP(B31,$P$4:$V$12,5,FALSE)</f>
        <v/>
      </c>
      <c r="Y31" s="546">
        <f>IF(U31&gt;0,IF(V31&gt;0,ATAN(V31/U31),ATAN(V31/U31)+2*PI()),ATAN(V31/U31)+PI())</f>
        <v/>
      </c>
      <c r="Z31" s="586">
        <f>IF(W31&gt;0,IF(X31&gt;0,ATAN(X31/W31),ATAN(X31/W31)+2*PI()),ATAN(X31/W31)+PI())</f>
        <v/>
      </c>
      <c r="AA31" s="548">
        <f>IF((Z31-Y31)*200/PI()&gt;0,(Z31-Y31)*200/PI(),(Z31-Y31)*200/PI()+400)</f>
        <v/>
      </c>
      <c r="AB31" s="476" t="n"/>
      <c r="AC31" s="476" t="n"/>
      <c r="AD31" s="476" t="n"/>
      <c r="AE31" s="476" t="n"/>
      <c r="AF31" s="476" t="n"/>
      <c r="AG31" s="476" t="n"/>
      <c r="AH31" s="476" t="n"/>
      <c r="AI31" s="476" t="n"/>
      <c r="AJ31" s="476" t="n"/>
      <c r="AK31" s="476" t="n"/>
      <c r="AL31" s="476" t="n"/>
      <c r="AM31" s="476" t="n"/>
      <c r="AN31" s="476" t="n"/>
      <c r="AO31" s="476" t="n"/>
      <c r="AP31" s="476" t="n"/>
      <c r="AQ31" s="476" t="n"/>
      <c r="AR31" s="476" t="n"/>
      <c r="AS31" s="476" t="n"/>
      <c r="AT31" s="476" t="n"/>
      <c r="AU31" s="476" t="n"/>
      <c r="AV31" s="476" t="n"/>
      <c r="AW31" s="476" t="n"/>
      <c r="AX31" s="476" t="n"/>
      <c r="AY31" s="476" t="n"/>
      <c r="AZ31" s="476" t="n"/>
      <c r="BA31" s="476" t="n"/>
      <c r="BB31" s="476" t="n"/>
      <c r="BC31" s="476" t="n"/>
      <c r="BD31" s="476" t="n"/>
      <c r="BE31" s="476" t="n"/>
      <c r="BF31" s="476" t="n"/>
      <c r="BG31" s="476" t="n"/>
      <c r="BH31" s="476" t="n"/>
      <c r="BI31" s="476" t="n"/>
      <c r="BJ31" s="476" t="n"/>
      <c r="BK31" s="476" t="n"/>
      <c r="BL31" s="476" t="n"/>
      <c r="BM31" s="476" t="n"/>
      <c r="BN31" s="476" t="n"/>
      <c r="BO31" s="476" t="n"/>
      <c r="BP31" s="476" t="n"/>
      <c r="BQ31" s="476" t="n"/>
      <c r="BR31" s="476" t="n"/>
      <c r="BS31" s="476" t="n"/>
      <c r="BT31" s="476" t="n"/>
      <c r="BU31" s="476" t="n"/>
      <c r="BV31" s="476" t="n"/>
      <c r="BW31" s="476" t="n"/>
      <c r="BX31" s="476" t="n"/>
      <c r="BY31" s="476" t="n"/>
      <c r="BZ31" s="476" t="n"/>
      <c r="CA31" s="476" t="n"/>
      <c r="CB31" s="476" t="n"/>
      <c r="CC31" s="476" t="n"/>
      <c r="CD31" s="476" t="n"/>
      <c r="CE31" s="476" t="n"/>
      <c r="CF31" s="476" t="n"/>
      <c r="CG31" s="476" t="n"/>
      <c r="CH31" s="476" t="n"/>
      <c r="CI31" s="476" t="n"/>
      <c r="CJ31" s="476" t="n"/>
      <c r="CK31" s="476" t="n"/>
      <c r="CL31" s="476" t="n"/>
      <c r="CM31" s="476" t="n"/>
      <c r="CN31" s="476" t="n"/>
      <c r="CO31" s="476" t="n"/>
      <c r="CP31" s="476" t="n"/>
      <c r="CQ31" s="476" t="n"/>
      <c r="CR31" s="476" t="n"/>
      <c r="CS31" s="476" t="n"/>
      <c r="CT31" s="476" t="n"/>
      <c r="CU31" s="476" t="n"/>
      <c r="CV31" s="476" t="n"/>
    </row>
    <row r="32">
      <c r="A32" s="476" t="n"/>
      <c r="B32" s="724">
        <f>'_calc_Dane'!F31</f>
        <v/>
      </c>
      <c r="C32" s="724">
        <f>'_calc_Dane'!G31</f>
        <v/>
      </c>
      <c r="D32" s="553">
        <f>'_calc_Dane'!H31</f>
        <v/>
      </c>
      <c r="E32" s="553">
        <f>'_calc_Dane'!I31</f>
        <v/>
      </c>
      <c r="F32" s="543">
        <f>'_calc_Dane'!M12-'_calc_Dane'!M10</f>
        <v/>
      </c>
      <c r="G32" s="845">
        <f>'_calc_Dane'!N12-'_calc_Dane'!N10</f>
        <v/>
      </c>
      <c r="H32" s="543">
        <f>'_calc_Dane'!M11-'_calc_Dane'!M10</f>
        <v/>
      </c>
      <c r="I32" s="544">
        <f>'_calc_Dane'!N11-'_calc_Dane'!N10</f>
        <v/>
      </c>
      <c r="J32" s="547">
        <f>F32^2+G32^2</f>
        <v/>
      </c>
      <c r="K32" s="547">
        <f>H32^2+I32^2</f>
        <v/>
      </c>
      <c r="L32" s="546">
        <f>IF(ATAN2(F32,G32)*200/PI()&lt;0,ATAN2(F32,G32)*200/PI()+400,ATAN2(F32,G32)*200/PI())</f>
        <v/>
      </c>
      <c r="M32" s="546">
        <f>IF(ATAN2(H32,I32)*200/PI()&lt;0,ATAN2(H32,I32)*200/PI()+400,ATAN2(H32,I32)*200/PI())</f>
        <v/>
      </c>
      <c r="N32" s="548">
        <f>IF(M32-L32&lt;0,M32-L32+400,M32-L32)</f>
        <v/>
      </c>
      <c r="O32" s="587">
        <f>'_calc_Dane'!$M$15</f>
        <v/>
      </c>
      <c r="P32" s="588">
        <f>N32-E32</f>
        <v/>
      </c>
      <c r="Q32" s="543">
        <f>F32/J32*(2000000/PI())</f>
        <v/>
      </c>
      <c r="R32" s="544">
        <f>G32/J32*2000000/PI()</f>
        <v/>
      </c>
      <c r="S32" s="543">
        <f>H32/K32*2000000/PI()</f>
        <v/>
      </c>
      <c r="T32" s="845">
        <f>I32/K32*2000000/PI()</f>
        <v/>
      </c>
      <c r="U32" s="543">
        <f>VLOOKUP(C32,$P$4:$V$12,4,FALSE)-VLOOKUP(B32,$P$4:$V$12,4,FALSE)</f>
        <v/>
      </c>
      <c r="V32" s="544">
        <f>VLOOKUP(C32,$P$4:$V$12,5,FALSE)-VLOOKUP(B32,$P$4:$V$12,5,FALSE)</f>
        <v/>
      </c>
      <c r="W32" s="543">
        <f>VLOOKUP(D32,$P$4:$V$12,4,FALSE)-VLOOKUP(B32,$P$4:$V$12,4,FALSE)</f>
        <v/>
      </c>
      <c r="X32" s="544">
        <f>VLOOKUP(D32,$P$4:$V$12,5,FALSE)-VLOOKUP(B32,$P$4:$V$12,5,FALSE)</f>
        <v/>
      </c>
      <c r="Y32" s="546">
        <f>IF(U32&gt;0,IF(V32&gt;0,ATAN(V32/U32),ATAN(V32/U32)+2*PI()),ATAN(V32/U32)+PI())</f>
        <v/>
      </c>
      <c r="Z32" s="586">
        <f>IF(W32&gt;0,IF(X32&gt;0,ATAN(X32/W32),ATAN(X32/W32)+2*PI()),ATAN(X32/W32)+PI())</f>
        <v/>
      </c>
      <c r="AA32" s="548">
        <f>IF((Z32-Y32)*200/PI()&gt;0,(Z32-Y32)*200/PI(),(Z32-Y32)*200/PI()+400)</f>
        <v/>
      </c>
      <c r="AB32" s="476" t="n"/>
      <c r="AC32" s="476" t="n"/>
      <c r="AD32" s="476" t="n"/>
      <c r="AE32" s="476" t="n"/>
      <c r="AF32" s="476" t="n"/>
      <c r="AG32" s="476" t="n"/>
      <c r="AH32" s="476" t="n"/>
      <c r="AI32" s="476" t="n"/>
      <c r="AJ32" s="476" t="n"/>
      <c r="AK32" s="476" t="n"/>
      <c r="AL32" s="476" t="n"/>
      <c r="AM32" s="476" t="n"/>
      <c r="AN32" s="476" t="n"/>
      <c r="AO32" s="476" t="n"/>
      <c r="AP32" s="476" t="n"/>
      <c r="AQ32" s="476" t="n"/>
      <c r="AR32" s="476" t="n"/>
      <c r="AS32" s="476" t="n"/>
      <c r="AT32" s="476" t="n"/>
      <c r="AU32" s="476" t="n"/>
      <c r="AV32" s="476" t="n"/>
      <c r="AW32" s="476" t="n"/>
      <c r="AX32" s="476" t="n"/>
      <c r="AY32" s="476" t="n"/>
      <c r="AZ32" s="476" t="n"/>
      <c r="BA32" s="476" t="n"/>
      <c r="BB32" s="476" t="n"/>
      <c r="BC32" s="476" t="n"/>
      <c r="BD32" s="476" t="n"/>
      <c r="BE32" s="476" t="n"/>
      <c r="BF32" s="476" t="n"/>
      <c r="BG32" s="476" t="n"/>
      <c r="BH32" s="476" t="n"/>
      <c r="BI32" s="476" t="n"/>
      <c r="BJ32" s="476" t="n"/>
      <c r="BK32" s="476" t="n"/>
      <c r="BL32" s="476" t="n"/>
      <c r="BM32" s="476" t="n"/>
      <c r="BN32" s="476" t="n"/>
      <c r="BO32" s="476" t="n"/>
      <c r="BP32" s="476" t="n"/>
      <c r="BQ32" s="476" t="n"/>
      <c r="BR32" s="476" t="n"/>
      <c r="BS32" s="476" t="n"/>
      <c r="BT32" s="476" t="n"/>
      <c r="BU32" s="476" t="n"/>
      <c r="BV32" s="476" t="n"/>
      <c r="BW32" s="476" t="n"/>
      <c r="BX32" s="476" t="n"/>
      <c r="BY32" s="476" t="n"/>
      <c r="BZ32" s="476" t="n"/>
      <c r="CA32" s="476" t="n"/>
      <c r="CB32" s="476" t="n"/>
      <c r="CC32" s="476" t="n"/>
      <c r="CD32" s="476" t="n"/>
      <c r="CE32" s="476" t="n"/>
      <c r="CF32" s="476" t="n"/>
      <c r="CG32" s="476" t="n"/>
      <c r="CH32" s="476" t="n"/>
      <c r="CI32" s="476" t="n"/>
      <c r="CJ32" s="476" t="n"/>
      <c r="CK32" s="476" t="n"/>
      <c r="CL32" s="476" t="n"/>
      <c r="CM32" s="476" t="n"/>
      <c r="CN32" s="476" t="n"/>
      <c r="CO32" s="476" t="n"/>
      <c r="CP32" s="476" t="n"/>
      <c r="CQ32" s="476" t="n"/>
      <c r="CR32" s="476" t="n"/>
      <c r="CS32" s="476" t="n"/>
      <c r="CT32" s="476" t="n"/>
      <c r="CU32" s="476" t="n"/>
      <c r="CV32" s="476" t="n"/>
    </row>
    <row r="33">
      <c r="A33" s="476" t="n"/>
      <c r="B33" s="724">
        <f>'_calc_Dane'!F32</f>
        <v/>
      </c>
      <c r="C33" s="724">
        <f>'_calc_Dane'!G32</f>
        <v/>
      </c>
      <c r="D33" s="553">
        <f>'_calc_Dane'!H32</f>
        <v/>
      </c>
      <c r="E33" s="553">
        <f>'_calc_Dane'!I32</f>
        <v/>
      </c>
      <c r="F33" s="543">
        <f>'_calc_Dane'!M11-'_calc_Dane'!M10</f>
        <v/>
      </c>
      <c r="G33" s="845">
        <f>'_calc_Dane'!N11-'_calc_Dane'!N10</f>
        <v/>
      </c>
      <c r="H33" s="543">
        <f>'_calc_Dane'!M13-'_calc_Dane'!M10</f>
        <v/>
      </c>
      <c r="I33" s="544">
        <f>'_calc_Dane'!N13-'_calc_Dane'!N10</f>
        <v/>
      </c>
      <c r="J33" s="547">
        <f>F33^2+G33^2</f>
        <v/>
      </c>
      <c r="K33" s="547">
        <f>H33^2+I33^2</f>
        <v/>
      </c>
      <c r="L33" s="546">
        <f>IF(ATAN2(F33,G33)*200/PI()&lt;0,ATAN2(F33,G33)*200/PI()+400,ATAN2(F33,G33)*200/PI())</f>
        <v/>
      </c>
      <c r="M33" s="546">
        <f>IF(ATAN2(H33,I33)*200/PI()&lt;0,ATAN2(H33,I33)*200/PI()+400,ATAN2(H33,I33)*200/PI())</f>
        <v/>
      </c>
      <c r="N33" s="548">
        <f>IF(M33-L33&lt;0,M33-L33+400,M33-L33)</f>
        <v/>
      </c>
      <c r="O33" s="587">
        <f>'_calc_Dane'!$M$15</f>
        <v/>
      </c>
      <c r="P33" s="588">
        <f>N33-E33</f>
        <v/>
      </c>
      <c r="Q33" s="543">
        <f>F33/J33*(2000000/PI())</f>
        <v/>
      </c>
      <c r="R33" s="544">
        <f>G33/J33*2000000/PI()</f>
        <v/>
      </c>
      <c r="S33" s="543">
        <f>H33/K33*2000000/PI()</f>
        <v/>
      </c>
      <c r="T33" s="845">
        <f>I33/K33*2000000/PI()</f>
        <v/>
      </c>
      <c r="U33" s="543">
        <f>VLOOKUP(C33,$P$4:$V$12,4,FALSE)-VLOOKUP(B33,$P$4:$V$12,4,FALSE)</f>
        <v/>
      </c>
      <c r="V33" s="544">
        <f>VLOOKUP(C33,$P$4:$V$12,5,FALSE)-VLOOKUP(B33,$P$4:$V$12,5,FALSE)</f>
        <v/>
      </c>
      <c r="W33" s="543">
        <f>VLOOKUP(D33,$P$4:$V$12,4,FALSE)-VLOOKUP(B33,$P$4:$V$12,4,FALSE)</f>
        <v/>
      </c>
      <c r="X33" s="544">
        <f>VLOOKUP(D33,$P$4:$V$12,5,FALSE)-VLOOKUP(B33,$P$4:$V$12,5,FALSE)</f>
        <v/>
      </c>
      <c r="Y33" s="546">
        <f>IF(U33&gt;0,IF(V33&gt;0,ATAN(V33/U33),ATAN(V33/U33)+2*PI()),ATAN(V33/U33)+PI())</f>
        <v/>
      </c>
      <c r="Z33" s="586">
        <f>IF(W33&gt;0,IF(X33&gt;0,ATAN(X33/W33),ATAN(X33/W33)+2*PI()),ATAN(X33/W33)+PI())</f>
        <v/>
      </c>
      <c r="AA33" s="548">
        <f>IF((Z33-Y33)*200/PI()&gt;0,(Z33-Y33)*200/PI(),(Z33-Y33)*200/PI()+400)</f>
        <v/>
      </c>
      <c r="AB33" s="476" t="n"/>
      <c r="AC33" s="476" t="n"/>
      <c r="AD33" s="476" t="n"/>
      <c r="AE33" s="476" t="n"/>
      <c r="AF33" s="476" t="n"/>
      <c r="AG33" s="476" t="n"/>
      <c r="AH33" s="476" t="n"/>
      <c r="AI33" s="476" t="n"/>
      <c r="AJ33" s="476" t="n"/>
      <c r="AK33" s="476" t="n"/>
      <c r="AL33" s="476" t="n"/>
      <c r="AM33" s="476" t="n"/>
      <c r="AN33" s="476" t="n"/>
      <c r="AO33" s="476" t="n"/>
      <c r="AP33" s="476" t="n"/>
      <c r="AQ33" s="476" t="n"/>
      <c r="AR33" s="476" t="n"/>
      <c r="AS33" s="476" t="n"/>
      <c r="AT33" s="476" t="n"/>
      <c r="AU33" s="476" t="n"/>
      <c r="AV33" s="476" t="n"/>
      <c r="AW33" s="476" t="n"/>
      <c r="AX33" s="476" t="n"/>
      <c r="AY33" s="476" t="n"/>
      <c r="AZ33" s="476" t="n"/>
      <c r="BA33" s="476" t="n"/>
      <c r="BB33" s="476" t="n"/>
      <c r="BC33" s="476" t="n"/>
      <c r="BD33" s="476" t="n"/>
      <c r="BE33" s="476" t="n"/>
      <c r="BF33" s="476" t="n"/>
      <c r="BG33" s="476" t="n"/>
      <c r="BH33" s="476" t="n"/>
      <c r="BI33" s="476" t="n"/>
      <c r="BJ33" s="476" t="n"/>
      <c r="BK33" s="476" t="n"/>
      <c r="BL33" s="476" t="n"/>
      <c r="BM33" s="476" t="n"/>
      <c r="BN33" s="476" t="n"/>
      <c r="BO33" s="476" t="n"/>
      <c r="BP33" s="476" t="n"/>
      <c r="BQ33" s="476" t="n"/>
      <c r="BR33" s="476" t="n"/>
      <c r="BS33" s="476" t="n"/>
      <c r="BT33" s="476" t="n"/>
      <c r="BU33" s="476" t="n"/>
      <c r="BV33" s="476" t="n"/>
      <c r="BW33" s="476" t="n"/>
      <c r="BX33" s="476" t="n"/>
      <c r="BY33" s="476" t="n"/>
      <c r="BZ33" s="476" t="n"/>
      <c r="CA33" s="476" t="n"/>
      <c r="CB33" s="476" t="n"/>
      <c r="CC33" s="476" t="n"/>
      <c r="CD33" s="476" t="n"/>
      <c r="CE33" s="476" t="n"/>
      <c r="CF33" s="476" t="n"/>
      <c r="CG33" s="476" t="n"/>
      <c r="CH33" s="476" t="n"/>
      <c r="CI33" s="476" t="n"/>
      <c r="CJ33" s="476" t="n"/>
      <c r="CK33" s="476" t="n"/>
      <c r="CL33" s="476" t="n"/>
      <c r="CM33" s="476" t="n"/>
      <c r="CN33" s="476" t="n"/>
      <c r="CO33" s="476" t="n"/>
      <c r="CP33" s="476" t="n"/>
      <c r="CQ33" s="476" t="n"/>
      <c r="CR33" s="476" t="n"/>
      <c r="CS33" s="476" t="n"/>
      <c r="CT33" s="476" t="n"/>
      <c r="CU33" s="476" t="n"/>
      <c r="CV33" s="476" t="n"/>
    </row>
    <row r="34">
      <c r="A34" s="476" t="n"/>
      <c r="B34" s="724">
        <f>'_calc_Dane'!F33</f>
        <v/>
      </c>
      <c r="C34" s="724">
        <f>'_calc_Dane'!G33</f>
        <v/>
      </c>
      <c r="D34" s="553">
        <f>'_calc_Dane'!H33</f>
        <v/>
      </c>
      <c r="E34" s="553">
        <f>'_calc_Dane'!I33</f>
        <v/>
      </c>
      <c r="F34" s="543">
        <f>'_calc_Dane'!M13-'_calc_Dane'!M10</f>
        <v/>
      </c>
      <c r="G34" s="845">
        <f>'_calc_Dane'!N13-'_calc_Dane'!N10</f>
        <v/>
      </c>
      <c r="H34" s="543">
        <f>'_calc_Dane'!M9-'_calc_Dane'!M10</f>
        <v/>
      </c>
      <c r="I34" s="544">
        <f>'_calc_Dane'!N9-'_calc_Dane'!N10</f>
        <v/>
      </c>
      <c r="J34" s="547">
        <f>F34^2+G34^2</f>
        <v/>
      </c>
      <c r="K34" s="547">
        <f>H34^2+I34^2</f>
        <v/>
      </c>
      <c r="L34" s="546">
        <f>IF(ATAN2(F34,G34)*200/PI()&lt;0,ATAN2(F34,G34)*200/PI()+400,ATAN2(F34,G34)*200/PI())</f>
        <v/>
      </c>
      <c r="M34" s="546">
        <f>IF(ATAN2(H34,I34)*200/PI()&lt;0,ATAN2(H34,I34)*200/PI()+400,ATAN2(H34,I34)*200/PI())</f>
        <v/>
      </c>
      <c r="N34" s="548">
        <f>IF(M34-L34&lt;0,M34-L34+400,M34-L34)</f>
        <v/>
      </c>
      <c r="O34" s="587">
        <f>'_calc_Dane'!$M$15</f>
        <v/>
      </c>
      <c r="P34" s="588">
        <f>N34-E34</f>
        <v/>
      </c>
      <c r="Q34" s="543">
        <f>F34/J34*(2000000/PI())</f>
        <v/>
      </c>
      <c r="R34" s="544">
        <f>G34/J34*2000000/PI()</f>
        <v/>
      </c>
      <c r="S34" s="543">
        <f>H34/K34*2000000/PI()</f>
        <v/>
      </c>
      <c r="T34" s="845">
        <f>I34/K34*2000000/PI()</f>
        <v/>
      </c>
      <c r="U34" s="543">
        <f>VLOOKUP(C34,$P$4:$V$12,4,FALSE)-VLOOKUP(B34,$P$4:$V$12,4,FALSE)</f>
        <v/>
      </c>
      <c r="V34" s="544">
        <f>VLOOKUP(C34,$P$4:$V$12,5,FALSE)-VLOOKUP(B34,$P$4:$V$12,5,FALSE)</f>
        <v/>
      </c>
      <c r="W34" s="543">
        <f>VLOOKUP(D34,$P$4:$V$12,4,FALSE)-VLOOKUP(B34,$P$4:$V$12,4,FALSE)</f>
        <v/>
      </c>
      <c r="X34" s="544">
        <f>VLOOKUP(D34,$P$4:$V$12,5,FALSE)-VLOOKUP(B34,$P$4:$V$12,5,FALSE)</f>
        <v/>
      </c>
      <c r="Y34" s="546">
        <f>IF(U34&gt;0,IF(V34&gt;0,ATAN(V34/U34),ATAN(V34/U34)+2*PI()),ATAN(V34/U34)+PI())</f>
        <v/>
      </c>
      <c r="Z34" s="586">
        <f>IF(W34&gt;0,IF(X34&gt;0,ATAN(X34/W34),ATAN(X34/W34)+2*PI()),ATAN(X34/W34)+PI())</f>
        <v/>
      </c>
      <c r="AA34" s="548">
        <f>IF((Z34-Y34)*200/PI()&gt;0,(Z34-Y34)*200/PI(),(Z34-Y34)*200/PI()+400)</f>
        <v/>
      </c>
      <c r="AB34" s="476" t="n"/>
      <c r="AC34" s="476" t="n"/>
      <c r="AD34" s="476" t="n"/>
      <c r="AE34" s="476" t="n"/>
      <c r="AF34" s="476" t="n"/>
      <c r="AG34" s="476" t="n"/>
      <c r="AH34" s="476" t="n"/>
      <c r="AI34" s="476" t="n"/>
      <c r="AJ34" s="476" t="n"/>
      <c r="AK34" s="476" t="n"/>
      <c r="AL34" s="476" t="n"/>
      <c r="AM34" s="476" t="n"/>
      <c r="AN34" s="476" t="n"/>
      <c r="AO34" s="476" t="n"/>
      <c r="AP34" s="476" t="n"/>
      <c r="AQ34" s="476" t="n"/>
      <c r="AR34" s="476" t="n"/>
      <c r="AS34" s="476" t="n"/>
      <c r="AT34" s="476" t="n"/>
      <c r="AU34" s="476" t="n"/>
      <c r="AV34" s="476" t="n"/>
      <c r="AW34" s="476" t="n"/>
      <c r="AX34" s="476" t="n"/>
      <c r="AY34" s="476" t="n"/>
      <c r="AZ34" s="476" t="n"/>
      <c r="BA34" s="476" t="n"/>
      <c r="BB34" s="476" t="n"/>
      <c r="BC34" s="476" t="n"/>
      <c r="BD34" s="476" t="n"/>
      <c r="BE34" s="476" t="n"/>
      <c r="BF34" s="476" t="n"/>
      <c r="BG34" s="476" t="n"/>
      <c r="BH34" s="476" t="n"/>
      <c r="BI34" s="476" t="n"/>
      <c r="BJ34" s="476" t="n"/>
      <c r="BK34" s="476" t="n"/>
      <c r="BL34" s="476" t="n"/>
      <c r="BM34" s="476" t="n"/>
      <c r="BN34" s="476" t="n"/>
      <c r="BO34" s="476" t="n"/>
      <c r="BP34" s="476" t="n"/>
      <c r="BQ34" s="476" t="n"/>
      <c r="BR34" s="476" t="n"/>
      <c r="BS34" s="476" t="n"/>
      <c r="BT34" s="476" t="n"/>
      <c r="BU34" s="476" t="n"/>
      <c r="BV34" s="476" t="n"/>
      <c r="BW34" s="476" t="n"/>
      <c r="BX34" s="476" t="n"/>
      <c r="BY34" s="476" t="n"/>
      <c r="BZ34" s="476" t="n"/>
      <c r="CA34" s="476" t="n"/>
      <c r="CB34" s="476" t="n"/>
      <c r="CC34" s="476" t="n"/>
      <c r="CD34" s="476" t="n"/>
      <c r="CE34" s="476" t="n"/>
      <c r="CF34" s="476" t="n"/>
      <c r="CG34" s="476" t="n"/>
      <c r="CH34" s="476" t="n"/>
      <c r="CI34" s="476" t="n"/>
      <c r="CJ34" s="476" t="n"/>
      <c r="CK34" s="476" t="n"/>
      <c r="CL34" s="476" t="n"/>
      <c r="CM34" s="476" t="n"/>
      <c r="CN34" s="476" t="n"/>
      <c r="CO34" s="476" t="n"/>
      <c r="CP34" s="476" t="n"/>
      <c r="CQ34" s="476" t="n"/>
      <c r="CR34" s="476" t="n"/>
      <c r="CS34" s="476" t="n"/>
      <c r="CT34" s="476" t="n"/>
      <c r="CU34" s="476" t="n"/>
      <c r="CV34" s="476" t="n"/>
    </row>
    <row r="35">
      <c r="A35" s="476" t="n"/>
      <c r="B35" s="724">
        <f>'_calc_Dane'!F34</f>
        <v/>
      </c>
      <c r="C35" s="724">
        <f>'_calc_Dane'!G34</f>
        <v/>
      </c>
      <c r="D35" s="553">
        <f>'_calc_Dane'!H34</f>
        <v/>
      </c>
      <c r="E35" s="553">
        <f>'_calc_Dane'!I34</f>
        <v/>
      </c>
      <c r="F35" s="543">
        <f>'_calc_Dane'!M10-'_calc_Dane'!M9</f>
        <v/>
      </c>
      <c r="G35" s="845">
        <f>'_calc_Dane'!N10-'_calc_Dane'!N9</f>
        <v/>
      </c>
      <c r="H35" s="543">
        <f>'_calc_Dane'!M11-'_calc_Dane'!M9</f>
        <v/>
      </c>
      <c r="I35" s="544">
        <f>'_calc_Dane'!N11-'_calc_Dane'!N9</f>
        <v/>
      </c>
      <c r="J35" s="547">
        <f>F35^2+G35^2</f>
        <v/>
      </c>
      <c r="K35" s="547">
        <f>H35^2+I35^2</f>
        <v/>
      </c>
      <c r="L35" s="546">
        <f>IF(ATAN2(F35,G35)*200/PI()&lt;0,ATAN2(F35,G35)*200/PI()+400,ATAN2(F35,G35)*200/PI())</f>
        <v/>
      </c>
      <c r="M35" s="546">
        <f>IF(ATAN2(H35,I35)*200/PI()&lt;0,ATAN2(H35,I35)*200/PI()+400,ATAN2(H35,I35)*200/PI())</f>
        <v/>
      </c>
      <c r="N35" s="548">
        <f>IF(M35-L35&lt;0,M35-L35+400,M35-L35)</f>
        <v/>
      </c>
      <c r="O35" s="587">
        <f>'_calc_Dane'!$M$15</f>
        <v/>
      </c>
      <c r="P35" s="588">
        <f>N35-E35</f>
        <v/>
      </c>
      <c r="Q35" s="543">
        <f>F35/J35*(2000000/PI())</f>
        <v/>
      </c>
      <c r="R35" s="544">
        <f>G35/J35*2000000/PI()</f>
        <v/>
      </c>
      <c r="S35" s="543">
        <f>H35/K35*2000000/PI()</f>
        <v/>
      </c>
      <c r="T35" s="845">
        <f>I35/K35*2000000/PI()</f>
        <v/>
      </c>
      <c r="U35" s="543">
        <f>VLOOKUP(C35,$P$4:$V$12,4,FALSE)-VLOOKUP(B35,$P$4:$V$12,4,FALSE)</f>
        <v/>
      </c>
      <c r="V35" s="544">
        <f>VLOOKUP(C35,$P$4:$V$12,5,FALSE)-VLOOKUP(B35,$P$4:$V$12,5,FALSE)</f>
        <v/>
      </c>
      <c r="W35" s="543">
        <f>VLOOKUP(D35,$P$4:$V$12,4,FALSE)-VLOOKUP(B35,$P$4:$V$12,4,FALSE)</f>
        <v/>
      </c>
      <c r="X35" s="544">
        <f>VLOOKUP(D35,$P$4:$V$12,5,FALSE)-VLOOKUP(B35,$P$4:$V$12,5,FALSE)</f>
        <v/>
      </c>
      <c r="Y35" s="546">
        <f>IF(U35&gt;0,IF(V35&gt;0,ATAN(V35/U35),ATAN(V35/U35)+2*PI()),ATAN(V35/U35)+PI())</f>
        <v/>
      </c>
      <c r="Z35" s="586">
        <f>IF(W35&gt;0,IF(X35&gt;0,ATAN(X35/W35),ATAN(X35/W35)+2*PI()),ATAN(X35/W35)+PI())</f>
        <v/>
      </c>
      <c r="AA35" s="548">
        <f>IF((Z35-Y35)*200/PI()&gt;0,(Z35-Y35)*200/PI(),(Z35-Y35)*200/PI()+400)</f>
        <v/>
      </c>
      <c r="AB35" s="476" t="n"/>
      <c r="AC35" s="476" t="n"/>
      <c r="AD35" s="476" t="n"/>
      <c r="AE35" s="476" t="n"/>
      <c r="AF35" s="476" t="n"/>
      <c r="AG35" s="476" t="n"/>
      <c r="AH35" s="476" t="n"/>
      <c r="AI35" s="476" t="n"/>
      <c r="AJ35" s="476" t="n"/>
      <c r="AK35" s="476" t="n"/>
      <c r="AL35" s="476" t="n"/>
      <c r="AM35" s="476" t="n"/>
      <c r="AN35" s="476" t="n"/>
      <c r="AO35" s="476" t="n"/>
      <c r="AP35" s="476" t="n"/>
      <c r="AQ35" s="476" t="n"/>
      <c r="AR35" s="476" t="n"/>
      <c r="AS35" s="476" t="n"/>
      <c r="AT35" s="476" t="n"/>
      <c r="AU35" s="476" t="n"/>
      <c r="AV35" s="476" t="n"/>
      <c r="AW35" s="476" t="n"/>
      <c r="AX35" s="476" t="n"/>
      <c r="AY35" s="476" t="n"/>
      <c r="AZ35" s="476" t="n"/>
      <c r="BA35" s="476" t="n"/>
      <c r="BB35" s="476" t="n"/>
      <c r="BC35" s="476" t="n"/>
      <c r="BD35" s="476" t="n"/>
      <c r="BE35" s="476" t="n"/>
      <c r="BF35" s="476" t="n"/>
      <c r="BG35" s="476" t="n"/>
      <c r="BH35" s="476" t="n"/>
      <c r="BI35" s="476" t="n"/>
      <c r="BJ35" s="476" t="n"/>
      <c r="BK35" s="476" t="n"/>
      <c r="BL35" s="476" t="n"/>
      <c r="BM35" s="476" t="n"/>
      <c r="BN35" s="476" t="n"/>
      <c r="BO35" s="476" t="n"/>
      <c r="BP35" s="476" t="n"/>
      <c r="BQ35" s="476" t="n"/>
      <c r="BR35" s="476" t="n"/>
      <c r="BS35" s="476" t="n"/>
      <c r="BT35" s="476" t="n"/>
      <c r="BU35" s="476" t="n"/>
      <c r="BV35" s="476" t="n"/>
      <c r="BW35" s="476" t="n"/>
      <c r="BX35" s="476" t="n"/>
      <c r="BY35" s="476" t="n"/>
      <c r="BZ35" s="476" t="n"/>
      <c r="CA35" s="476" t="n"/>
      <c r="CB35" s="476" t="n"/>
      <c r="CC35" s="476" t="n"/>
      <c r="CD35" s="476" t="n"/>
      <c r="CE35" s="476" t="n"/>
      <c r="CF35" s="476" t="n"/>
      <c r="CG35" s="476" t="n"/>
      <c r="CH35" s="476" t="n"/>
      <c r="CI35" s="476" t="n"/>
      <c r="CJ35" s="476" t="n"/>
      <c r="CK35" s="476" t="n"/>
      <c r="CL35" s="476" t="n"/>
      <c r="CM35" s="476" t="n"/>
      <c r="CN35" s="476" t="n"/>
      <c r="CO35" s="476" t="n"/>
      <c r="CP35" s="476" t="n"/>
      <c r="CQ35" s="476" t="n"/>
      <c r="CR35" s="476" t="n"/>
      <c r="CS35" s="476" t="n"/>
      <c r="CT35" s="476" t="n"/>
      <c r="CU35" s="476" t="n"/>
      <c r="CV35" s="476" t="n"/>
    </row>
    <row r="36">
      <c r="A36" s="476" t="n"/>
      <c r="B36" s="728">
        <f>'_calc_Dane'!F35</f>
        <v/>
      </c>
      <c r="C36" s="728">
        <f>'_calc_Dane'!G35</f>
        <v/>
      </c>
      <c r="D36" s="566">
        <f>'_calc_Dane'!H35</f>
        <v/>
      </c>
      <c r="E36" s="566">
        <f>'_calc_Dane'!I35</f>
        <v/>
      </c>
      <c r="F36" s="567">
        <f>'_calc_Dane'!M11-'_calc_Dane'!M9</f>
        <v/>
      </c>
      <c r="G36" s="590">
        <f>'_calc_Dane'!N11-'_calc_Dane'!N9</f>
        <v/>
      </c>
      <c r="H36" s="567">
        <f>'_calc_Dane'!M13-'_calc_Dane'!M9</f>
        <v/>
      </c>
      <c r="I36" s="568">
        <f>'_calc_Dane'!N13-'_calc_Dane'!N9</f>
        <v/>
      </c>
      <c r="J36" s="571">
        <f>F36^2+G36^2</f>
        <v/>
      </c>
      <c r="K36" s="571">
        <f>H36^2+I36^2</f>
        <v/>
      </c>
      <c r="L36" s="570">
        <f>IF(ATAN2(F36,G36)*200/PI()&lt;0,ATAN2(F36,G36)*200/PI()+400,ATAN2(F36,G36)*200/PI())</f>
        <v/>
      </c>
      <c r="M36" s="570">
        <f>IF(ATAN2(H36,I36)*200/PI()&lt;0,ATAN2(H36,I36)*200/PI()+400,ATAN2(H36,I36)*200/PI())</f>
        <v/>
      </c>
      <c r="N36" s="572">
        <f>IF(M36-L36&lt;0,M36-L36+400,M36-L36)</f>
        <v/>
      </c>
      <c r="O36" s="591">
        <f>'_calc_Dane'!$M$15</f>
        <v/>
      </c>
      <c r="P36" s="592">
        <f>N36-E36</f>
        <v/>
      </c>
      <c r="Q36" s="567">
        <f>F36/J36*(2000000/PI())</f>
        <v/>
      </c>
      <c r="R36" s="568">
        <f>G36/J36*2000000/PI()</f>
        <v/>
      </c>
      <c r="S36" s="567">
        <f>H36/K36*2000000/PI()</f>
        <v/>
      </c>
      <c r="T36" s="590">
        <f>I36/K36*2000000/PI()</f>
        <v/>
      </c>
      <c r="U36" s="567">
        <f>VLOOKUP(C36,$P$4:$V$12,4,FALSE)-VLOOKUP(B36,$P$4:$V$12,4,FALSE)</f>
        <v/>
      </c>
      <c r="V36" s="568">
        <f>VLOOKUP(C36,$P$4:$V$12,5,FALSE)-VLOOKUP(B36,$P$4:$V$12,5,FALSE)</f>
        <v/>
      </c>
      <c r="W36" s="567">
        <f>VLOOKUP(D36,$P$4:$V$12,4,FALSE)-VLOOKUP(B36,$P$4:$V$12,4,FALSE)</f>
        <v/>
      </c>
      <c r="X36" s="568">
        <f>VLOOKUP(D36,$P$4:$V$12,5,FALSE)-VLOOKUP(B36,$P$4:$V$12,5,FALSE)</f>
        <v/>
      </c>
      <c r="Y36" s="570">
        <f>IF(U36&gt;0,IF(V36&gt;0,ATAN(V36/U36),ATAN(V36/U36)+2*PI()),ATAN(V36/U36)+PI())</f>
        <v/>
      </c>
      <c r="Z36" s="593">
        <f>IF(W36&gt;0,IF(X36&gt;0,ATAN(X36/W36),ATAN(X36/W36)+2*PI()),ATAN(X36/W36)+PI())</f>
        <v/>
      </c>
      <c r="AA36" s="572">
        <f>IF((Z36-Y36)*200/PI()&gt;0,(Z36-Y36)*200/PI(),(Z36-Y36)*200/PI()+400)</f>
        <v/>
      </c>
      <c r="AB36" s="476" t="n"/>
      <c r="AC36" s="476" t="n"/>
      <c r="AD36" s="476" t="n"/>
      <c r="AE36" s="476" t="n"/>
      <c r="AF36" s="476" t="n"/>
      <c r="AG36" s="476" t="n"/>
      <c r="AH36" s="476" t="n"/>
      <c r="AI36" s="476" t="n"/>
      <c r="AJ36" s="476" t="n"/>
      <c r="AK36" s="476" t="n"/>
      <c r="AL36" s="476" t="n"/>
      <c r="AM36" s="476" t="n"/>
      <c r="AN36" s="476" t="n"/>
      <c r="AO36" s="476" t="n"/>
      <c r="AP36" s="476" t="n"/>
      <c r="AQ36" s="476" t="n"/>
      <c r="AR36" s="476" t="n"/>
      <c r="AS36" s="476" t="n"/>
      <c r="AT36" s="476" t="n"/>
      <c r="AU36" s="476" t="n"/>
      <c r="AV36" s="476" t="n"/>
      <c r="AW36" s="476" t="n"/>
      <c r="AX36" s="476" t="n"/>
      <c r="AY36" s="476" t="n"/>
      <c r="AZ36" s="476" t="n"/>
      <c r="BA36" s="476" t="n"/>
      <c r="BB36" s="476" t="n"/>
      <c r="BC36" s="476" t="n"/>
      <c r="BD36" s="476" t="n"/>
      <c r="BE36" s="476" t="n"/>
      <c r="BF36" s="476" t="n"/>
      <c r="BG36" s="476" t="n"/>
      <c r="BH36" s="476" t="n"/>
      <c r="BI36" s="476" t="n"/>
      <c r="BJ36" s="476" t="n"/>
      <c r="BK36" s="476" t="n"/>
      <c r="BL36" s="476" t="n"/>
      <c r="BM36" s="476" t="n"/>
      <c r="BN36" s="476" t="n"/>
      <c r="BO36" s="476" t="n"/>
      <c r="BP36" s="476" t="n"/>
      <c r="BQ36" s="476" t="n"/>
      <c r="BR36" s="476" t="n"/>
      <c r="BS36" s="476" t="n"/>
      <c r="BT36" s="476" t="n"/>
      <c r="BU36" s="476" t="n"/>
      <c r="BV36" s="476" t="n"/>
      <c r="BW36" s="476" t="n"/>
      <c r="BX36" s="476" t="n"/>
      <c r="BY36" s="476" t="n"/>
      <c r="BZ36" s="476" t="n"/>
      <c r="CA36" s="476" t="n"/>
      <c r="CB36" s="476" t="n"/>
      <c r="CC36" s="476" t="n"/>
      <c r="CD36" s="476" t="n"/>
      <c r="CE36" s="476" t="n"/>
      <c r="CF36" s="476" t="n"/>
      <c r="CG36" s="476" t="n"/>
      <c r="CH36" s="476" t="n"/>
      <c r="CI36" s="476" t="n"/>
      <c r="CJ36" s="476" t="n"/>
      <c r="CK36" s="476" t="n"/>
      <c r="CL36" s="476" t="n"/>
      <c r="CM36" s="476" t="n"/>
      <c r="CN36" s="476" t="n"/>
      <c r="CO36" s="476" t="n"/>
      <c r="CP36" s="476" t="n"/>
      <c r="CQ36" s="476" t="n"/>
      <c r="CR36" s="476" t="n"/>
      <c r="CS36" s="476" t="n"/>
      <c r="CT36" s="476" t="n"/>
      <c r="CU36" s="476" t="n"/>
      <c r="CV36" s="476" t="n"/>
    </row>
    <row r="37">
      <c r="A37" s="476" t="n"/>
      <c r="B37" s="845">
        <f>'_calc_Dane'!F36</f>
        <v/>
      </c>
      <c r="C37" s="845">
        <f>'_calc_Dane'!G36</f>
        <v/>
      </c>
      <c r="D37" s="845">
        <f>'_calc_Dane'!H36</f>
        <v/>
      </c>
      <c r="E37" s="845">
        <f>'_calc_Dane'!I36</f>
        <v/>
      </c>
      <c r="F37" s="845">
        <f>'_calc_Dane'!M13-'_calc_Dane'!M9</f>
        <v/>
      </c>
      <c r="G37" s="845">
        <f>'_calc_Dane'!N13-'_calc_Dane'!N9</f>
        <v/>
      </c>
      <c r="H37" s="845">
        <f>'_calc_Dane'!M8-'_calc_Dane'!M9</f>
        <v/>
      </c>
      <c r="I37" s="845">
        <f>'_calc_Dane'!N8-'_calc_Dane'!N9</f>
        <v/>
      </c>
      <c r="J37" s="845">
        <f>F37^2+G37^2</f>
        <v/>
      </c>
      <c r="K37" s="845">
        <f>H37^2+I37^2</f>
        <v/>
      </c>
      <c r="L37" s="845">
        <f>IF(ATAN2(F37,G37)*200/PI()&lt;0,ATAN2(F37,G37)*200/PI()+400,ATAN2(F37,G37)*200/PI())</f>
        <v/>
      </c>
      <c r="M37" s="845">
        <f>IF(ATAN2(H37,I37)*200/PI()&lt;0,ATAN2(H37,I37)*200/PI()+400,ATAN2(H37,I37)*200/PI())</f>
        <v/>
      </c>
      <c r="N37" s="845">
        <f>IF(M37-L37&lt;0,M37-L37+400,M37-L37)</f>
        <v/>
      </c>
      <c r="O37" s="845">
        <f>'_calc_Dane'!$M$15</f>
        <v/>
      </c>
      <c r="P37" s="845">
        <f>N37-E37</f>
        <v/>
      </c>
      <c r="Q37" s="845">
        <f>F37/J37*(2000000/PI())</f>
        <v/>
      </c>
      <c r="R37" s="845">
        <f>G37/J37*2000000/PI()</f>
        <v/>
      </c>
      <c r="S37" s="845">
        <f>H37/K37*2000000/PI()</f>
        <v/>
      </c>
      <c r="T37" s="845">
        <f>I37/K37*2000000/PI()</f>
        <v/>
      </c>
      <c r="U37" s="476" t="n"/>
      <c r="V37" s="476" t="n"/>
      <c r="W37" s="476" t="n"/>
      <c r="X37" s="476" t="n"/>
      <c r="Y37" s="476" t="n"/>
      <c r="Z37" s="476" t="n"/>
      <c r="AA37" s="476" t="n"/>
      <c r="AB37" s="476" t="n"/>
      <c r="AC37" s="476" t="n"/>
      <c r="AD37" s="476" t="n"/>
      <c r="AE37" s="476" t="n"/>
      <c r="AF37" s="476" t="n"/>
      <c r="AG37" s="476" t="n"/>
      <c r="AH37" s="476" t="n"/>
      <c r="AI37" s="476" t="n"/>
      <c r="AJ37" s="476" t="n"/>
      <c r="AK37" s="476" t="n"/>
      <c r="AL37" s="476" t="n"/>
      <c r="AM37" s="476" t="n"/>
      <c r="AN37" s="476" t="n"/>
      <c r="AO37" s="476" t="n"/>
      <c r="AP37" s="476" t="n"/>
      <c r="AQ37" s="476" t="n"/>
      <c r="AR37" s="476" t="n"/>
      <c r="AS37" s="476" t="n"/>
      <c r="AT37" s="476" t="n"/>
      <c r="AU37" s="476" t="n"/>
      <c r="AV37" s="476" t="n"/>
      <c r="AW37" s="476" t="n"/>
      <c r="AX37" s="476" t="n"/>
      <c r="AY37" s="476" t="n"/>
      <c r="AZ37" s="476" t="n"/>
      <c r="BA37" s="476" t="n"/>
      <c r="BB37" s="476" t="n"/>
      <c r="BC37" s="476" t="n"/>
      <c r="BD37" s="476" t="n"/>
      <c r="BE37" s="476" t="n"/>
      <c r="BF37" s="476" t="n"/>
      <c r="BG37" s="476" t="n"/>
      <c r="BH37" s="476" t="n"/>
      <c r="BI37" s="476" t="n"/>
      <c r="BJ37" s="476" t="n"/>
      <c r="BK37" s="476" t="n"/>
      <c r="BL37" s="476" t="n"/>
      <c r="BM37" s="476" t="n"/>
      <c r="BN37" s="476" t="n"/>
      <c r="BO37" s="476" t="n"/>
      <c r="BP37" s="476" t="n"/>
      <c r="BQ37" s="476" t="n"/>
      <c r="BR37" s="476" t="n"/>
      <c r="BS37" s="476" t="n"/>
      <c r="BT37" s="476" t="n"/>
      <c r="BU37" s="476" t="n"/>
      <c r="BV37" s="476" t="n"/>
      <c r="BW37" s="476" t="n"/>
      <c r="BX37" s="476" t="n"/>
      <c r="BY37" s="476" t="n"/>
      <c r="BZ37" s="476" t="n"/>
      <c r="CA37" s="476" t="n"/>
      <c r="CB37" s="476" t="n"/>
      <c r="CC37" s="476" t="n"/>
      <c r="CD37" s="476" t="n"/>
      <c r="CE37" s="476" t="n"/>
      <c r="CF37" s="476" t="n"/>
      <c r="CG37" s="476" t="n"/>
      <c r="CH37" s="476" t="n"/>
      <c r="CI37" s="476" t="n"/>
      <c r="CJ37" s="476" t="n"/>
      <c r="CK37" s="476" t="n"/>
      <c r="CL37" s="476" t="n"/>
      <c r="CM37" s="476" t="n"/>
      <c r="CN37" s="476" t="n"/>
      <c r="CO37" s="476" t="n"/>
      <c r="CP37" s="476" t="n"/>
      <c r="CQ37" s="476" t="n"/>
      <c r="CR37" s="476" t="n"/>
      <c r="CS37" s="476" t="n"/>
      <c r="CT37" s="476" t="n"/>
      <c r="CU37" s="476" t="n"/>
      <c r="CV37" s="476" t="n"/>
    </row>
    <row r="38">
      <c r="A38" s="476" t="n"/>
      <c r="B38" s="476" t="n"/>
      <c r="C38" s="476" t="n"/>
      <c r="D38" s="476" t="n"/>
      <c r="E38" s="476" t="n"/>
      <c r="F38" s="476" t="n"/>
      <c r="G38" s="476" t="n"/>
      <c r="H38" s="476" t="n"/>
      <c r="I38" s="476" t="n"/>
      <c r="J38" s="476" t="n"/>
      <c r="K38" s="476" t="n"/>
      <c r="L38" s="476" t="n"/>
      <c r="M38" s="476" t="n"/>
      <c r="N38" s="476" t="n"/>
      <c r="O38" s="476" t="n"/>
      <c r="P38" s="476" t="n"/>
      <c r="Q38" s="476" t="n"/>
      <c r="R38" s="476" t="n"/>
      <c r="S38" s="476" t="n"/>
      <c r="T38" s="476" t="n"/>
      <c r="U38" s="476" t="n"/>
      <c r="V38" s="476" t="n"/>
      <c r="W38" s="476" t="n"/>
      <c r="X38" s="476" t="n"/>
      <c r="Y38" s="476" t="n"/>
      <c r="Z38" s="476" t="n"/>
      <c r="AA38" s="476" t="n"/>
      <c r="AB38" s="476" t="n"/>
      <c r="AC38" s="476" t="n"/>
      <c r="AD38" s="476" t="n"/>
      <c r="AE38" s="476" t="n"/>
      <c r="AF38" s="476" t="n"/>
      <c r="AG38" s="476" t="n"/>
      <c r="AH38" s="476" t="n"/>
      <c r="AI38" s="476" t="n"/>
      <c r="AJ38" s="476" t="n"/>
      <c r="AK38" s="476" t="n"/>
      <c r="AL38" s="476" t="n"/>
      <c r="AM38" s="476" t="n"/>
      <c r="AN38" s="476" t="n"/>
      <c r="AO38" s="476" t="n"/>
      <c r="AP38" s="476" t="n"/>
      <c r="AQ38" s="476" t="n"/>
      <c r="AR38" s="476" t="n"/>
      <c r="AS38" s="476" t="n"/>
      <c r="AT38" s="476" t="n"/>
      <c r="AU38" s="476" t="n"/>
      <c r="AV38" s="476" t="n"/>
      <c r="AW38" s="476" t="n"/>
      <c r="AX38" s="476" t="n"/>
      <c r="AY38" s="476" t="n"/>
      <c r="AZ38" s="476" t="n"/>
      <c r="BA38" s="476" t="n"/>
      <c r="BB38" s="476" t="n"/>
      <c r="BC38" s="476" t="n"/>
      <c r="BD38" s="476" t="n"/>
      <c r="BE38" s="476" t="n"/>
      <c r="BF38" s="476" t="n"/>
      <c r="BG38" s="476" t="n"/>
      <c r="BH38" s="476" t="n"/>
      <c r="BI38" s="476" t="n"/>
      <c r="BJ38" s="476" t="n"/>
      <c r="BK38" s="476" t="n"/>
      <c r="BL38" s="476" t="n"/>
      <c r="BM38" s="476" t="n"/>
      <c r="BN38" s="476" t="n"/>
      <c r="BO38" s="476" t="n"/>
      <c r="BP38" s="476" t="n"/>
      <c r="BQ38" s="476" t="n"/>
      <c r="BR38" s="476" t="n"/>
      <c r="BS38" s="476" t="n"/>
      <c r="BT38" s="476" t="n"/>
      <c r="BU38" s="476" t="n"/>
      <c r="BV38" s="476" t="n"/>
      <c r="BW38" s="476" t="n"/>
      <c r="BX38" s="476" t="n"/>
      <c r="BY38" s="476" t="n"/>
      <c r="BZ38" s="476" t="n"/>
      <c r="CA38" s="476" t="n"/>
      <c r="CB38" s="476" t="n"/>
      <c r="CC38" s="476" t="n"/>
      <c r="CD38" s="476" t="n"/>
      <c r="CE38" s="476" t="n"/>
      <c r="CF38" s="476" t="n"/>
      <c r="CG38" s="476" t="n"/>
      <c r="CH38" s="476" t="n"/>
      <c r="CI38" s="476" t="n"/>
      <c r="CJ38" s="476" t="n"/>
      <c r="CK38" s="476" t="n"/>
      <c r="CL38" s="476" t="n"/>
      <c r="CM38" s="476" t="n"/>
      <c r="CN38" s="476" t="n"/>
      <c r="CO38" s="476" t="n"/>
      <c r="CP38" s="476" t="n"/>
      <c r="CQ38" s="476" t="n"/>
      <c r="CR38" s="476" t="n"/>
      <c r="CS38" s="476" t="n"/>
      <c r="CT38" s="476" t="n"/>
      <c r="CU38" s="476" t="n"/>
      <c r="CV38" s="476" t="n"/>
    </row>
    <row r="39" ht="15.95" customHeight="1">
      <c r="A39" s="476" t="n"/>
      <c r="B39" s="845" t="inlineStr">
        <is>
          <t>a</t>
        </is>
      </c>
      <c r="C39" s="476" t="n"/>
      <c r="D39" s="476" t="n"/>
      <c r="E39" s="476" t="n"/>
      <c r="F39" s="476" t="n"/>
      <c r="G39" s="476" t="n"/>
      <c r="H39" s="476" t="n"/>
      <c r="I39" s="476" t="n"/>
      <c r="J39" s="476" t="n"/>
      <c r="K39" s="476" t="n"/>
      <c r="L39" s="476" t="n"/>
      <c r="M39" s="476" t="n"/>
      <c r="N39" s="476" t="n"/>
      <c r="O39" s="476" t="n"/>
      <c r="P39" s="476" t="n"/>
      <c r="Q39" s="476" t="n"/>
      <c r="R39" s="476" t="n"/>
      <c r="S39" s="845" t="inlineStr">
        <is>
          <t>l [m/cc]</t>
        </is>
      </c>
      <c r="T39" s="476" t="n"/>
      <c r="U39" s="476" t="n"/>
      <c r="V39" s="476" t="n"/>
      <c r="W39" s="476" t="n"/>
      <c r="X39" s="476" t="n"/>
      <c r="Y39" s="476" t="n"/>
      <c r="Z39" s="476" t="n"/>
      <c r="AA39" s="476" t="n"/>
      <c r="AB39" s="476" t="n"/>
      <c r="AC39" s="476" t="n"/>
      <c r="AD39" s="476" t="n"/>
      <c r="AE39" s="476" t="n"/>
      <c r="AF39" s="476" t="n"/>
      <c r="AG39" s="476" t="n"/>
      <c r="AH39" s="476" t="n"/>
      <c r="AI39" s="476" t="n"/>
      <c r="AJ39" s="476" t="n"/>
      <c r="AK39" s="476" t="n"/>
      <c r="AL39" s="476" t="n"/>
      <c r="AM39" s="476" t="n"/>
      <c r="AN39" s="476" t="n"/>
      <c r="AO39" s="476" t="n"/>
      <c r="AP39" s="476" t="n"/>
      <c r="AQ39" s="476" t="n"/>
      <c r="AR39" s="476" t="n"/>
      <c r="AS39" s="476" t="n"/>
      <c r="AT39" s="476" t="n"/>
      <c r="AU39" s="476" t="n"/>
      <c r="AV39" s="476" t="n"/>
      <c r="AW39" s="476" t="n"/>
      <c r="AX39" s="476" t="n"/>
      <c r="AY39" s="476" t="n"/>
      <c r="AZ39" s="476" t="n"/>
      <c r="BA39" s="476" t="n"/>
      <c r="BB39" s="476" t="n"/>
      <c r="BC39" s="476" t="n"/>
      <c r="BD39" s="476" t="n"/>
      <c r="BE39" s="476" t="n"/>
      <c r="BF39" s="476" t="n"/>
      <c r="BG39" s="476" t="n"/>
      <c r="BH39" s="476" t="n"/>
      <c r="BI39" s="476" t="n"/>
      <c r="BJ39" s="476" t="n"/>
      <c r="BK39" s="476" t="n"/>
      <c r="BL39" s="476" t="n"/>
      <c r="BM39" s="476" t="n"/>
      <c r="BN39" s="476" t="n"/>
      <c r="BO39" s="476" t="n"/>
      <c r="BP39" s="476" t="n"/>
      <c r="BQ39" s="476" t="n"/>
      <c r="BR39" s="476" t="n"/>
      <c r="BS39" s="476" t="n"/>
      <c r="BT39" s="476" t="n"/>
      <c r="BU39" s="476" t="n"/>
      <c r="BV39" s="476" t="n"/>
      <c r="BW39" s="476" t="n"/>
      <c r="BX39" s="476" t="n"/>
      <c r="BY39" s="476" t="n"/>
      <c r="BZ39" s="476" t="n"/>
      <c r="CA39" s="476" t="n"/>
      <c r="CB39" s="476" t="n"/>
      <c r="CC39" s="476" t="n"/>
      <c r="CD39" s="476" t="n"/>
      <c r="CE39" s="476" t="n"/>
      <c r="CF39" s="476" t="n"/>
      <c r="CG39" s="476" t="n"/>
      <c r="CH39" s="476" t="n"/>
      <c r="CI39" s="476" t="n"/>
      <c r="CJ39" s="476" t="n"/>
      <c r="CK39" s="476" t="n"/>
      <c r="CL39" s="476" t="n"/>
      <c r="CM39" s="476" t="n"/>
      <c r="CN39" s="476" t="n"/>
      <c r="CO39" s="476" t="n"/>
      <c r="CP39" s="476" t="n"/>
      <c r="CQ39" s="476" t="n"/>
      <c r="CR39" s="476" t="n"/>
      <c r="CS39" s="476" t="n"/>
      <c r="CT39" s="476" t="n"/>
      <c r="CU39" s="476" t="n"/>
      <c r="CV39" s="476" t="n"/>
    </row>
    <row r="40" ht="18" customHeight="1">
      <c r="A40" s="476" t="n"/>
      <c r="B40" s="791" t="inlineStr">
        <is>
          <t>dx</t>
        </is>
      </c>
      <c r="C40" s="651" t="n"/>
      <c r="D40" s="651" t="n"/>
      <c r="E40" s="651" t="n"/>
      <c r="F40" s="651" t="n"/>
      <c r="G40" s="651" t="n"/>
      <c r="H40" s="651" t="n"/>
      <c r="I40" s="651" t="n"/>
      <c r="J40" s="651" t="n"/>
      <c r="K40" s="651" t="n"/>
      <c r="L40" s="651" t="n"/>
      <c r="M40" s="651" t="n"/>
      <c r="N40" s="651" t="n"/>
      <c r="O40" s="651" t="n"/>
      <c r="P40" s="651" t="n"/>
      <c r="Q40" s="826" t="n"/>
      <c r="R40" s="476" t="n"/>
      <c r="S40" s="476" t="n"/>
      <c r="T40" s="476" t="n"/>
      <c r="U40" s="476" t="n"/>
      <c r="V40" s="476" t="n"/>
      <c r="W40" s="476" t="n"/>
      <c r="X40" s="476" t="n"/>
      <c r="Y40" s="476" t="n"/>
      <c r="Z40" s="476" t="n"/>
      <c r="AA40" s="476" t="n"/>
      <c r="AB40" s="476" t="n"/>
      <c r="AC40" s="476" t="n"/>
      <c r="AD40" s="476" t="n"/>
      <c r="AE40" s="476" t="n"/>
      <c r="AF40" s="476" t="n"/>
      <c r="AG40" s="476" t="n"/>
      <c r="AH40" s="476" t="n"/>
      <c r="AI40" s="476" t="n"/>
      <c r="AJ40" s="476" t="n"/>
      <c r="AK40" s="476" t="n"/>
      <c r="AL40" s="476" t="n"/>
      <c r="AM40" s="476" t="n"/>
      <c r="AN40" s="476" t="n"/>
      <c r="AO40" s="476" t="n"/>
      <c r="AP40" s="476" t="n"/>
      <c r="AQ40" s="476" t="n"/>
      <c r="AR40" s="476" t="n"/>
      <c r="AS40" s="476" t="n"/>
      <c r="AT40" s="476" t="n"/>
      <c r="AU40" s="476" t="n"/>
      <c r="AV40" s="476" t="n"/>
      <c r="AW40" s="476" t="n"/>
      <c r="AX40" s="476" t="n"/>
      <c r="AY40" s="476" t="n"/>
      <c r="AZ40" s="476" t="n"/>
      <c r="BA40" s="476" t="n"/>
      <c r="BB40" s="476" t="n"/>
      <c r="BC40" s="476" t="n"/>
      <c r="BD40" s="476" t="n"/>
      <c r="BE40" s="476" t="n"/>
      <c r="BF40" s="476" t="n"/>
      <c r="BG40" s="476" t="n"/>
      <c r="BH40" s="476" t="n"/>
      <c r="BI40" s="476" t="n"/>
      <c r="BJ40" s="476" t="n"/>
      <c r="BK40" s="476" t="n"/>
      <c r="BL40" s="476" t="n"/>
      <c r="BM40" s="476" t="n"/>
      <c r="BN40" s="476" t="n"/>
      <c r="BO40" s="476" t="n"/>
      <c r="BP40" s="476" t="n"/>
      <c r="BQ40" s="476" t="n"/>
      <c r="BR40" s="476" t="n"/>
      <c r="BS40" s="476" t="n"/>
      <c r="BT40" s="476" t="n"/>
      <c r="BU40" s="476" t="n"/>
      <c r="BV40" s="476" t="n"/>
      <c r="BW40" s="476" t="n"/>
      <c r="BX40" s="476" t="n"/>
      <c r="BY40" s="476" t="n"/>
      <c r="BZ40" s="476" t="n"/>
      <c r="CA40" s="476" t="n"/>
      <c r="CB40" s="476" t="n"/>
      <c r="CC40" s="476" t="n"/>
      <c r="CD40" s="476" t="n"/>
      <c r="CE40" s="476" t="n"/>
      <c r="CF40" s="476" t="n"/>
      <c r="CG40" s="476" t="n"/>
      <c r="CH40" s="476" t="n"/>
      <c r="CI40" s="476" t="n"/>
      <c r="CJ40" s="476" t="n"/>
      <c r="CK40" s="476" t="n"/>
      <c r="CL40" s="476" t="n"/>
      <c r="CM40" s="476" t="n"/>
      <c r="CN40" s="476" t="n"/>
      <c r="CO40" s="476" t="n"/>
      <c r="CP40" s="476" t="n"/>
      <c r="CQ40" s="476" t="n"/>
      <c r="CR40" s="476" t="n"/>
      <c r="CS40" s="476" t="n"/>
      <c r="CT40" s="476" t="n"/>
      <c r="CU40" s="476" t="n"/>
      <c r="CV40" s="476" t="n"/>
    </row>
    <row r="41" ht="18" customHeight="1">
      <c r="A41" s="476" t="n"/>
      <c r="B41" s="602" t="n">
        <v>1</v>
      </c>
      <c r="C41" s="603" t="n">
        <v>1</v>
      </c>
      <c r="D41" s="603" t="n">
        <v>2</v>
      </c>
      <c r="E41" s="603" t="n">
        <v>2</v>
      </c>
      <c r="F41" s="603" t="n">
        <v>4</v>
      </c>
      <c r="G41" s="603" t="n">
        <v>4</v>
      </c>
      <c r="H41" s="603" t="n">
        <v>5</v>
      </c>
      <c r="I41" s="603" t="n">
        <v>5</v>
      </c>
      <c r="J41" s="603" t="n">
        <v>6</v>
      </c>
      <c r="K41" s="603" t="n">
        <v>6</v>
      </c>
      <c r="L41" s="603" t="n">
        <v>7</v>
      </c>
      <c r="M41" s="603" t="n">
        <v>7</v>
      </c>
      <c r="N41" s="603" t="n">
        <v>8</v>
      </c>
      <c r="O41" s="603" t="n">
        <v>8</v>
      </c>
      <c r="P41" s="603" t="n">
        <v>9</v>
      </c>
      <c r="Q41" s="604" t="n">
        <v>9</v>
      </c>
      <c r="R41" s="792" t="inlineStr">
        <is>
          <t>l</t>
        </is>
      </c>
      <c r="S41" s="476" t="n"/>
      <c r="T41" s="793" t="inlineStr">
        <is>
          <t>v</t>
        </is>
      </c>
      <c r="U41" s="476" t="n"/>
      <c r="V41" s="476" t="n"/>
      <c r="W41" s="476" t="n"/>
      <c r="X41" s="476" t="n"/>
      <c r="Y41" s="476" t="n"/>
      <c r="Z41" s="476" t="n"/>
      <c r="AA41" s="476" t="n"/>
      <c r="AB41" s="476" t="n"/>
      <c r="AC41" s="476" t="n"/>
      <c r="AD41" s="476" t="n"/>
      <c r="AE41" s="476" t="n"/>
      <c r="AF41" s="476" t="n"/>
      <c r="AG41" s="476" t="n"/>
      <c r="AH41" s="476" t="n"/>
      <c r="AI41" s="476" t="n"/>
      <c r="AJ41" s="476" t="n"/>
      <c r="AK41" s="476" t="n"/>
      <c r="AL41" s="476" t="n"/>
      <c r="AM41" s="476" t="n"/>
      <c r="AN41" s="476" t="n"/>
      <c r="AO41" s="476" t="n"/>
      <c r="AP41" s="476" t="n"/>
      <c r="AQ41" s="476" t="n"/>
      <c r="AR41" s="476" t="n"/>
      <c r="AS41" s="476" t="n"/>
      <c r="AT41" s="476" t="n"/>
      <c r="AU41" s="476" t="n"/>
      <c r="AV41" s="476" t="n"/>
      <c r="AW41" s="476" t="n"/>
      <c r="AX41" s="476" t="n"/>
      <c r="AY41" s="476" t="n"/>
      <c r="AZ41" s="476" t="n"/>
      <c r="BA41" s="476" t="n"/>
      <c r="BB41" s="476" t="n"/>
      <c r="BC41" s="476" t="n"/>
      <c r="BD41" s="476" t="n"/>
      <c r="BE41" s="476" t="n"/>
      <c r="BF41" s="476" t="n"/>
      <c r="BG41" s="476" t="n"/>
      <c r="BH41" s="476" t="n"/>
      <c r="BI41" s="476" t="n"/>
      <c r="BJ41" s="476" t="n"/>
      <c r="BK41" s="476" t="n"/>
      <c r="BL41" s="476" t="n"/>
      <c r="BM41" s="476" t="n"/>
      <c r="BN41" s="476" t="n"/>
      <c r="BO41" s="476" t="n"/>
      <c r="BP41" s="476" t="n"/>
      <c r="BQ41" s="476" t="n"/>
      <c r="BR41" s="476" t="n"/>
      <c r="BS41" s="476" t="n"/>
      <c r="BT41" s="476" t="n"/>
      <c r="BU41" s="476" t="n"/>
      <c r="BV41" s="476" t="n"/>
      <c r="BW41" s="476" t="n"/>
      <c r="BX41" s="476" t="n"/>
      <c r="BY41" s="476" t="n"/>
      <c r="BZ41" s="476" t="n"/>
      <c r="CA41" s="476" t="n"/>
      <c r="CB41" s="476" t="n"/>
      <c r="CC41" s="476" t="n"/>
      <c r="CD41" s="476" t="n"/>
      <c r="CE41" s="476" t="n"/>
      <c r="CF41" s="476" t="n"/>
      <c r="CG41" s="476" t="n"/>
      <c r="CH41" s="476" t="n"/>
      <c r="CI41" s="476" t="n"/>
      <c r="CJ41" s="476" t="n"/>
      <c r="CK41" s="476" t="n"/>
      <c r="CL41" s="476" t="n"/>
      <c r="CM41" s="476" t="n"/>
      <c r="CN41" s="476" t="n"/>
      <c r="CO41" s="476" t="n"/>
      <c r="CP41" s="476" t="n"/>
      <c r="CQ41" s="476" t="n"/>
      <c r="CR41" s="476" t="n"/>
      <c r="CS41" s="476" t="n"/>
      <c r="CT41" s="476" t="n"/>
      <c r="CU41" s="476" t="n"/>
      <c r="CV41" s="476" t="n"/>
    </row>
    <row r="42">
      <c r="A42" s="476" t="n"/>
      <c r="B42" s="608">
        <f>IF(B$41=$B4,IF(B$40="dx",-$K4,-$J4),IF(B$41=$C4,IF(B$40="dx",$K4,$J4),0))</f>
        <v/>
      </c>
      <c r="C42" s="609">
        <f>IF(C$41=$B4,IF(C$40="dx",-$K4,-$J4),IF(C$41=$C4,IF(C$40="dx",$K4,$J4),0))</f>
        <v/>
      </c>
      <c r="D42" s="609">
        <f>IF(D$41=$B4,IF(D$40="dx",-$K4,-$J4),IF(D$41=$C4,IF(D$40="dx",$K4,$J4),0))</f>
        <v/>
      </c>
      <c r="E42" s="609">
        <f>IF(E$41=$B4,IF(E$40="dx",-$K4,-$J4),IF(E$41=$C4,IF(E$40="dx",$K4,$J4),0))</f>
        <v/>
      </c>
      <c r="F42" s="609">
        <f>IF(F$41=$B4,IF(F$40="dx",-$K4,-$J4),IF(F$41=$C4,IF(F$40="dx",$K4,$J4),0))</f>
        <v/>
      </c>
      <c r="G42" s="609">
        <f>IF(G$41=$B4,IF(G$40="dx",-$K4,-$J4),IF(G$41=$C4,IF(G$40="dx",$K4,$J4),0))</f>
        <v/>
      </c>
      <c r="H42" s="610">
        <f>IF(H$41=$B4,IF(H$40="dx",-$K4,-$J4),IF(H$41=$C4,IF(H$40="dx",$K4,$J4),0))</f>
        <v/>
      </c>
      <c r="I42" s="610">
        <f>IF(I$41=$B4,IF(I$40="dx",-$K4,-$J4),IF(I$41=$C4,IF(I$40="dx",$K4,$J4),0))</f>
        <v/>
      </c>
      <c r="J42" s="609">
        <f>IF(J$41=$B4,IF(J$40="dx",-$K4,-$J4),IF(J$41=$C4,IF(J$40="dx",$K4,$J4),0))</f>
        <v/>
      </c>
      <c r="K42" s="609">
        <f>IF(K$41=$B4,IF(K$40="dx",-$K4,-$J4),IF(K$41=$C4,IF(K$40="dx",$K4,$J4),0))</f>
        <v/>
      </c>
      <c r="L42" s="609">
        <f>IF(L$41=$B4,IF(L$40="dx",-$K4,-$J4),IF(L$41=$C4,IF(L$40="dx",$K4,$J4),0))</f>
        <v/>
      </c>
      <c r="M42" s="609">
        <f>IF(M$41=$B4,IF(M$40="dx",-$K4,-$J4),IF(M$41=$C4,IF(M$40="dx",$K4,$J4),0))</f>
        <v/>
      </c>
      <c r="N42" s="609">
        <f>IF(N$41=$B4,IF(N$40="dx",-$K4,-$J4),IF(N$41=$C4,IF(N$40="dx",$K4,$J4),0))</f>
        <v/>
      </c>
      <c r="O42" s="609">
        <f>IF(O$41=$B4,IF(O$40="dx",-$K4,-$J4),IF(O$41=$C4,IF(O$40="dx",$K4,$J4),0))</f>
        <v/>
      </c>
      <c r="P42" s="609">
        <f>IF(P$41=$B4,IF(P$40="dx",-$K4,-$J4),IF(P$41=$C4,IF(P$40="dx",$K4,$J4),0))</f>
        <v/>
      </c>
      <c r="Q42" s="611">
        <f>IF(Q$41=$B4,IF(Q$40="dx",-$K4,-$J4),IF(Q$41=$C4,IF(Q$40="dx",$K4,$J4),0))</f>
        <v/>
      </c>
      <c r="R42" s="846" t="n"/>
      <c r="S42" s="845">
        <f>M4</f>
        <v/>
      </c>
      <c r="T42" s="847" t="n"/>
      <c r="U42" s="476" t="n"/>
      <c r="V42" s="476" t="n"/>
      <c r="W42" s="476" t="n"/>
      <c r="X42" s="476" t="n"/>
      <c r="Y42" s="476" t="n"/>
      <c r="Z42" s="476" t="n"/>
      <c r="AA42" s="476" t="n"/>
      <c r="AB42" s="476" t="n"/>
      <c r="AC42" s="476" t="n"/>
      <c r="AD42" s="476" t="n"/>
      <c r="AE42" s="476" t="n"/>
      <c r="AF42" s="476" t="n"/>
      <c r="AG42" s="476" t="n"/>
      <c r="AH42" s="476" t="n"/>
      <c r="AI42" s="476" t="n"/>
      <c r="AJ42" s="476" t="n"/>
      <c r="AK42" s="476" t="n"/>
      <c r="AL42" s="476" t="n"/>
      <c r="AM42" s="476" t="n"/>
      <c r="AN42" s="476" t="n"/>
      <c r="AO42" s="476" t="n"/>
      <c r="AP42" s="476" t="n"/>
      <c r="AQ42" s="476" t="n"/>
      <c r="AR42" s="476" t="n"/>
      <c r="AS42" s="476" t="n"/>
      <c r="AT42" s="476" t="n"/>
      <c r="AU42" s="476" t="n"/>
      <c r="AV42" s="476" t="n"/>
      <c r="AW42" s="476" t="n"/>
      <c r="AX42" s="476" t="n"/>
      <c r="AY42" s="476" t="n"/>
      <c r="AZ42" s="476" t="n"/>
      <c r="BA42" s="476" t="n"/>
      <c r="BB42" s="476" t="n"/>
      <c r="BC42" s="476" t="n"/>
      <c r="BD42" s="476" t="n"/>
      <c r="BE42" s="476" t="n"/>
      <c r="BF42" s="476" t="n"/>
      <c r="BG42" s="476" t="n"/>
      <c r="BH42" s="476" t="n"/>
      <c r="BI42" s="476" t="n"/>
      <c r="BJ42" s="476" t="n"/>
      <c r="BK42" s="476" t="n"/>
      <c r="BL42" s="476" t="n"/>
      <c r="BM42" s="476" t="n"/>
      <c r="BN42" s="476" t="n"/>
      <c r="BO42" s="476" t="n"/>
      <c r="BP42" s="476" t="n"/>
      <c r="BQ42" s="476" t="n"/>
      <c r="BR42" s="476" t="n"/>
      <c r="BS42" s="476" t="n"/>
      <c r="BT42" s="476" t="n"/>
      <c r="BU42" s="476" t="n"/>
      <c r="BV42" s="476" t="n"/>
      <c r="BW42" s="476" t="n"/>
      <c r="BX42" s="476" t="n"/>
      <c r="BY42" s="476" t="n"/>
      <c r="BZ42" s="476" t="n"/>
      <c r="CA42" s="476" t="n"/>
      <c r="CB42" s="476" t="n"/>
      <c r="CC42" s="476" t="n"/>
      <c r="CD42" s="476" t="n"/>
      <c r="CE42" s="476" t="n"/>
      <c r="CF42" s="476" t="n"/>
      <c r="CG42" s="476" t="n"/>
      <c r="CH42" s="476" t="n"/>
      <c r="CI42" s="476" t="n"/>
      <c r="CJ42" s="476" t="n"/>
      <c r="CK42" s="476" t="n"/>
      <c r="CL42" s="476" t="n"/>
      <c r="CM42" s="476" t="n"/>
      <c r="CN42" s="476" t="n"/>
      <c r="CO42" s="476" t="n"/>
      <c r="CP42" s="476" t="n"/>
      <c r="CQ42" s="476" t="n"/>
      <c r="CR42" s="476" t="n"/>
      <c r="CS42" s="476" t="n"/>
      <c r="CT42" s="476" t="n"/>
      <c r="CU42" s="476" t="n"/>
      <c r="CV42" s="476" t="n"/>
    </row>
    <row r="43">
      <c r="A43" s="612" t="inlineStr">
        <is>
          <t>[-]</t>
        </is>
      </c>
      <c r="B43" s="613">
        <f>IF(B$41=$B5,IF(B$40="dx",-$K5,-$J5),IF(B$41=$C5,IF(B$40="dx",$K5,$J5),0))</f>
        <v/>
      </c>
      <c r="C43" s="614">
        <f>IF(C$41=$B5,IF(C$40="dx",-$K5,-$J5),IF(C$41=$C5,IF(C$40="dx",$K5,$J5),0))</f>
        <v/>
      </c>
      <c r="D43" s="614">
        <f>IF(D$41=$B5,IF(D$40="dx",-$K5,-$J5),IF(D$41=$C5,IF(D$40="dx",$K5,$J5),0))</f>
        <v/>
      </c>
      <c r="E43" s="614">
        <f>IF(E$41=$B5,IF(E$40="dx",-$K5,-$J5),IF(E$41=$C5,IF(E$40="dx",$K5,$J5),0))</f>
        <v/>
      </c>
      <c r="F43" s="614">
        <f>IF(F$41=$B5,IF(F$40="dx",-$K5,-$J5),IF(F$41=$C5,IF(F$40="dx",$K5,$J5),0))</f>
        <v/>
      </c>
      <c r="G43" s="614">
        <f>IF(G$41=$B5,IF(G$40="dx",-$K5,-$J5),IF(G$41=$C5,IF(G$40="dx",$K5,$J5),0))</f>
        <v/>
      </c>
      <c r="H43" s="614">
        <f>IF(H$41=$B5,IF(H$40="dx",-$K5,-$J5),IF(H$41=$C5,IF(H$40="dx",$K5,$J5),0))</f>
        <v/>
      </c>
      <c r="I43" s="614">
        <f>IF(I$41=$B5,IF(I$40="dx",-$K5,-$J5),IF(I$41=$C5,IF(I$40="dx",$K5,$J5),0))</f>
        <v/>
      </c>
      <c r="J43" s="614">
        <f>IF(J$41=$B5,IF(J$40="dx",-$K5,-$J5),IF(J$41=$C5,IF(J$40="dx",$K5,$J5),0))</f>
        <v/>
      </c>
      <c r="K43" s="614">
        <f>IF(K$41=$B5,IF(K$40="dx",-$K5,-$J5),IF(K$41=$C5,IF(K$40="dx",$K5,$J5),0))</f>
        <v/>
      </c>
      <c r="L43" s="614">
        <f>IF(L$41=$B5,IF(L$40="dx",-$K5,-$J5),IF(L$41=$C5,IF(L$40="dx",$K5,$J5),0))</f>
        <v/>
      </c>
      <c r="M43" s="614">
        <f>IF(M$41=$B5,IF(M$40="dx",-$K5,-$J5),IF(M$41=$C5,IF(M$40="dx",$K5,$J5),0))</f>
        <v/>
      </c>
      <c r="N43" s="614">
        <f>IF(N$41=$B5,IF(N$40="dx",-$K5,-$J5),IF(N$41=$C5,IF(N$40="dx",$K5,$J5),0))</f>
        <v/>
      </c>
      <c r="O43" s="614">
        <f>IF(O$41=$B5,IF(O$40="dx",-$K5,-$J5),IF(O$41=$C5,IF(O$40="dx",$K5,$J5),0))</f>
        <v/>
      </c>
      <c r="P43" s="614">
        <f>IF(P$41=$B5,IF(P$40="dx",-$K5,-$J5),IF(P$41=$C5,IF(P$40="dx",$K5,$J5),0))</f>
        <v/>
      </c>
      <c r="Q43" s="615">
        <f>IF(Q$41=$B5,IF(Q$40="dx",-$K5,-$J5),IF(Q$41=$C5,IF(Q$40="dx",$K5,$J5),0))</f>
        <v/>
      </c>
      <c r="R43" s="616">
        <f>N4</f>
        <v/>
      </c>
      <c r="S43" s="845">
        <f>M5</f>
        <v/>
      </c>
      <c r="T43" s="617">
        <f t="array" ref="T43:T74">MMULT(B43:Q74,U140:U155)+R43:R74</f>
        <v/>
      </c>
      <c r="U43" s="476" t="inlineStr">
        <is>
          <t>[m]</t>
        </is>
      </c>
      <c r="V43" s="476" t="n"/>
      <c r="W43" s="476" t="n"/>
      <c r="X43" s="476" t="n"/>
      <c r="Y43" s="476" t="n"/>
      <c r="Z43" s="476" t="n"/>
      <c r="AA43" s="476" t="n"/>
      <c r="AB43" s="476" t="n"/>
      <c r="AC43" s="476" t="n"/>
      <c r="AD43" s="476" t="n"/>
      <c r="AE43" s="476" t="n"/>
      <c r="AF43" s="476" t="n"/>
      <c r="AG43" s="476" t="n"/>
      <c r="AH43" s="476" t="n"/>
      <c r="AI43" s="476" t="n"/>
      <c r="AJ43" s="476" t="n"/>
      <c r="AK43" s="476" t="n"/>
      <c r="AL43" s="476" t="n"/>
      <c r="AM43" s="476" t="n"/>
      <c r="AN43" s="476" t="n"/>
      <c r="AO43" s="476" t="n"/>
      <c r="AP43" s="476" t="n"/>
      <c r="AQ43" s="476" t="n"/>
      <c r="AR43" s="476" t="n"/>
      <c r="AS43" s="476" t="n"/>
      <c r="AT43" s="476" t="n"/>
      <c r="AU43" s="476" t="n"/>
      <c r="AV43" s="476" t="n"/>
      <c r="AW43" s="476" t="n"/>
      <c r="AX43" s="476" t="n"/>
      <c r="AY43" s="476" t="n"/>
      <c r="AZ43" s="476" t="n"/>
      <c r="BA43" s="476" t="n"/>
      <c r="BB43" s="476" t="n"/>
      <c r="BC43" s="476" t="n"/>
      <c r="BD43" s="476" t="n"/>
      <c r="BE43" s="476" t="n"/>
      <c r="BF43" s="476" t="n"/>
      <c r="BG43" s="476" t="n"/>
      <c r="BH43" s="476" t="n"/>
      <c r="BI43" s="476" t="n"/>
      <c r="BJ43" s="476" t="n"/>
      <c r="BK43" s="476" t="n"/>
      <c r="BL43" s="476" t="n"/>
      <c r="BM43" s="476" t="n"/>
      <c r="BN43" s="476" t="n"/>
      <c r="BO43" s="476" t="n"/>
      <c r="BP43" s="476" t="n"/>
      <c r="BQ43" s="476" t="n"/>
      <c r="BR43" s="476" t="n"/>
      <c r="BS43" s="476" t="n"/>
      <c r="BT43" s="476" t="n"/>
      <c r="BU43" s="476" t="n"/>
      <c r="BV43" s="476" t="n"/>
      <c r="BW43" s="476" t="n"/>
      <c r="BX43" s="476" t="n"/>
      <c r="BY43" s="476" t="n"/>
      <c r="BZ43" s="476" t="n"/>
      <c r="CA43" s="476" t="n"/>
      <c r="CB43" s="476" t="n"/>
      <c r="CC43" s="476" t="n"/>
      <c r="CD43" s="476" t="n"/>
      <c r="CE43" s="476" t="n"/>
      <c r="CF43" s="476" t="n"/>
      <c r="CG43" s="476" t="n"/>
      <c r="CH43" s="476" t="n"/>
      <c r="CI43" s="476" t="n"/>
      <c r="CJ43" s="476" t="n"/>
      <c r="CK43" s="476" t="n"/>
      <c r="CL43" s="476" t="n"/>
      <c r="CM43" s="476" t="n"/>
      <c r="CN43" s="476" t="n"/>
      <c r="CO43" s="476" t="n"/>
      <c r="CP43" s="476" t="n"/>
      <c r="CQ43" s="476" t="n"/>
      <c r="CR43" s="476" t="n"/>
      <c r="CS43" s="476" t="n"/>
      <c r="CT43" s="476" t="n"/>
      <c r="CU43" s="476" t="n"/>
      <c r="CV43" s="476" t="n"/>
    </row>
    <row r="44">
      <c r="A44" s="612" t="n"/>
      <c r="B44" s="618">
        <f>IF(B$41=$B6,IF(B$40="dx",-$K6,-$J6),IF(B$41=$C6,IF(B$40="dx",$K6,$J6),0))</f>
        <v/>
      </c>
      <c r="C44" s="552">
        <f>IF(C$41=$B6,IF(C$40="dx",-$K6,-$J6),IF(C$41=$C6,IF(C$40="dx",$K6,$J6),0))</f>
        <v/>
      </c>
      <c r="D44" s="552">
        <f>IF(D$41=$B6,IF(D$40="dx",-$K6,-$J6),IF(D$41=$C6,IF(D$40="dx",$K6,$J6),0))</f>
        <v/>
      </c>
      <c r="E44" s="552">
        <f>IF(E$41=$B6,IF(E$40="dx",-$K6,-$J6),IF(E$41=$C6,IF(E$40="dx",$K6,$J6),0))</f>
        <v/>
      </c>
      <c r="F44" s="552">
        <f>IF(F$41=$B6,IF(F$40="dx",-$K6,-$J6),IF(F$41=$C6,IF(F$40="dx",$K6,$J6),0))</f>
        <v/>
      </c>
      <c r="G44" s="552">
        <f>IF(G$41=$B6,IF(G$40="dx",-$K6,-$J6),IF(G$41=$C6,IF(G$40="dx",$K6,$J6),0))</f>
        <v/>
      </c>
      <c r="H44" s="552">
        <f>IF(H$41=$B6,IF(H$40="dx",-$K6,-$J6),IF(H$41=$C6,IF(H$40="dx",$K6,$J6),0))</f>
        <v/>
      </c>
      <c r="I44" s="552">
        <f>IF(I$41=$B6,IF(I$40="dx",-$K6,-$J6),IF(I$41=$C6,IF(I$40="dx",$K6,$J6),0))</f>
        <v/>
      </c>
      <c r="J44" s="552">
        <f>IF(J$41=$B6,IF(J$40="dx",-$K6,-$J6),IF(J$41=$C6,IF(J$40="dx",$K6,$J6),0))</f>
        <v/>
      </c>
      <c r="K44" s="552">
        <f>IF(K$41=$B6,IF(K$40="dx",-$K6,-$J6),IF(K$41=$C6,IF(K$40="dx",$K6,$J6),0))</f>
        <v/>
      </c>
      <c r="L44" s="552">
        <f>IF(L$41=$B6,IF(L$40="dx",-$K6,-$J6),IF(L$41=$C6,IF(L$40="dx",$K6,$J6),0))</f>
        <v/>
      </c>
      <c r="M44" s="552">
        <f>IF(M$41=$B6,IF(M$40="dx",-$K6,-$J6),IF(M$41=$C6,IF(M$40="dx",$K6,$J6),0))</f>
        <v/>
      </c>
      <c r="N44" s="552">
        <f>IF(N$41=$B6,IF(N$40="dx",-$K6,-$J6),IF(N$41=$C6,IF(N$40="dx",$K6,$J6),0))</f>
        <v/>
      </c>
      <c r="O44" s="552">
        <f>IF(O$41=$B6,IF(O$40="dx",-$K6,-$J6),IF(O$41=$C6,IF(O$40="dx",$K6,$J6),0))</f>
        <v/>
      </c>
      <c r="P44" s="552">
        <f>IF(P$41=$B6,IF(P$40="dx",-$K6,-$J6),IF(P$41=$C6,IF(P$40="dx",$K6,$J6),0))</f>
        <v/>
      </c>
      <c r="Q44" s="619">
        <f>IF(Q$41=$B6,IF(Q$40="dx",-$K6,-$J6),IF(Q$41=$C6,IF(Q$40="dx",$K6,$J6),0))</f>
        <v/>
      </c>
      <c r="R44" s="620">
        <f>N5</f>
        <v/>
      </c>
      <c r="S44" s="845">
        <f>M6</f>
        <v/>
      </c>
      <c r="T44" s="542" t="n">
        <v>0.001288866691892265</v>
      </c>
      <c r="U44" s="476" t="n"/>
      <c r="V44" s="476" t="n"/>
      <c r="W44" s="476" t="n"/>
      <c r="X44" s="476" t="n"/>
      <c r="Y44" s="476" t="n"/>
      <c r="Z44" s="476" t="n"/>
      <c r="AA44" s="476" t="n"/>
      <c r="AB44" s="476" t="n"/>
      <c r="AC44" s="476" t="n"/>
      <c r="AD44" s="476" t="n"/>
      <c r="AE44" s="476" t="n"/>
      <c r="AF44" s="476" t="n"/>
      <c r="AG44" s="476" t="n"/>
      <c r="AH44" s="476" t="n"/>
      <c r="AI44" s="476" t="n"/>
      <c r="AJ44" s="476" t="n"/>
      <c r="AK44" s="476" t="n"/>
      <c r="AL44" s="476" t="n"/>
      <c r="AM44" s="476" t="n"/>
      <c r="AN44" s="476" t="n"/>
      <c r="AO44" s="476" t="n"/>
      <c r="AP44" s="476" t="n"/>
      <c r="AQ44" s="476" t="n"/>
      <c r="AR44" s="476" t="n"/>
      <c r="AS44" s="476" t="n"/>
      <c r="AT44" s="476" t="n"/>
      <c r="AU44" s="476" t="n"/>
      <c r="AV44" s="476" t="n"/>
      <c r="AW44" s="476" t="n"/>
      <c r="AX44" s="476" t="n"/>
      <c r="AY44" s="476" t="n"/>
      <c r="AZ44" s="476" t="n"/>
      <c r="BA44" s="476" t="n"/>
      <c r="BB44" s="476" t="n"/>
      <c r="BC44" s="476" t="n"/>
      <c r="BD44" s="476" t="n"/>
      <c r="BE44" s="476" t="n"/>
      <c r="BF44" s="476" t="n"/>
      <c r="BG44" s="476" t="n"/>
      <c r="BH44" s="476" t="n"/>
      <c r="BI44" s="476" t="n"/>
      <c r="BJ44" s="476" t="n"/>
      <c r="BK44" s="476" t="n"/>
      <c r="BL44" s="476" t="n"/>
      <c r="BM44" s="476" t="n"/>
      <c r="BN44" s="476" t="n"/>
      <c r="BO44" s="476" t="n"/>
      <c r="BP44" s="476" t="n"/>
      <c r="BQ44" s="476" t="n"/>
      <c r="BR44" s="476" t="n"/>
      <c r="BS44" s="476" t="n"/>
      <c r="BT44" s="476" t="n"/>
      <c r="BU44" s="476" t="n"/>
      <c r="BV44" s="476" t="n"/>
      <c r="BW44" s="476" t="n"/>
      <c r="BX44" s="476" t="n"/>
      <c r="BY44" s="476" t="n"/>
      <c r="BZ44" s="476" t="n"/>
      <c r="CA44" s="476" t="n"/>
      <c r="CB44" s="476" t="n"/>
      <c r="CC44" s="476" t="n"/>
      <c r="CD44" s="476" t="n"/>
      <c r="CE44" s="476" t="n"/>
      <c r="CF44" s="476" t="n"/>
      <c r="CG44" s="476" t="n"/>
      <c r="CH44" s="476" t="n"/>
      <c r="CI44" s="476" t="n"/>
      <c r="CJ44" s="476" t="n"/>
      <c r="CK44" s="476" t="n"/>
      <c r="CL44" s="476" t="n"/>
      <c r="CM44" s="476" t="n"/>
      <c r="CN44" s="476" t="n"/>
      <c r="CO44" s="476" t="n"/>
      <c r="CP44" s="476" t="n"/>
      <c r="CQ44" s="476" t="n"/>
      <c r="CR44" s="476" t="n"/>
      <c r="CS44" s="476" t="n"/>
      <c r="CT44" s="476" t="n"/>
      <c r="CU44" s="476" t="n"/>
      <c r="CV44" s="476" t="n"/>
    </row>
    <row r="45">
      <c r="A45" s="612" t="n"/>
      <c r="B45" s="618">
        <f>IF(B$41=$B7,IF(B$40="dx",-$K7,-$J7),IF(B$41=$C7,IF(B$40="dx",$K7,$J7),0))</f>
        <v/>
      </c>
      <c r="C45" s="552">
        <f>IF(C$41=$B7,IF(C$40="dx",-$K7,-$J7),IF(C$41=$C7,IF(C$40="dx",$K7,$J7),0))</f>
        <v/>
      </c>
      <c r="D45" s="552">
        <f>IF(D$41=$B7,IF(D$40="dx",-$K7,-$J7),IF(D$41=$C7,IF(D$40="dx",$K7,$J7),0))</f>
        <v/>
      </c>
      <c r="E45" s="552">
        <f>IF(E$41=$B7,IF(E$40="dx",-$K7,-$J7),IF(E$41=$C7,IF(E$40="dx",$K7,$J7),0))</f>
        <v/>
      </c>
      <c r="F45" s="552">
        <f>IF(F$41=$B7,IF(F$40="dx",-$K7,-$J7),IF(F$41=$C7,IF(F$40="dx",$K7,$J7),0))</f>
        <v/>
      </c>
      <c r="G45" s="552">
        <f>IF(G$41=$B7,IF(G$40="dx",-$K7,-$J7),IF(G$41=$C7,IF(G$40="dx",$K7,$J7),0))</f>
        <v/>
      </c>
      <c r="H45" s="552">
        <f>IF(H$41=$B7,IF(H$40="dx",-$K7,-$J7),IF(H$41=$C7,IF(H$40="dx",$K7,$J7),0))</f>
        <v/>
      </c>
      <c r="I45" s="552">
        <f>IF(I$41=$B7,IF(I$40="dx",-$K7,-$J7),IF(I$41=$C7,IF(I$40="dx",$K7,$J7),0))</f>
        <v/>
      </c>
      <c r="J45" s="552">
        <f>IF(J$41=$B7,IF(J$40="dx",-$K7,-$J7),IF(J$41=$C7,IF(J$40="dx",$K7,$J7),0))</f>
        <v/>
      </c>
      <c r="K45" s="552">
        <f>IF(K$41=$B7,IF(K$40="dx",-$K7,-$J7),IF(K$41=$C7,IF(K$40="dx",$K7,$J7),0))</f>
        <v/>
      </c>
      <c r="L45" s="552">
        <f>IF(L$41=$B7,IF(L$40="dx",-$K7,-$J7),IF(L$41=$C7,IF(L$40="dx",$K7,$J7),0))</f>
        <v/>
      </c>
      <c r="M45" s="552">
        <f>IF(M$41=$B7,IF(M$40="dx",-$K7,-$J7),IF(M$41=$C7,IF(M$40="dx",$K7,$J7),0))</f>
        <v/>
      </c>
      <c r="N45" s="552">
        <f>IF(N$41=$B7,IF(N$40="dx",-$K7,-$J7),IF(N$41=$C7,IF(N$40="dx",$K7,$J7),0))</f>
        <v/>
      </c>
      <c r="O45" s="552">
        <f>IF(O$41=$B7,IF(O$40="dx",-$K7,-$J7),IF(O$41=$C7,IF(O$40="dx",$K7,$J7),0))</f>
        <v/>
      </c>
      <c r="P45" s="552">
        <f>IF(P$41=$B7,IF(P$40="dx",-$K7,-$J7),IF(P$41=$C7,IF(P$40="dx",$K7,$J7),0))</f>
        <v/>
      </c>
      <c r="Q45" s="619">
        <f>IF(Q$41=$B7,IF(Q$40="dx",-$K7,-$J7),IF(Q$41=$C7,IF(Q$40="dx",$K7,$J7),0))</f>
        <v/>
      </c>
      <c r="R45" s="620">
        <f>N6</f>
        <v/>
      </c>
      <c r="S45" s="845">
        <f>M7</f>
        <v/>
      </c>
      <c r="T45" s="542" t="n">
        <v>0.0004870234212872642</v>
      </c>
      <c r="U45" s="476" t="n"/>
      <c r="V45" s="476" t="n"/>
      <c r="W45" s="476" t="n"/>
      <c r="X45" s="476" t="n"/>
      <c r="Y45" s="476" t="n"/>
      <c r="Z45" s="476" t="n"/>
      <c r="AA45" s="476" t="n"/>
      <c r="AB45" s="476" t="n"/>
      <c r="AC45" s="476" t="n"/>
      <c r="AD45" s="476" t="n"/>
      <c r="AE45" s="476" t="n"/>
      <c r="AF45" s="476" t="n"/>
      <c r="AG45" s="476" t="n"/>
      <c r="AH45" s="476" t="n"/>
      <c r="AI45" s="476" t="n"/>
      <c r="AJ45" s="476" t="n"/>
      <c r="AK45" s="476" t="n"/>
      <c r="AL45" s="476" t="n"/>
      <c r="AM45" s="476" t="n"/>
      <c r="AN45" s="476" t="n"/>
      <c r="AO45" s="476" t="n"/>
      <c r="AP45" s="476" t="n"/>
      <c r="AQ45" s="476" t="n"/>
      <c r="AR45" s="476" t="n"/>
      <c r="AS45" s="476" t="n"/>
      <c r="AT45" s="476" t="n"/>
      <c r="AU45" s="476" t="n"/>
      <c r="AV45" s="476" t="n"/>
      <c r="AW45" s="476" t="n"/>
      <c r="AX45" s="476" t="n"/>
      <c r="AY45" s="476" t="n"/>
      <c r="AZ45" s="476" t="n"/>
      <c r="BA45" s="476" t="n"/>
      <c r="BB45" s="476" t="n"/>
      <c r="BC45" s="476" t="n"/>
      <c r="BD45" s="476" t="n"/>
      <c r="BE45" s="476" t="n"/>
      <c r="BF45" s="476" t="n"/>
      <c r="BG45" s="476" t="n"/>
      <c r="BH45" s="476" t="n"/>
      <c r="BI45" s="476" t="n"/>
      <c r="BJ45" s="476" t="n"/>
      <c r="BK45" s="476" t="n"/>
      <c r="BL45" s="476" t="n"/>
      <c r="BM45" s="476" t="n"/>
      <c r="BN45" s="476" t="n"/>
      <c r="BO45" s="476" t="n"/>
      <c r="BP45" s="476" t="n"/>
      <c r="BQ45" s="476" t="n"/>
      <c r="BR45" s="476" t="n"/>
      <c r="BS45" s="476" t="n"/>
      <c r="BT45" s="476" t="n"/>
      <c r="BU45" s="476" t="n"/>
      <c r="BV45" s="476" t="n"/>
      <c r="BW45" s="476" t="n"/>
      <c r="BX45" s="476" t="n"/>
      <c r="BY45" s="476" t="n"/>
      <c r="BZ45" s="476" t="n"/>
      <c r="CA45" s="476" t="n"/>
      <c r="CB45" s="476" t="n"/>
      <c r="CC45" s="476" t="n"/>
      <c r="CD45" s="476" t="n"/>
      <c r="CE45" s="476" t="n"/>
      <c r="CF45" s="476" t="n"/>
      <c r="CG45" s="476" t="n"/>
      <c r="CH45" s="476" t="n"/>
      <c r="CI45" s="476" t="n"/>
      <c r="CJ45" s="476" t="n"/>
      <c r="CK45" s="476" t="n"/>
      <c r="CL45" s="476" t="n"/>
      <c r="CM45" s="476" t="n"/>
      <c r="CN45" s="476" t="n"/>
      <c r="CO45" s="476" t="n"/>
      <c r="CP45" s="476" t="n"/>
      <c r="CQ45" s="476" t="n"/>
      <c r="CR45" s="476" t="n"/>
      <c r="CS45" s="476" t="n"/>
      <c r="CT45" s="476" t="n"/>
      <c r="CU45" s="476" t="n"/>
      <c r="CV45" s="476" t="n"/>
    </row>
    <row r="46">
      <c r="A46" s="612" t="n"/>
      <c r="B46" s="618">
        <f>IF(B$41=$B8,IF(B$40="dx",-$K8,-$J8),IF(B$41=$C8,IF(B$40="dx",$K8,$J8),0))</f>
        <v/>
      </c>
      <c r="C46" s="552">
        <f>IF(C$41=$B8,IF(C$40="dx",-$K8,-$J8),IF(C$41=$C8,IF(C$40="dx",$K8,$J8),0))</f>
        <v/>
      </c>
      <c r="D46" s="552">
        <f>IF(D$41=$B8,IF(D$40="dx",-$K8,-$J8),IF(D$41=$C8,IF(D$40="dx",$K8,$J8),0))</f>
        <v/>
      </c>
      <c r="E46" s="552">
        <f>IF(E$41=$B8,IF(E$40="dx",-$K8,-$J8),IF(E$41=$C8,IF(E$40="dx",$K8,$J8),0))</f>
        <v/>
      </c>
      <c r="F46" s="552">
        <f>IF(F$41=$B8,IF(F$40="dx",-$K8,-$J8),IF(F$41=$C8,IF(F$40="dx",$K8,$J8),0))</f>
        <v/>
      </c>
      <c r="G46" s="552">
        <f>IF(G$41=$B8,IF(G$40="dx",-$K8,-$J8),IF(G$41=$C8,IF(G$40="dx",$K8,$J8),0))</f>
        <v/>
      </c>
      <c r="H46" s="552">
        <f>IF(H$41=$B8,IF(H$40="dx",-$K8,-$J8),IF(H$41=$C8,IF(H$40="dx",$K8,$J8),0))</f>
        <v/>
      </c>
      <c r="I46" s="552">
        <f>IF(I$41=$B8,IF(I$40="dx",-$K8,-$J8),IF(I$41=$C8,IF(I$40="dx",$K8,$J8),0))</f>
        <v/>
      </c>
      <c r="J46" s="552">
        <f>IF(J$41=$B8,IF(J$40="dx",-$K8,-$J8),IF(J$41=$C8,IF(J$40="dx",$K8,$J8),0))</f>
        <v/>
      </c>
      <c r="K46" s="552">
        <f>IF(K$41=$B8,IF(K$40="dx",-$K8,-$J8),IF(K$41=$C8,IF(K$40="dx",$K8,$J8),0))</f>
        <v/>
      </c>
      <c r="L46" s="552">
        <f>IF(L$41=$B8,IF(L$40="dx",-$K8,-$J8),IF(L$41=$C8,IF(L$40="dx",$K8,$J8),0))</f>
        <v/>
      </c>
      <c r="M46" s="552">
        <f>IF(M$41=$B8,IF(M$40="dx",-$K8,-$J8),IF(M$41=$C8,IF(M$40="dx",$K8,$J8),0))</f>
        <v/>
      </c>
      <c r="N46" s="552">
        <f>IF(N$41=$B8,IF(N$40="dx",-$K8,-$J8),IF(N$41=$C8,IF(N$40="dx",$K8,$J8),0))</f>
        <v/>
      </c>
      <c r="O46" s="552">
        <f>IF(O$41=$B8,IF(O$40="dx",-$K8,-$J8),IF(O$41=$C8,IF(O$40="dx",$K8,$J8),0))</f>
        <v/>
      </c>
      <c r="P46" s="552">
        <f>IF(P$41=$B8,IF(P$40="dx",-$K8,-$J8),IF(P$41=$C8,IF(P$40="dx",$K8,$J8),0))</f>
        <v/>
      </c>
      <c r="Q46" s="619">
        <f>IF(Q$41=$B8,IF(Q$40="dx",-$K8,-$J8),IF(Q$41=$C8,IF(Q$40="dx",$K8,$J8),0))</f>
        <v/>
      </c>
      <c r="R46" s="620">
        <f>N7</f>
        <v/>
      </c>
      <c r="S46" s="845">
        <f>M8</f>
        <v/>
      </c>
      <c r="T46" s="542" t="n">
        <v>0.00192517378569223</v>
      </c>
      <c r="U46" s="476" t="n"/>
      <c r="V46" s="476" t="n"/>
      <c r="W46" s="476" t="n"/>
      <c r="X46" s="476" t="n"/>
      <c r="Y46" s="476" t="n"/>
      <c r="Z46" s="476" t="n"/>
      <c r="AA46" s="476" t="n"/>
      <c r="AB46" s="476" t="n"/>
      <c r="AC46" s="476" t="n"/>
      <c r="AD46" s="476" t="n"/>
      <c r="AE46" s="476" t="n"/>
      <c r="AF46" s="476" t="n"/>
      <c r="AG46" s="476" t="n"/>
      <c r="AH46" s="476" t="n"/>
      <c r="AI46" s="476" t="n"/>
      <c r="AJ46" s="476" t="n"/>
      <c r="AK46" s="476" t="n"/>
      <c r="AL46" s="476" t="n"/>
      <c r="AM46" s="476" t="n"/>
      <c r="AN46" s="476" t="n"/>
      <c r="AO46" s="476" t="n"/>
      <c r="AP46" s="476" t="n"/>
      <c r="AQ46" s="476" t="n"/>
      <c r="AR46" s="476" t="n"/>
      <c r="AS46" s="476" t="n"/>
      <c r="AT46" s="476" t="n"/>
      <c r="AU46" s="476" t="n"/>
      <c r="AV46" s="476" t="n"/>
      <c r="AW46" s="476" t="n"/>
      <c r="AX46" s="476" t="n"/>
      <c r="AY46" s="476" t="n"/>
      <c r="AZ46" s="476" t="n"/>
      <c r="BA46" s="476" t="n"/>
      <c r="BB46" s="476" t="n"/>
      <c r="BC46" s="476" t="n"/>
      <c r="BD46" s="476" t="n"/>
      <c r="BE46" s="476" t="n"/>
      <c r="BF46" s="476" t="n"/>
      <c r="BG46" s="476" t="n"/>
      <c r="BH46" s="476" t="n"/>
      <c r="BI46" s="476" t="n"/>
      <c r="BJ46" s="476" t="n"/>
      <c r="BK46" s="476" t="n"/>
      <c r="BL46" s="476" t="n"/>
      <c r="BM46" s="476" t="n"/>
      <c r="BN46" s="476" t="n"/>
      <c r="BO46" s="476" t="n"/>
      <c r="BP46" s="476" t="n"/>
      <c r="BQ46" s="476" t="n"/>
      <c r="BR46" s="476" t="n"/>
      <c r="BS46" s="476" t="n"/>
      <c r="BT46" s="476" t="n"/>
      <c r="BU46" s="476" t="n"/>
      <c r="BV46" s="476" t="n"/>
      <c r="BW46" s="476" t="n"/>
      <c r="BX46" s="476" t="n"/>
      <c r="BY46" s="476" t="n"/>
      <c r="BZ46" s="476" t="n"/>
      <c r="CA46" s="476" t="n"/>
      <c r="CB46" s="476" t="n"/>
      <c r="CC46" s="476" t="n"/>
      <c r="CD46" s="476" t="n"/>
      <c r="CE46" s="476" t="n"/>
      <c r="CF46" s="476" t="n"/>
      <c r="CG46" s="476" t="n"/>
      <c r="CH46" s="476" t="n"/>
      <c r="CI46" s="476" t="n"/>
      <c r="CJ46" s="476" t="n"/>
      <c r="CK46" s="476" t="n"/>
      <c r="CL46" s="476" t="n"/>
      <c r="CM46" s="476" t="n"/>
      <c r="CN46" s="476" t="n"/>
      <c r="CO46" s="476" t="n"/>
      <c r="CP46" s="476" t="n"/>
      <c r="CQ46" s="476" t="n"/>
      <c r="CR46" s="476" t="n"/>
      <c r="CS46" s="476" t="n"/>
      <c r="CT46" s="476" t="n"/>
      <c r="CU46" s="476" t="n"/>
      <c r="CV46" s="476" t="n"/>
    </row>
    <row r="47">
      <c r="A47" s="612" t="n"/>
      <c r="B47" s="618">
        <f>IF(B$41=$B9,IF(B$40="dx",-$K9,-$J9),IF(B$41=$C9,IF(B$40="dx",$K9,$J9),0))</f>
        <v/>
      </c>
      <c r="C47" s="552">
        <f>IF(C$41=$B9,IF(C$40="dx",-$K9,-$J9),IF(C$41=$C9,IF(C$40="dx",$K9,$J9),0))</f>
        <v/>
      </c>
      <c r="D47" s="552">
        <f>IF(D$41=$B9,IF(D$40="dx",-$K9,-$J9),IF(D$41=$C9,IF(D$40="dx",$K9,$J9),0))</f>
        <v/>
      </c>
      <c r="E47" s="552">
        <f>IF(E$41=$B9,IF(E$40="dx",-$K9,-$J9),IF(E$41=$C9,IF(E$40="dx",$K9,$J9),0))</f>
        <v/>
      </c>
      <c r="F47" s="552">
        <f>IF(F$41=$B9,IF(F$40="dx",-$K9,-$J9),IF(F$41=$C9,IF(F$40="dx",$K9,$J9),0))</f>
        <v/>
      </c>
      <c r="G47" s="552">
        <f>IF(G$41=$B9,IF(G$40="dx",-$K9,-$J9),IF(G$41=$C9,IF(G$40="dx",$K9,$J9),0))</f>
        <v/>
      </c>
      <c r="H47" s="552">
        <f>IF(H$41=$B9,IF(H$40="dx",-$K9,-$J9),IF(H$41=$C9,IF(H$40="dx",$K9,$J9),0))</f>
        <v/>
      </c>
      <c r="I47" s="552">
        <f>IF(I$41=$B9,IF(I$40="dx",-$K9,-$J9),IF(I$41=$C9,IF(I$40="dx",$K9,$J9),0))</f>
        <v/>
      </c>
      <c r="J47" s="552">
        <f>IF(J$41=$B9,IF(J$40="dx",-$K9,-$J9),IF(J$41=$C9,IF(J$40="dx",$K9,$J9),0))</f>
        <v/>
      </c>
      <c r="K47" s="552">
        <f>IF(K$41=$B9,IF(K$40="dx",-$K9,-$J9),IF(K$41=$C9,IF(K$40="dx",$K9,$J9),0))</f>
        <v/>
      </c>
      <c r="L47" s="552">
        <f>IF(L$41=$B9,IF(L$40="dx",-$K9,-$J9),IF(L$41=$C9,IF(L$40="dx",$K9,$J9),0))</f>
        <v/>
      </c>
      <c r="M47" s="552">
        <f>IF(M$41=$B9,IF(M$40="dx",-$K9,-$J9),IF(M$41=$C9,IF(M$40="dx",$K9,$J9),0))</f>
        <v/>
      </c>
      <c r="N47" s="552">
        <f>IF(N$41=$B9,IF(N$40="dx",-$K9,-$J9),IF(N$41=$C9,IF(N$40="dx",$K9,$J9),0))</f>
        <v/>
      </c>
      <c r="O47" s="552">
        <f>IF(O$41=$B9,IF(O$40="dx",-$K9,-$J9),IF(O$41=$C9,IF(O$40="dx",$K9,$J9),0))</f>
        <v/>
      </c>
      <c r="P47" s="552">
        <f>IF(P$41=$B9,IF(P$40="dx",-$K9,-$J9),IF(P$41=$C9,IF(P$40="dx",$K9,$J9),0))</f>
        <v/>
      </c>
      <c r="Q47" s="619">
        <f>IF(Q$41=$B9,IF(Q$40="dx",-$K9,-$J9),IF(Q$41=$C9,IF(Q$40="dx",$K9,$J9),0))</f>
        <v/>
      </c>
      <c r="R47" s="620">
        <f>N8</f>
        <v/>
      </c>
      <c r="S47" s="845">
        <f>M9</f>
        <v/>
      </c>
      <c r="T47" s="542" t="n">
        <v>-0.0004605511836376116</v>
      </c>
      <c r="U47" s="476" t="n"/>
      <c r="V47" s="476" t="n"/>
      <c r="W47" s="476" t="n"/>
      <c r="X47" s="476" t="n"/>
      <c r="Y47" s="476" t="n"/>
      <c r="Z47" s="476" t="n"/>
      <c r="AA47" s="476" t="n"/>
      <c r="AB47" s="476" t="n"/>
      <c r="AC47" s="476" t="n"/>
      <c r="AD47" s="476" t="n"/>
      <c r="AE47" s="476" t="n"/>
      <c r="AF47" s="476" t="n"/>
      <c r="AG47" s="476" t="n"/>
      <c r="AH47" s="476" t="n"/>
      <c r="AI47" s="476" t="n"/>
      <c r="AJ47" s="476" t="n"/>
      <c r="AK47" s="476" t="n"/>
      <c r="AL47" s="476" t="n"/>
      <c r="AM47" s="476" t="n"/>
      <c r="AN47" s="476" t="n"/>
      <c r="AO47" s="476" t="n"/>
      <c r="AP47" s="476" t="n"/>
      <c r="AQ47" s="476" t="n"/>
      <c r="AR47" s="476" t="n"/>
      <c r="AS47" s="476" t="n"/>
      <c r="AT47" s="476" t="n"/>
      <c r="AU47" s="476" t="n"/>
      <c r="AV47" s="476" t="n"/>
      <c r="AW47" s="476" t="n"/>
      <c r="AX47" s="476" t="n"/>
      <c r="AY47" s="476" t="n"/>
      <c r="AZ47" s="476" t="n"/>
      <c r="BA47" s="476" t="n"/>
      <c r="BB47" s="476" t="n"/>
      <c r="BC47" s="476" t="n"/>
      <c r="BD47" s="476" t="n"/>
      <c r="BE47" s="476" t="n"/>
      <c r="BF47" s="476" t="n"/>
      <c r="BG47" s="476" t="n"/>
      <c r="BH47" s="476" t="n"/>
      <c r="BI47" s="476" t="n"/>
      <c r="BJ47" s="476" t="n"/>
      <c r="BK47" s="476" t="n"/>
      <c r="BL47" s="476" t="n"/>
      <c r="BM47" s="476" t="n"/>
      <c r="BN47" s="476" t="n"/>
      <c r="BO47" s="476" t="n"/>
      <c r="BP47" s="476" t="n"/>
      <c r="BQ47" s="476" t="n"/>
      <c r="BR47" s="476" t="n"/>
      <c r="BS47" s="476" t="n"/>
      <c r="BT47" s="476" t="n"/>
      <c r="BU47" s="476" t="n"/>
      <c r="BV47" s="476" t="n"/>
      <c r="BW47" s="476" t="n"/>
      <c r="BX47" s="476" t="n"/>
      <c r="BY47" s="476" t="n"/>
      <c r="BZ47" s="476" t="n"/>
      <c r="CA47" s="476" t="n"/>
      <c r="CB47" s="476" t="n"/>
      <c r="CC47" s="476" t="n"/>
      <c r="CD47" s="476" t="n"/>
      <c r="CE47" s="476" t="n"/>
      <c r="CF47" s="476" t="n"/>
      <c r="CG47" s="476" t="n"/>
      <c r="CH47" s="476" t="n"/>
      <c r="CI47" s="476" t="n"/>
      <c r="CJ47" s="476" t="n"/>
      <c r="CK47" s="476" t="n"/>
      <c r="CL47" s="476" t="n"/>
      <c r="CM47" s="476" t="n"/>
      <c r="CN47" s="476" t="n"/>
      <c r="CO47" s="476" t="n"/>
      <c r="CP47" s="476" t="n"/>
      <c r="CQ47" s="476" t="n"/>
      <c r="CR47" s="476" t="n"/>
      <c r="CS47" s="476" t="n"/>
      <c r="CT47" s="476" t="n"/>
      <c r="CU47" s="476" t="n"/>
      <c r="CV47" s="476" t="n"/>
    </row>
    <row r="48">
      <c r="A48" s="612" t="n"/>
      <c r="B48" s="618">
        <f>IF(B$41=$B10,IF(B$40="dx",-$K10,-$J10),IF(B$41=$C10,IF(B$40="dx",$K10,$J10),0))</f>
        <v/>
      </c>
      <c r="C48" s="552">
        <f>IF(C$41=$B10,IF(C$40="dx",-$K10,-$J10),IF(C$41=$C10,IF(C$40="dx",$K10,$J10),0))</f>
        <v/>
      </c>
      <c r="D48" s="552">
        <f>IF(D$41=$B10,IF(D$40="dx",-$K10,-$J10),IF(D$41=$C10,IF(D$40="dx",$K10,$J10),0))</f>
        <v/>
      </c>
      <c r="E48" s="552">
        <f>IF(E$41=$B10,IF(E$40="dx",-$K10,-$J10),IF(E$41=$C10,IF(E$40="dx",$K10,$J10),0))</f>
        <v/>
      </c>
      <c r="F48" s="552">
        <f>IF(F$41=$B10,IF(F$40="dx",-$K10,-$J10),IF(F$41=$C10,IF(F$40="dx",$K10,$J10),0))</f>
        <v/>
      </c>
      <c r="G48" s="552">
        <f>IF(G$41=$B10,IF(G$40="dx",-$K10,-$J10),IF(G$41=$C10,IF(G$40="dx",$K10,$J10),0))</f>
        <v/>
      </c>
      <c r="H48" s="552">
        <f>IF(H$41=$B10,IF(H$40="dx",-$K10,-$J10),IF(H$41=$C10,IF(H$40="dx",$K10,$J10),0))</f>
        <v/>
      </c>
      <c r="I48" s="552">
        <f>IF(I$41=$B10,IF(I$40="dx",-$K10,-$J10),IF(I$41=$C10,IF(I$40="dx",$K10,$J10),0))</f>
        <v/>
      </c>
      <c r="J48" s="552">
        <f>IF(J$41=$B10,IF(J$40="dx",-$K10,-$J10),IF(J$41=$C10,IF(J$40="dx",$K10,$J10),0))</f>
        <v/>
      </c>
      <c r="K48" s="552">
        <f>IF(K$41=$B10,IF(K$40="dx",-$K10,-$J10),IF(K$41=$C10,IF(K$40="dx",$K10,$J10),0))</f>
        <v/>
      </c>
      <c r="L48" s="552">
        <f>IF(L$41=$B10,IF(L$40="dx",-$K10,-$J10),IF(L$41=$C10,IF(L$40="dx",$K10,$J10),0))</f>
        <v/>
      </c>
      <c r="M48" s="552">
        <f>IF(M$41=$B10,IF(M$40="dx",-$K10,-$J10),IF(M$41=$C10,IF(M$40="dx",$K10,$J10),0))</f>
        <v/>
      </c>
      <c r="N48" s="552">
        <f>IF(N$41=$B10,IF(N$40="dx",-$K10,-$J10),IF(N$41=$C10,IF(N$40="dx",$K10,$J10),0))</f>
        <v/>
      </c>
      <c r="O48" s="552">
        <f>IF(O$41=$B10,IF(O$40="dx",-$K10,-$J10),IF(O$41=$C10,IF(O$40="dx",$K10,$J10),0))</f>
        <v/>
      </c>
      <c r="P48" s="552">
        <f>IF(P$41=$B10,IF(P$40="dx",-$K10,-$J10),IF(P$41=$C10,IF(P$40="dx",$K10,$J10),0))</f>
        <v/>
      </c>
      <c r="Q48" s="619">
        <f>IF(Q$41=$B10,IF(Q$40="dx",-$K10,-$J10),IF(Q$41=$C10,IF(Q$40="dx",$K10,$J10),0))</f>
        <v/>
      </c>
      <c r="R48" s="620">
        <f>N9</f>
        <v/>
      </c>
      <c r="S48" s="845">
        <f>M10</f>
        <v/>
      </c>
      <c r="T48" s="542" t="n">
        <v>-0.0003971796020468188</v>
      </c>
      <c r="U48" s="476" t="n"/>
      <c r="V48" s="476" t="n"/>
      <c r="W48" s="476" t="n"/>
      <c r="X48" s="476" t="n"/>
      <c r="Y48" s="476" t="n"/>
      <c r="Z48" s="476" t="n"/>
      <c r="AA48" s="476" t="n"/>
      <c r="AB48" s="476" t="n"/>
      <c r="AC48" s="476" t="n"/>
      <c r="AD48" s="476" t="n"/>
      <c r="AE48" s="476" t="n"/>
      <c r="AF48" s="476" t="n"/>
      <c r="AG48" s="476" t="n"/>
      <c r="AH48" s="476" t="n"/>
      <c r="AI48" s="476" t="n"/>
      <c r="AJ48" s="476" t="n"/>
      <c r="AK48" s="476" t="n"/>
      <c r="AL48" s="476" t="n"/>
      <c r="AM48" s="476" t="n"/>
      <c r="AN48" s="476" t="n"/>
      <c r="AO48" s="476" t="n"/>
      <c r="AP48" s="476" t="n"/>
      <c r="AQ48" s="476" t="n"/>
      <c r="AR48" s="476" t="n"/>
      <c r="AS48" s="476" t="n"/>
      <c r="AT48" s="476" t="n"/>
      <c r="AU48" s="476" t="n"/>
      <c r="AV48" s="476" t="n"/>
      <c r="AW48" s="476" t="n"/>
      <c r="AX48" s="476" t="n"/>
      <c r="AY48" s="476" t="n"/>
      <c r="AZ48" s="476" t="n"/>
      <c r="BA48" s="476" t="n"/>
      <c r="BB48" s="476" t="n"/>
      <c r="BC48" s="476" t="n"/>
      <c r="BD48" s="476" t="n"/>
      <c r="BE48" s="476" t="n"/>
      <c r="BF48" s="476" t="n"/>
      <c r="BG48" s="476" t="n"/>
      <c r="BH48" s="476" t="n"/>
      <c r="BI48" s="476" t="n"/>
      <c r="BJ48" s="476" t="n"/>
      <c r="BK48" s="476" t="n"/>
      <c r="BL48" s="476" t="n"/>
      <c r="BM48" s="476" t="n"/>
      <c r="BN48" s="476" t="n"/>
      <c r="BO48" s="476" t="n"/>
      <c r="BP48" s="476" t="n"/>
      <c r="BQ48" s="476" t="n"/>
      <c r="BR48" s="476" t="n"/>
      <c r="BS48" s="476" t="n"/>
      <c r="BT48" s="476" t="n"/>
      <c r="BU48" s="476" t="n"/>
      <c r="BV48" s="476" t="n"/>
      <c r="BW48" s="476" t="n"/>
      <c r="BX48" s="476" t="n"/>
      <c r="BY48" s="476" t="n"/>
      <c r="BZ48" s="476" t="n"/>
      <c r="CA48" s="476" t="n"/>
      <c r="CB48" s="476" t="n"/>
      <c r="CC48" s="476" t="n"/>
      <c r="CD48" s="476" t="n"/>
      <c r="CE48" s="476" t="n"/>
      <c r="CF48" s="476" t="n"/>
      <c r="CG48" s="476" t="n"/>
      <c r="CH48" s="476" t="n"/>
      <c r="CI48" s="476" t="n"/>
      <c r="CJ48" s="476" t="n"/>
      <c r="CK48" s="476" t="n"/>
      <c r="CL48" s="476" t="n"/>
      <c r="CM48" s="476" t="n"/>
      <c r="CN48" s="476" t="n"/>
      <c r="CO48" s="476" t="n"/>
      <c r="CP48" s="476" t="n"/>
      <c r="CQ48" s="476" t="n"/>
      <c r="CR48" s="476" t="n"/>
      <c r="CS48" s="476" t="n"/>
      <c r="CT48" s="476" t="n"/>
      <c r="CU48" s="476" t="n"/>
      <c r="CV48" s="476" t="n"/>
    </row>
    <row r="49">
      <c r="A49" s="612" t="n"/>
      <c r="B49" s="618">
        <f>IF(B$41=$B11,IF(B$40="dx",-$K11,-$J11),IF(B$41=$C11,IF(B$40="dx",$K11,$J11),0))</f>
        <v/>
      </c>
      <c r="C49" s="552">
        <f>IF(C$41=$B11,IF(C$40="dx",-$K11,-$J11),IF(C$41=$C11,IF(C$40="dx",$K11,$J11),0))</f>
        <v/>
      </c>
      <c r="D49" s="552">
        <f>IF(D$41=$B11,IF(D$40="dx",-$K11,-$J11),IF(D$41=$C11,IF(D$40="dx",$K11,$J11),0))</f>
        <v/>
      </c>
      <c r="E49" s="552">
        <f>IF(E$41=$B11,IF(E$40="dx",-$K11,-$J11),IF(E$41=$C11,IF(E$40="dx",$K11,$J11),0))</f>
        <v/>
      </c>
      <c r="F49" s="552">
        <f>IF(F$41=$B11,IF(F$40="dx",-$K11,-$J11),IF(F$41=$C11,IF(F$40="dx",$K11,$J11),0))</f>
        <v/>
      </c>
      <c r="G49" s="552">
        <f>IF(G$41=$B11,IF(G$40="dx",-$K11,-$J11),IF(G$41=$C11,IF(G$40="dx",$K11,$J11),0))</f>
        <v/>
      </c>
      <c r="H49" s="552">
        <f>IF(H$41=$B11,IF(H$40="dx",-$K11,-$J11),IF(H$41=$C11,IF(H$40="dx",$K11,$J11),0))</f>
        <v/>
      </c>
      <c r="I49" s="552">
        <f>IF(I$41=$B11,IF(I$40="dx",-$K11,-$J11),IF(I$41=$C11,IF(I$40="dx",$K11,$J11),0))</f>
        <v/>
      </c>
      <c r="J49" s="552">
        <f>IF(J$41=$B11,IF(J$40="dx",-$K11,-$J11),IF(J$41=$C11,IF(J$40="dx",$K11,$J11),0))</f>
        <v/>
      </c>
      <c r="K49" s="552">
        <f>IF(K$41=$B11,IF(K$40="dx",-$K11,-$J11),IF(K$41=$C11,IF(K$40="dx",$K11,$J11),0))</f>
        <v/>
      </c>
      <c r="L49" s="552">
        <f>IF(L$41=$B11,IF(L$40="dx",-$K11,-$J11),IF(L$41=$C11,IF(L$40="dx",$K11,$J11),0))</f>
        <v/>
      </c>
      <c r="M49" s="552">
        <f>IF(M$41=$B11,IF(M$40="dx",-$K11,-$J11),IF(M$41=$C11,IF(M$40="dx",$K11,$J11),0))</f>
        <v/>
      </c>
      <c r="N49" s="552">
        <f>IF(N$41=$B11,IF(N$40="dx",-$K11,-$J11),IF(N$41=$C11,IF(N$40="dx",$K11,$J11),0))</f>
        <v/>
      </c>
      <c r="O49" s="552">
        <f>IF(O$41=$B11,IF(O$40="dx",-$K11,-$J11),IF(O$41=$C11,IF(O$40="dx",$K11,$J11),0))</f>
        <v/>
      </c>
      <c r="P49" s="552">
        <f>IF(P$41=$B11,IF(P$40="dx",-$K11,-$J11),IF(P$41=$C11,IF(P$40="dx",$K11,$J11),0))</f>
        <v/>
      </c>
      <c r="Q49" s="619">
        <f>IF(Q$41=$B11,IF(Q$40="dx",-$K11,-$J11),IF(Q$41=$C11,IF(Q$40="dx",$K11,$J11),0))</f>
        <v/>
      </c>
      <c r="R49" s="620">
        <f>N10</f>
        <v/>
      </c>
      <c r="S49" s="845">
        <f>M11</f>
        <v/>
      </c>
      <c r="T49" s="542" t="n">
        <v>0.0002832949414920496</v>
      </c>
      <c r="U49" s="476" t="n"/>
      <c r="V49" s="476" t="n"/>
      <c r="W49" s="476" t="n"/>
      <c r="X49" s="476" t="n"/>
      <c r="Y49" s="476" t="n"/>
      <c r="Z49" s="476" t="n"/>
      <c r="AA49" s="476" t="n"/>
      <c r="AB49" s="476" t="n"/>
      <c r="AC49" s="476" t="n"/>
      <c r="AD49" s="476" t="n"/>
      <c r="AE49" s="476" t="n"/>
      <c r="AF49" s="476" t="n"/>
      <c r="AG49" s="476" t="n"/>
      <c r="AH49" s="476" t="n"/>
      <c r="AI49" s="476" t="n"/>
      <c r="AJ49" s="476" t="n"/>
      <c r="AK49" s="476" t="n"/>
      <c r="AL49" s="476" t="n"/>
      <c r="AM49" s="476" t="n"/>
      <c r="AN49" s="476" t="n"/>
      <c r="AO49" s="476" t="n"/>
      <c r="AP49" s="476" t="n"/>
      <c r="AQ49" s="476" t="n"/>
      <c r="AR49" s="476" t="n"/>
      <c r="AS49" s="476" t="n"/>
      <c r="AT49" s="476" t="n"/>
      <c r="AU49" s="476" t="n"/>
      <c r="AV49" s="476" t="n"/>
      <c r="AW49" s="476" t="n"/>
      <c r="AX49" s="476" t="n"/>
      <c r="AY49" s="476" t="n"/>
      <c r="AZ49" s="476" t="n"/>
      <c r="BA49" s="476" t="n"/>
      <c r="BB49" s="476" t="n"/>
      <c r="BC49" s="476" t="n"/>
      <c r="BD49" s="476" t="n"/>
      <c r="BE49" s="476" t="n"/>
      <c r="BF49" s="476" t="n"/>
      <c r="BG49" s="476" t="n"/>
      <c r="BH49" s="476" t="n"/>
      <c r="BI49" s="476" t="n"/>
      <c r="BJ49" s="476" t="n"/>
      <c r="BK49" s="476" t="n"/>
      <c r="BL49" s="476" t="n"/>
      <c r="BM49" s="476" t="n"/>
      <c r="BN49" s="476" t="n"/>
      <c r="BO49" s="476" t="n"/>
      <c r="BP49" s="476" t="n"/>
      <c r="BQ49" s="476" t="n"/>
      <c r="BR49" s="476" t="n"/>
      <c r="BS49" s="476" t="n"/>
      <c r="BT49" s="476" t="n"/>
      <c r="BU49" s="476" t="n"/>
      <c r="BV49" s="476" t="n"/>
      <c r="BW49" s="476" t="n"/>
      <c r="BX49" s="476" t="n"/>
      <c r="BY49" s="476" t="n"/>
      <c r="BZ49" s="476" t="n"/>
      <c r="CA49" s="476" t="n"/>
      <c r="CB49" s="476" t="n"/>
      <c r="CC49" s="476" t="n"/>
      <c r="CD49" s="476" t="n"/>
      <c r="CE49" s="476" t="n"/>
      <c r="CF49" s="476" t="n"/>
      <c r="CG49" s="476" t="n"/>
      <c r="CH49" s="476" t="n"/>
      <c r="CI49" s="476" t="n"/>
      <c r="CJ49" s="476" t="n"/>
      <c r="CK49" s="476" t="n"/>
      <c r="CL49" s="476" t="n"/>
      <c r="CM49" s="476" t="n"/>
      <c r="CN49" s="476" t="n"/>
      <c r="CO49" s="476" t="n"/>
      <c r="CP49" s="476" t="n"/>
      <c r="CQ49" s="476" t="n"/>
      <c r="CR49" s="476" t="n"/>
      <c r="CS49" s="476" t="n"/>
      <c r="CT49" s="476" t="n"/>
      <c r="CU49" s="476" t="n"/>
      <c r="CV49" s="476" t="n"/>
    </row>
    <row r="50">
      <c r="A50" s="612" t="n"/>
      <c r="B50" s="618">
        <f>IF(B$41=$B12,IF(B$40="dx",-$K12,-$J12),IF(B$41=$C12,IF(B$40="dx",$K12,$J12),0))</f>
        <v/>
      </c>
      <c r="C50" s="552">
        <f>IF(C$41=$B12,IF(C$40="dx",-$K12,-$J12),IF(C$41=$C12,IF(C$40="dx",$K12,$J12),0))</f>
        <v/>
      </c>
      <c r="D50" s="552">
        <f>IF(D$41=$B12,IF(D$40="dx",-$K12,-$J12),IF(D$41=$C12,IF(D$40="dx",$K12,$J12),0))</f>
        <v/>
      </c>
      <c r="E50" s="552">
        <f>IF(E$41=$B12,IF(E$40="dx",-$K12,-$J12),IF(E$41=$C12,IF(E$40="dx",$K12,$J12),0))</f>
        <v/>
      </c>
      <c r="F50" s="552">
        <f>IF(F$41=$B12,IF(F$40="dx",-$K12,-$J12),IF(F$41=$C12,IF(F$40="dx",$K12,$J12),0))</f>
        <v/>
      </c>
      <c r="G50" s="552">
        <f>IF(G$41=$B12,IF(G$40="dx",-$K12,-$J12),IF(G$41=$C12,IF(G$40="dx",$K12,$J12),0))</f>
        <v/>
      </c>
      <c r="H50" s="552">
        <f>IF(H$41=$B12,IF(H$40="dx",-$K12,-$J12),IF(H$41=$C12,IF(H$40="dx",$K12,$J12),0))</f>
        <v/>
      </c>
      <c r="I50" s="552">
        <f>IF(I$41=$B12,IF(I$40="dx",-$K12,-$J12),IF(I$41=$C12,IF(I$40="dx",$K12,$J12),0))</f>
        <v/>
      </c>
      <c r="J50" s="552">
        <f>IF(J$41=$B12,IF(J$40="dx",-$K12,-$J12),IF(J$41=$C12,IF(J$40="dx",$K12,$J12),0))</f>
        <v/>
      </c>
      <c r="K50" s="552">
        <f>IF(K$41=$B12,IF(K$40="dx",-$K12,-$J12),IF(K$41=$C12,IF(K$40="dx",$K12,$J12),0))</f>
        <v/>
      </c>
      <c r="L50" s="552">
        <f>IF(L$41=$B12,IF(L$40="dx",-$K12,-$J12),IF(L$41=$C12,IF(L$40="dx",$K12,$J12),0))</f>
        <v/>
      </c>
      <c r="M50" s="552">
        <f>IF(M$41=$B12,IF(M$40="dx",-$K12,-$J12),IF(M$41=$C12,IF(M$40="dx",$K12,$J12),0))</f>
        <v/>
      </c>
      <c r="N50" s="552">
        <f>IF(N$41=$B12,IF(N$40="dx",-$K12,-$J12),IF(N$41=$C12,IF(N$40="dx",$K12,$J12),0))</f>
        <v/>
      </c>
      <c r="O50" s="552">
        <f>IF(O$41=$B12,IF(O$40="dx",-$K12,-$J12),IF(O$41=$C12,IF(O$40="dx",$K12,$J12),0))</f>
        <v/>
      </c>
      <c r="P50" s="552">
        <f>IF(P$41=$B12,IF(P$40="dx",-$K12,-$J12),IF(P$41=$C12,IF(P$40="dx",$K12,$J12),0))</f>
        <v/>
      </c>
      <c r="Q50" s="619">
        <f>IF(Q$41=$B12,IF(Q$40="dx",-$K12,-$J12),IF(Q$41=$C12,IF(Q$40="dx",$K12,$J12),0))</f>
        <v/>
      </c>
      <c r="R50" s="620">
        <f>N11</f>
        <v/>
      </c>
      <c r="S50" s="845">
        <f>M12</f>
        <v/>
      </c>
      <c r="T50" s="542" t="n">
        <v>-0.0003748262142988569</v>
      </c>
      <c r="U50" s="476" t="n"/>
      <c r="V50" s="476" t="n"/>
      <c r="W50" s="476" t="n"/>
      <c r="X50" s="476" t="n"/>
      <c r="Y50" s="476" t="n"/>
      <c r="Z50" s="476" t="n"/>
      <c r="AA50" s="476" t="n"/>
      <c r="AB50" s="476" t="n"/>
      <c r="AC50" s="476" t="n"/>
      <c r="AD50" s="476" t="n"/>
      <c r="AE50" s="476" t="n"/>
      <c r="AF50" s="476" t="n"/>
      <c r="AG50" s="476" t="n"/>
      <c r="AH50" s="476" t="n"/>
      <c r="AI50" s="476" t="n"/>
      <c r="AJ50" s="476" t="n"/>
      <c r="AK50" s="476" t="n"/>
      <c r="AL50" s="476" t="n"/>
      <c r="AM50" s="476" t="n"/>
      <c r="AN50" s="476" t="n"/>
      <c r="AO50" s="476" t="n"/>
      <c r="AP50" s="476" t="n"/>
      <c r="AQ50" s="476" t="n"/>
      <c r="AR50" s="476" t="n"/>
      <c r="AS50" s="476" t="n"/>
      <c r="AT50" s="476" t="n"/>
      <c r="AU50" s="476" t="n"/>
      <c r="AV50" s="476" t="n"/>
      <c r="AW50" s="476" t="n"/>
      <c r="AX50" s="476" t="n"/>
      <c r="AY50" s="476" t="n"/>
      <c r="AZ50" s="476" t="n"/>
      <c r="BA50" s="476" t="n"/>
      <c r="BB50" s="476" t="n"/>
      <c r="BC50" s="476" t="n"/>
      <c r="BD50" s="476" t="n"/>
      <c r="BE50" s="476" t="n"/>
      <c r="BF50" s="476" t="n"/>
      <c r="BG50" s="476" t="n"/>
      <c r="BH50" s="476" t="n"/>
      <c r="BI50" s="476" t="n"/>
      <c r="BJ50" s="476" t="n"/>
      <c r="BK50" s="476" t="n"/>
      <c r="BL50" s="476" t="n"/>
      <c r="BM50" s="476" t="n"/>
      <c r="BN50" s="476" t="n"/>
      <c r="BO50" s="476" t="n"/>
      <c r="BP50" s="476" t="n"/>
      <c r="BQ50" s="476" t="n"/>
      <c r="BR50" s="476" t="n"/>
      <c r="BS50" s="476" t="n"/>
      <c r="BT50" s="476" t="n"/>
      <c r="BU50" s="476" t="n"/>
      <c r="BV50" s="476" t="n"/>
      <c r="BW50" s="476" t="n"/>
      <c r="BX50" s="476" t="n"/>
      <c r="BY50" s="476" t="n"/>
      <c r="BZ50" s="476" t="n"/>
      <c r="CA50" s="476" t="n"/>
      <c r="CB50" s="476" t="n"/>
      <c r="CC50" s="476" t="n"/>
      <c r="CD50" s="476" t="n"/>
      <c r="CE50" s="476" t="n"/>
      <c r="CF50" s="476" t="n"/>
      <c r="CG50" s="476" t="n"/>
      <c r="CH50" s="476" t="n"/>
      <c r="CI50" s="476" t="n"/>
      <c r="CJ50" s="476" t="n"/>
      <c r="CK50" s="476" t="n"/>
      <c r="CL50" s="476" t="n"/>
      <c r="CM50" s="476" t="n"/>
      <c r="CN50" s="476" t="n"/>
      <c r="CO50" s="476" t="n"/>
      <c r="CP50" s="476" t="n"/>
      <c r="CQ50" s="476" t="n"/>
      <c r="CR50" s="476" t="n"/>
      <c r="CS50" s="476" t="n"/>
      <c r="CT50" s="476" t="n"/>
      <c r="CU50" s="476" t="n"/>
      <c r="CV50" s="476" t="n"/>
    </row>
    <row r="51">
      <c r="A51" s="612" t="n"/>
      <c r="B51" s="618">
        <f>IF(B$41=$B13,IF(B$40="dx",-$K13,-$J13),IF(B$41=$C13,IF(B$40="dx",$K13,$J13),0))</f>
        <v/>
      </c>
      <c r="C51" s="552">
        <f>IF(C$41=$B13,IF(C$40="dx",-$K13,-$J13),IF(C$41=$C13,IF(C$40="dx",$K13,$J13),0))</f>
        <v/>
      </c>
      <c r="D51" s="552">
        <f>IF(D$41=$B13,IF(D$40="dx",-$K13,-$J13),IF(D$41=$C13,IF(D$40="dx",$K13,$J13),0))</f>
        <v/>
      </c>
      <c r="E51" s="552">
        <f>IF(E$41=$B13,IF(E$40="dx",-$K13,-$J13),IF(E$41=$C13,IF(E$40="dx",$K13,$J13),0))</f>
        <v/>
      </c>
      <c r="F51" s="552">
        <f>IF(F$41=$B13,IF(F$40="dx",-$K13,-$J13),IF(F$41=$C13,IF(F$40="dx",$K13,$J13),0))</f>
        <v/>
      </c>
      <c r="G51" s="552">
        <f>IF(G$41=$B13,IF(G$40="dx",-$K13,-$J13),IF(G$41=$C13,IF(G$40="dx",$K13,$J13),0))</f>
        <v/>
      </c>
      <c r="H51" s="552">
        <f>IF(H$41=$B13,IF(H$40="dx",-$K13,-$J13),IF(H$41=$C13,IF(H$40="dx",$K13,$J13),0))</f>
        <v/>
      </c>
      <c r="I51" s="552">
        <f>IF(I$41=$B13,IF(I$40="dx",-$K13,-$J13),IF(I$41=$C13,IF(I$40="dx",$K13,$J13),0))</f>
        <v/>
      </c>
      <c r="J51" s="552">
        <f>IF(J$41=$B13,IF(J$40="dx",-$K13,-$J13),IF(J$41=$C13,IF(J$40="dx",$K13,$J13),0))</f>
        <v/>
      </c>
      <c r="K51" s="552">
        <f>IF(K$41=$B13,IF(K$40="dx",-$K13,-$J13),IF(K$41=$C13,IF(K$40="dx",$K13,$J13),0))</f>
        <v/>
      </c>
      <c r="L51" s="552">
        <f>IF(L$41=$B13,IF(L$40="dx",-$K13,-$J13),IF(L$41=$C13,IF(L$40="dx",$K13,$J13),0))</f>
        <v/>
      </c>
      <c r="M51" s="552">
        <f>IF(M$41=$B13,IF(M$40="dx",-$K13,-$J13),IF(M$41=$C13,IF(M$40="dx",$K13,$J13),0))</f>
        <v/>
      </c>
      <c r="N51" s="552">
        <f>IF(N$41=$B13,IF(N$40="dx",-$K13,-$J13),IF(N$41=$C13,IF(N$40="dx",$K13,$J13),0))</f>
        <v/>
      </c>
      <c r="O51" s="552">
        <f>IF(O$41=$B13,IF(O$40="dx",-$K13,-$J13),IF(O$41=$C13,IF(O$40="dx",$K13,$J13),0))</f>
        <v/>
      </c>
      <c r="P51" s="552">
        <f>IF(P$41=$B13,IF(P$40="dx",-$K13,-$J13),IF(P$41=$C13,IF(P$40="dx",$K13,$J13),0))</f>
        <v/>
      </c>
      <c r="Q51" s="619">
        <f>IF(Q$41=$B13,IF(Q$40="dx",-$K13,-$J13),IF(Q$41=$C13,IF(Q$40="dx",$K13,$J13),0))</f>
        <v/>
      </c>
      <c r="R51" s="620">
        <f>N12</f>
        <v/>
      </c>
      <c r="S51" s="845">
        <f>M13</f>
        <v/>
      </c>
      <c r="T51" s="542" t="n">
        <v>-0.001582258111538711</v>
      </c>
      <c r="U51" s="476" t="n"/>
      <c r="V51" s="476" t="n"/>
      <c r="W51" s="476" t="n"/>
      <c r="X51" s="476" t="n"/>
      <c r="Y51" s="476" t="n"/>
      <c r="Z51" s="476" t="n"/>
      <c r="AA51" s="476" t="n"/>
      <c r="AB51" s="476" t="n"/>
      <c r="AC51" s="476" t="n"/>
      <c r="AD51" s="476" t="n"/>
      <c r="AE51" s="476" t="n"/>
      <c r="AF51" s="476" t="n"/>
      <c r="AG51" s="476" t="n"/>
      <c r="AH51" s="476" t="n"/>
      <c r="AI51" s="476" t="n"/>
      <c r="AJ51" s="476" t="n"/>
      <c r="AK51" s="476" t="n"/>
      <c r="AL51" s="476" t="n"/>
      <c r="AM51" s="476" t="n"/>
      <c r="AN51" s="476" t="n"/>
      <c r="AO51" s="476" t="n"/>
      <c r="AP51" s="476" t="n"/>
      <c r="AQ51" s="476" t="n"/>
      <c r="AR51" s="476" t="n"/>
      <c r="AS51" s="476" t="n"/>
      <c r="AT51" s="476" t="n"/>
      <c r="AU51" s="476" t="n"/>
      <c r="AV51" s="476" t="n"/>
      <c r="AW51" s="476" t="n"/>
      <c r="AX51" s="476" t="n"/>
      <c r="AY51" s="476" t="n"/>
      <c r="AZ51" s="476" t="n"/>
      <c r="BA51" s="476" t="n"/>
      <c r="BB51" s="476" t="n"/>
      <c r="BC51" s="476" t="n"/>
      <c r="BD51" s="476" t="n"/>
      <c r="BE51" s="476" t="n"/>
      <c r="BF51" s="476" t="n"/>
      <c r="BG51" s="476" t="n"/>
      <c r="BH51" s="476" t="n"/>
      <c r="BI51" s="476" t="n"/>
      <c r="BJ51" s="476" t="n"/>
      <c r="BK51" s="476" t="n"/>
      <c r="BL51" s="476" t="n"/>
      <c r="BM51" s="476" t="n"/>
      <c r="BN51" s="476" t="n"/>
      <c r="BO51" s="476" t="n"/>
      <c r="BP51" s="476" t="n"/>
      <c r="BQ51" s="476" t="n"/>
      <c r="BR51" s="476" t="n"/>
      <c r="BS51" s="476" t="n"/>
      <c r="BT51" s="476" t="n"/>
      <c r="BU51" s="476" t="n"/>
      <c r="BV51" s="476" t="n"/>
      <c r="BW51" s="476" t="n"/>
      <c r="BX51" s="476" t="n"/>
      <c r="BY51" s="476" t="n"/>
      <c r="BZ51" s="476" t="n"/>
      <c r="CA51" s="476" t="n"/>
      <c r="CB51" s="476" t="n"/>
      <c r="CC51" s="476" t="n"/>
      <c r="CD51" s="476" t="n"/>
      <c r="CE51" s="476" t="n"/>
      <c r="CF51" s="476" t="n"/>
      <c r="CG51" s="476" t="n"/>
      <c r="CH51" s="476" t="n"/>
      <c r="CI51" s="476" t="n"/>
      <c r="CJ51" s="476" t="n"/>
      <c r="CK51" s="476" t="n"/>
      <c r="CL51" s="476" t="n"/>
      <c r="CM51" s="476" t="n"/>
      <c r="CN51" s="476" t="n"/>
      <c r="CO51" s="476" t="n"/>
      <c r="CP51" s="476" t="n"/>
      <c r="CQ51" s="476" t="n"/>
      <c r="CR51" s="476" t="n"/>
      <c r="CS51" s="476" t="n"/>
      <c r="CT51" s="476" t="n"/>
      <c r="CU51" s="476" t="n"/>
      <c r="CV51" s="476" t="n"/>
    </row>
    <row r="52">
      <c r="A52" s="612" t="n"/>
      <c r="B52" s="618">
        <f>IF(B$41=$B14,IF(B$40="dx",-$K14,-$J14),IF(B$41=$C14,IF(B$40="dx",$K14,$J14),0))</f>
        <v/>
      </c>
      <c r="C52" s="552">
        <f>IF(C$41=$B14,IF(C$40="dx",-$K14,-$J14),IF(C$41=$C14,IF(C$40="dx",$K14,$J14),0))</f>
        <v/>
      </c>
      <c r="D52" s="552">
        <f>IF(D$41=$B14,IF(D$40="dx",-$K14,-$J14),IF(D$41=$C14,IF(D$40="dx",$K14,$J14),0))</f>
        <v/>
      </c>
      <c r="E52" s="552">
        <f>IF(E$41=$B14,IF(E$40="dx",-$K14,-$J14),IF(E$41=$C14,IF(E$40="dx",$K14,$J14),0))</f>
        <v/>
      </c>
      <c r="F52" s="552">
        <f>IF(F$41=$B14,IF(F$40="dx",-$K14,-$J14),IF(F$41=$C14,IF(F$40="dx",$K14,$J14),0))</f>
        <v/>
      </c>
      <c r="G52" s="552">
        <f>IF(G$41=$B14,IF(G$40="dx",-$K14,-$J14),IF(G$41=$C14,IF(G$40="dx",$K14,$J14),0))</f>
        <v/>
      </c>
      <c r="H52" s="552">
        <f>IF(H$41=$B14,IF(H$40="dx",-$K14,-$J14),IF(H$41=$C14,IF(H$40="dx",$K14,$J14),0))</f>
        <v/>
      </c>
      <c r="I52" s="552">
        <f>IF(I$41=$B14,IF(I$40="dx",-$K14,-$J14),IF(I$41=$C14,IF(I$40="dx",$K14,$J14),0))</f>
        <v/>
      </c>
      <c r="J52" s="552">
        <f>IF(J$41=$B14,IF(J$40="dx",-$K14,-$J14),IF(J$41=$C14,IF(J$40="dx",$K14,$J14),0))</f>
        <v/>
      </c>
      <c r="K52" s="552">
        <f>IF(K$41=$B14,IF(K$40="dx",-$K14,-$J14),IF(K$41=$C14,IF(K$40="dx",$K14,$J14),0))</f>
        <v/>
      </c>
      <c r="L52" s="552">
        <f>IF(L$41=$B14,IF(L$40="dx",-$K14,-$J14),IF(L$41=$C14,IF(L$40="dx",$K14,$J14),0))</f>
        <v/>
      </c>
      <c r="M52" s="552">
        <f>IF(M$41=$B14,IF(M$40="dx",-$K14,-$J14),IF(M$41=$C14,IF(M$40="dx",$K14,$J14),0))</f>
        <v/>
      </c>
      <c r="N52" s="552">
        <f>IF(N$41=$B14,IF(N$40="dx",-$K14,-$J14),IF(N$41=$C14,IF(N$40="dx",$K14,$J14),0))</f>
        <v/>
      </c>
      <c r="O52" s="552">
        <f>IF(O$41=$B14,IF(O$40="dx",-$K14,-$J14),IF(O$41=$C14,IF(O$40="dx",$K14,$J14),0))</f>
        <v/>
      </c>
      <c r="P52" s="552">
        <f>IF(P$41=$B14,IF(P$40="dx",-$K14,-$J14),IF(P$41=$C14,IF(P$40="dx",$K14,$J14),0))</f>
        <v/>
      </c>
      <c r="Q52" s="619">
        <f>IF(Q$41=$B14,IF(Q$40="dx",-$K14,-$J14),IF(Q$41=$C14,IF(Q$40="dx",$K14,$J14),0))</f>
        <v/>
      </c>
      <c r="R52" s="620">
        <f>N13</f>
        <v/>
      </c>
      <c r="S52" s="845">
        <f>M14</f>
        <v/>
      </c>
      <c r="T52" s="542" t="n">
        <v>0.0009933342071985572</v>
      </c>
      <c r="U52" s="476" t="n"/>
      <c r="V52" s="476" t="n"/>
      <c r="W52" s="476" t="n"/>
      <c r="X52" s="476" t="n"/>
      <c r="Y52" s="476" t="n"/>
      <c r="Z52" s="476" t="n"/>
      <c r="AA52" s="476" t="n"/>
      <c r="AB52" s="476" t="n"/>
      <c r="AC52" s="476" t="n"/>
      <c r="AD52" s="476" t="n"/>
      <c r="AE52" s="476" t="n"/>
      <c r="AF52" s="476" t="n"/>
      <c r="AG52" s="476" t="n"/>
      <c r="AH52" s="476" t="n"/>
      <c r="AI52" s="476" t="n"/>
      <c r="AJ52" s="476" t="n"/>
      <c r="AK52" s="476" t="n"/>
      <c r="AL52" s="476" t="n"/>
      <c r="AM52" s="476" t="n"/>
      <c r="AN52" s="476" t="n"/>
      <c r="AO52" s="476" t="n"/>
      <c r="AP52" s="476" t="n"/>
      <c r="AQ52" s="476" t="n"/>
      <c r="AR52" s="476" t="n"/>
      <c r="AS52" s="476" t="n"/>
      <c r="AT52" s="476" t="n"/>
      <c r="AU52" s="476" t="n"/>
      <c r="AV52" s="476" t="n"/>
      <c r="AW52" s="476" t="n"/>
      <c r="AX52" s="476" t="n"/>
      <c r="AY52" s="476" t="n"/>
      <c r="AZ52" s="476" t="n"/>
      <c r="BA52" s="476" t="n"/>
      <c r="BB52" s="476" t="n"/>
      <c r="BC52" s="476" t="n"/>
      <c r="BD52" s="476" t="n"/>
      <c r="BE52" s="476" t="n"/>
      <c r="BF52" s="476" t="n"/>
      <c r="BG52" s="476" t="n"/>
      <c r="BH52" s="476" t="n"/>
      <c r="BI52" s="476" t="n"/>
      <c r="BJ52" s="476" t="n"/>
      <c r="BK52" s="476" t="n"/>
      <c r="BL52" s="476" t="n"/>
      <c r="BM52" s="476" t="n"/>
      <c r="BN52" s="476" t="n"/>
      <c r="BO52" s="476" t="n"/>
      <c r="BP52" s="476" t="n"/>
      <c r="BQ52" s="476" t="n"/>
      <c r="BR52" s="476" t="n"/>
      <c r="BS52" s="476" t="n"/>
      <c r="BT52" s="476" t="n"/>
      <c r="BU52" s="476" t="n"/>
      <c r="BV52" s="476" t="n"/>
      <c r="BW52" s="476" t="n"/>
      <c r="BX52" s="476" t="n"/>
      <c r="BY52" s="476" t="n"/>
      <c r="BZ52" s="476" t="n"/>
      <c r="CA52" s="476" t="n"/>
      <c r="CB52" s="476" t="n"/>
      <c r="CC52" s="476" t="n"/>
      <c r="CD52" s="476" t="n"/>
      <c r="CE52" s="476" t="n"/>
      <c r="CF52" s="476" t="n"/>
      <c r="CG52" s="476" t="n"/>
      <c r="CH52" s="476" t="n"/>
      <c r="CI52" s="476" t="n"/>
      <c r="CJ52" s="476" t="n"/>
      <c r="CK52" s="476" t="n"/>
      <c r="CL52" s="476" t="n"/>
      <c r="CM52" s="476" t="n"/>
      <c r="CN52" s="476" t="n"/>
      <c r="CO52" s="476" t="n"/>
      <c r="CP52" s="476" t="n"/>
      <c r="CQ52" s="476" t="n"/>
      <c r="CR52" s="476" t="n"/>
      <c r="CS52" s="476" t="n"/>
      <c r="CT52" s="476" t="n"/>
      <c r="CU52" s="476" t="n"/>
      <c r="CV52" s="476" t="n"/>
    </row>
    <row r="53">
      <c r="A53" s="612" t="n"/>
      <c r="B53" s="618">
        <f>IF(B$41=$B15,IF(B$40="dx",-$K15,-$J15),IF(B$41=$C15,IF(B$40="dx",$K15,$J15),0))</f>
        <v/>
      </c>
      <c r="C53" s="552">
        <f>IF(C$41=$B15,IF(C$40="dx",-$K15,-$J15),IF(C$41=$C15,IF(C$40="dx",$K15,$J15),0))</f>
        <v/>
      </c>
      <c r="D53" s="552">
        <f>IF(D$41=$B15,IF(D$40="dx",-$K15,-$J15),IF(D$41=$C15,IF(D$40="dx",$K15,$J15),0))</f>
        <v/>
      </c>
      <c r="E53" s="552">
        <f>IF(E$41=$B15,IF(E$40="dx",-$K15,-$J15),IF(E$41=$C15,IF(E$40="dx",$K15,$J15),0))</f>
        <v/>
      </c>
      <c r="F53" s="552">
        <f>IF(F$41=$B15,IF(F$40="dx",-$K15,-$J15),IF(F$41=$C15,IF(F$40="dx",$K15,$J15),0))</f>
        <v/>
      </c>
      <c r="G53" s="552">
        <f>IF(G$41=$B15,IF(G$40="dx",-$K15,-$J15),IF(G$41=$C15,IF(G$40="dx",$K15,$J15),0))</f>
        <v/>
      </c>
      <c r="H53" s="552">
        <f>IF(H$41=$B15,IF(H$40="dx",-$K15,-$J15),IF(H$41=$C15,IF(H$40="dx",$K15,$J15),0))</f>
        <v/>
      </c>
      <c r="I53" s="552">
        <f>IF(I$41=$B15,IF(I$40="dx",-$K15,-$J15),IF(I$41=$C15,IF(I$40="dx",$K15,$J15),0))</f>
        <v/>
      </c>
      <c r="J53" s="552">
        <f>IF(J$41=$B15,IF(J$40="dx",-$K15,-$J15),IF(J$41=$C15,IF(J$40="dx",$K15,$J15),0))</f>
        <v/>
      </c>
      <c r="K53" s="552">
        <f>IF(K$41=$B15,IF(K$40="dx",-$K15,-$J15),IF(K$41=$C15,IF(K$40="dx",$K15,$J15),0))</f>
        <v/>
      </c>
      <c r="L53" s="552">
        <f>IF(L$41=$B15,IF(L$40="dx",-$K15,-$J15),IF(L$41=$C15,IF(L$40="dx",$K15,$J15),0))</f>
        <v/>
      </c>
      <c r="M53" s="552">
        <f>IF(M$41=$B15,IF(M$40="dx",-$K15,-$J15),IF(M$41=$C15,IF(M$40="dx",$K15,$J15),0))</f>
        <v/>
      </c>
      <c r="N53" s="552">
        <f>IF(N$41=$B15,IF(N$40="dx",-$K15,-$J15),IF(N$41=$C15,IF(N$40="dx",$K15,$J15),0))</f>
        <v/>
      </c>
      <c r="O53" s="552">
        <f>IF(O$41=$B15,IF(O$40="dx",-$K15,-$J15),IF(O$41=$C15,IF(O$40="dx",$K15,$J15),0))</f>
        <v/>
      </c>
      <c r="P53" s="552">
        <f>IF(P$41=$B15,IF(P$40="dx",-$K15,-$J15),IF(P$41=$C15,IF(P$40="dx",$K15,$J15),0))</f>
        <v/>
      </c>
      <c r="Q53" s="619">
        <f>IF(Q$41=$B15,IF(Q$40="dx",-$K15,-$J15),IF(Q$41=$C15,IF(Q$40="dx",$K15,$J15),0))</f>
        <v/>
      </c>
      <c r="R53" s="620">
        <f>N14</f>
        <v/>
      </c>
      <c r="S53" s="845">
        <f>M15</f>
        <v/>
      </c>
      <c r="T53" s="542" t="n">
        <v>0.0002734364840610987</v>
      </c>
      <c r="U53" s="476" t="n"/>
      <c r="V53" s="476" t="n"/>
      <c r="W53" s="476" t="n"/>
      <c r="X53" s="476" t="n"/>
      <c r="Y53" s="476" t="n"/>
      <c r="Z53" s="476" t="n"/>
      <c r="AA53" s="476" t="n"/>
      <c r="AB53" s="476" t="n"/>
      <c r="AC53" s="476" t="n"/>
      <c r="AD53" s="476" t="n"/>
      <c r="AE53" s="476" t="n"/>
      <c r="AF53" s="476" t="n"/>
      <c r="AG53" s="476" t="n"/>
      <c r="AH53" s="476" t="n"/>
      <c r="AI53" s="476" t="n"/>
      <c r="AJ53" s="476" t="n"/>
      <c r="AK53" s="476" t="n"/>
      <c r="AL53" s="476" t="n"/>
      <c r="AM53" s="476" t="n"/>
      <c r="AN53" s="476" t="n"/>
      <c r="AO53" s="476" t="n"/>
      <c r="AP53" s="476" t="n"/>
      <c r="AQ53" s="476" t="n"/>
      <c r="AR53" s="476" t="n"/>
      <c r="AS53" s="476" t="n"/>
      <c r="AT53" s="476" t="n"/>
      <c r="AU53" s="476" t="n"/>
      <c r="AV53" s="476" t="n"/>
      <c r="AW53" s="476" t="n"/>
      <c r="AX53" s="476" t="n"/>
      <c r="AY53" s="476" t="n"/>
      <c r="AZ53" s="476" t="n"/>
      <c r="BA53" s="476" t="n"/>
      <c r="BB53" s="476" t="n"/>
      <c r="BC53" s="476" t="n"/>
      <c r="BD53" s="476" t="n"/>
      <c r="BE53" s="476" t="n"/>
      <c r="BF53" s="476" t="n"/>
      <c r="BG53" s="476" t="n"/>
      <c r="BH53" s="476" t="n"/>
      <c r="BI53" s="476" t="n"/>
      <c r="BJ53" s="476" t="n"/>
      <c r="BK53" s="476" t="n"/>
      <c r="BL53" s="476" t="n"/>
      <c r="BM53" s="476" t="n"/>
      <c r="BN53" s="476" t="n"/>
      <c r="BO53" s="476" t="n"/>
      <c r="BP53" s="476" t="n"/>
      <c r="BQ53" s="476" t="n"/>
      <c r="BR53" s="476" t="n"/>
      <c r="BS53" s="476" t="n"/>
      <c r="BT53" s="476" t="n"/>
      <c r="BU53" s="476" t="n"/>
      <c r="BV53" s="476" t="n"/>
      <c r="BW53" s="476" t="n"/>
      <c r="BX53" s="476" t="n"/>
      <c r="BY53" s="476" t="n"/>
      <c r="BZ53" s="476" t="n"/>
      <c r="CA53" s="476" t="n"/>
      <c r="CB53" s="476" t="n"/>
      <c r="CC53" s="476" t="n"/>
      <c r="CD53" s="476" t="n"/>
      <c r="CE53" s="476" t="n"/>
      <c r="CF53" s="476" t="n"/>
      <c r="CG53" s="476" t="n"/>
      <c r="CH53" s="476" t="n"/>
      <c r="CI53" s="476" t="n"/>
      <c r="CJ53" s="476" t="n"/>
      <c r="CK53" s="476" t="n"/>
      <c r="CL53" s="476" t="n"/>
      <c r="CM53" s="476" t="n"/>
      <c r="CN53" s="476" t="n"/>
      <c r="CO53" s="476" t="n"/>
      <c r="CP53" s="476" t="n"/>
      <c r="CQ53" s="476" t="n"/>
      <c r="CR53" s="476" t="n"/>
      <c r="CS53" s="476" t="n"/>
      <c r="CT53" s="476" t="n"/>
      <c r="CU53" s="476" t="n"/>
      <c r="CV53" s="476" t="n"/>
    </row>
    <row r="54">
      <c r="A54" s="612" t="n"/>
      <c r="B54" s="618">
        <f>IF(B$41=$B16,IF(B$40="dx",-$K16,-$J16),IF(B$41=$C16,IF(B$40="dx",$K16,$J16),0))</f>
        <v/>
      </c>
      <c r="C54" s="552">
        <f>IF(C$41=$B16,IF(C$40="dx",-$K16,-$J16),IF(C$41=$C16,IF(C$40="dx",$K16,$J16),0))</f>
        <v/>
      </c>
      <c r="D54" s="552">
        <f>IF(D$41=$B16,IF(D$40="dx",-$K16,-$J16),IF(D$41=$C16,IF(D$40="dx",$K16,$J16),0))</f>
        <v/>
      </c>
      <c r="E54" s="552">
        <f>IF(E$41=$B16,IF(E$40="dx",-$K16,-$J16),IF(E$41=$C16,IF(E$40="dx",$K16,$J16),0))</f>
        <v/>
      </c>
      <c r="F54" s="552">
        <f>IF(F$41=$B16,IF(F$40="dx",-$K16,-$J16),IF(F$41=$C16,IF(F$40="dx",$K16,$J16),0))</f>
        <v/>
      </c>
      <c r="G54" s="552">
        <f>IF(G$41=$B16,IF(G$40="dx",-$K16,-$J16),IF(G$41=$C16,IF(G$40="dx",$K16,$J16),0))</f>
        <v/>
      </c>
      <c r="H54" s="552">
        <f>IF(H$41=$B16,IF(H$40="dx",-$K16,-$J16),IF(H$41=$C16,IF(H$40="dx",$K16,$J16),0))</f>
        <v/>
      </c>
      <c r="I54" s="552">
        <f>IF(I$41=$B16,IF(I$40="dx",-$K16,-$J16),IF(I$41=$C16,IF(I$40="dx",$K16,$J16),0))</f>
        <v/>
      </c>
      <c r="J54" s="552">
        <f>IF(J$41=$B16,IF(J$40="dx",-$K16,-$J16),IF(J$41=$C16,IF(J$40="dx",$K16,$J16),0))</f>
        <v/>
      </c>
      <c r="K54" s="552">
        <f>IF(K$41=$B16,IF(K$40="dx",-$K16,-$J16),IF(K$41=$C16,IF(K$40="dx",$K16,$J16),0))</f>
        <v/>
      </c>
      <c r="L54" s="552">
        <f>IF(L$41=$B16,IF(L$40="dx",-$K16,-$J16),IF(L$41=$C16,IF(L$40="dx",$K16,$J16),0))</f>
        <v/>
      </c>
      <c r="M54" s="552">
        <f>IF(M$41=$B16,IF(M$40="dx",-$K16,-$J16),IF(M$41=$C16,IF(M$40="dx",$K16,$J16),0))</f>
        <v/>
      </c>
      <c r="N54" s="552">
        <f>IF(N$41=$B16,IF(N$40="dx",-$K16,-$J16),IF(N$41=$C16,IF(N$40="dx",$K16,$J16),0))</f>
        <v/>
      </c>
      <c r="O54" s="552">
        <f>IF(O$41=$B16,IF(O$40="dx",-$K16,-$J16),IF(O$41=$C16,IF(O$40="dx",$K16,$J16),0))</f>
        <v/>
      </c>
      <c r="P54" s="552">
        <f>IF(P$41=$B16,IF(P$40="dx",-$K16,-$J16),IF(P$41=$C16,IF(P$40="dx",$K16,$J16),0))</f>
        <v/>
      </c>
      <c r="Q54" s="619">
        <f>IF(Q$41=$B16,IF(Q$40="dx",-$K16,-$J16),IF(Q$41=$C16,IF(Q$40="dx",$K16,$J16),0))</f>
        <v/>
      </c>
      <c r="R54" s="620">
        <f>N15</f>
        <v/>
      </c>
      <c r="S54" s="845">
        <f>M16</f>
        <v/>
      </c>
      <c r="T54" s="542" t="n">
        <v>8.472083867831944e-05</v>
      </c>
      <c r="U54" s="476" t="n"/>
      <c r="V54" s="476" t="n"/>
      <c r="W54" s="476" t="n"/>
      <c r="X54" s="476" t="n"/>
      <c r="Y54" s="476" t="n"/>
      <c r="Z54" s="476" t="n"/>
      <c r="AA54" s="476" t="n"/>
      <c r="AB54" s="476" t="n"/>
      <c r="AC54" s="476" t="n"/>
      <c r="AD54" s="476" t="n"/>
      <c r="AE54" s="476" t="n"/>
      <c r="AF54" s="476" t="n"/>
      <c r="AG54" s="476" t="n"/>
      <c r="AH54" s="476" t="n"/>
      <c r="AI54" s="476" t="n"/>
      <c r="AJ54" s="476" t="n"/>
      <c r="AK54" s="476" t="n"/>
      <c r="AL54" s="476" t="n"/>
      <c r="AM54" s="476" t="n"/>
      <c r="AN54" s="476" t="n"/>
      <c r="AO54" s="476" t="n"/>
      <c r="AP54" s="476" t="n"/>
      <c r="AQ54" s="476" t="n"/>
      <c r="AR54" s="476" t="n"/>
      <c r="AS54" s="476" t="n"/>
      <c r="AT54" s="476" t="n"/>
      <c r="AU54" s="476" t="n"/>
      <c r="AV54" s="476" t="n"/>
      <c r="AW54" s="476" t="n"/>
      <c r="AX54" s="476" t="n"/>
      <c r="AY54" s="476" t="n"/>
      <c r="AZ54" s="476" t="n"/>
      <c r="BA54" s="476" t="n"/>
      <c r="BB54" s="476" t="n"/>
      <c r="BC54" s="476" t="n"/>
      <c r="BD54" s="476" t="n"/>
      <c r="BE54" s="476" t="n"/>
      <c r="BF54" s="476" t="n"/>
      <c r="BG54" s="476" t="n"/>
      <c r="BH54" s="476" t="n"/>
      <c r="BI54" s="476" t="n"/>
      <c r="BJ54" s="476" t="n"/>
      <c r="BK54" s="476" t="n"/>
      <c r="BL54" s="476" t="n"/>
      <c r="BM54" s="476" t="n"/>
      <c r="BN54" s="476" t="n"/>
      <c r="BO54" s="476" t="n"/>
      <c r="BP54" s="476" t="n"/>
      <c r="BQ54" s="476" t="n"/>
      <c r="BR54" s="476" t="n"/>
      <c r="BS54" s="476" t="n"/>
      <c r="BT54" s="476" t="n"/>
      <c r="BU54" s="476" t="n"/>
      <c r="BV54" s="476" t="n"/>
      <c r="BW54" s="476" t="n"/>
      <c r="BX54" s="476" t="n"/>
      <c r="BY54" s="476" t="n"/>
      <c r="BZ54" s="476" t="n"/>
      <c r="CA54" s="476" t="n"/>
      <c r="CB54" s="476" t="n"/>
      <c r="CC54" s="476" t="n"/>
      <c r="CD54" s="476" t="n"/>
      <c r="CE54" s="476" t="n"/>
      <c r="CF54" s="476" t="n"/>
      <c r="CG54" s="476" t="n"/>
      <c r="CH54" s="476" t="n"/>
      <c r="CI54" s="476" t="n"/>
      <c r="CJ54" s="476" t="n"/>
      <c r="CK54" s="476" t="n"/>
      <c r="CL54" s="476" t="n"/>
      <c r="CM54" s="476" t="n"/>
      <c r="CN54" s="476" t="n"/>
      <c r="CO54" s="476" t="n"/>
      <c r="CP54" s="476" t="n"/>
      <c r="CQ54" s="476" t="n"/>
      <c r="CR54" s="476" t="n"/>
      <c r="CS54" s="476" t="n"/>
      <c r="CT54" s="476" t="n"/>
      <c r="CU54" s="476" t="n"/>
      <c r="CV54" s="476" t="n"/>
    </row>
    <row r="55">
      <c r="A55" s="612" t="n"/>
      <c r="B55" s="618">
        <f>IF(B$41=$B17,IF(B$40="dx",-$K17,-$J17),IF(B$41=$C17,IF(B$40="dx",$K17,$J17),0))</f>
        <v/>
      </c>
      <c r="C55" s="552">
        <f>IF(C$41=$B17,IF(C$40="dx",-$K17,-$J17),IF(C$41=$C17,IF(C$40="dx",$K17,$J17),0))</f>
        <v/>
      </c>
      <c r="D55" s="552">
        <f>IF(D$41=$B17,IF(D$40="dx",-$K17,-$J17),IF(D$41=$C17,IF(D$40="dx",$K17,$J17),0))</f>
        <v/>
      </c>
      <c r="E55" s="552">
        <f>IF(E$41=$B17,IF(E$40="dx",-$K17,-$J17),IF(E$41=$C17,IF(E$40="dx",$K17,$J17),0))</f>
        <v/>
      </c>
      <c r="F55" s="552">
        <f>IF(F$41=$B17,IF(F$40="dx",-$K17,-$J17),IF(F$41=$C17,IF(F$40="dx",$K17,$J17),0))</f>
        <v/>
      </c>
      <c r="G55" s="552">
        <f>IF(G$41=$B17,IF(G$40="dx",-$K17,-$J17),IF(G$41=$C17,IF(G$40="dx",$K17,$J17),0))</f>
        <v/>
      </c>
      <c r="H55" s="552">
        <f>IF(H$41=$B17,IF(H$40="dx",-$K17,-$J17),IF(H$41=$C17,IF(H$40="dx",$K17,$J17),0))</f>
        <v/>
      </c>
      <c r="I55" s="552">
        <f>IF(I$41=$B17,IF(I$40="dx",-$K17,-$J17),IF(I$41=$C17,IF(I$40="dx",$K17,$J17),0))</f>
        <v/>
      </c>
      <c r="J55" s="552">
        <f>IF(J$41=$B17,IF(J$40="dx",-$K17,-$J17),IF(J$41=$C17,IF(J$40="dx",$K17,$J17),0))</f>
        <v/>
      </c>
      <c r="K55" s="552">
        <f>IF(K$41=$B17,IF(K$40="dx",-$K17,-$J17),IF(K$41=$C17,IF(K$40="dx",$K17,$J17),0))</f>
        <v/>
      </c>
      <c r="L55" s="552">
        <f>IF(L$41=$B17,IF(L$40="dx",-$K17,-$J17),IF(L$41=$C17,IF(L$40="dx",$K17,$J17),0))</f>
        <v/>
      </c>
      <c r="M55" s="552">
        <f>IF(M$41=$B17,IF(M$40="dx",-$K17,-$J17),IF(M$41=$C17,IF(M$40="dx",$K17,$J17),0))</f>
        <v/>
      </c>
      <c r="N55" s="552">
        <f>IF(N$41=$B17,IF(N$40="dx",-$K17,-$J17),IF(N$41=$C17,IF(N$40="dx",$K17,$J17),0))</f>
        <v/>
      </c>
      <c r="O55" s="552">
        <f>IF(O$41=$B17,IF(O$40="dx",-$K17,-$J17),IF(O$41=$C17,IF(O$40="dx",$K17,$J17),0))</f>
        <v/>
      </c>
      <c r="P55" s="552">
        <f>IF(P$41=$B17,IF(P$40="dx",-$K17,-$J17),IF(P$41=$C17,IF(P$40="dx",$K17,$J17),0))</f>
        <v/>
      </c>
      <c r="Q55" s="619">
        <f>IF(Q$41=$B17,IF(Q$40="dx",-$K17,-$J17),IF(Q$41=$C17,IF(Q$40="dx",$K17,$J17),0))</f>
        <v/>
      </c>
      <c r="R55" s="620">
        <f>N16</f>
        <v/>
      </c>
      <c r="S55" s="845">
        <f>M17</f>
        <v/>
      </c>
      <c r="T55" s="542" t="n">
        <v>0.0001218702211396123</v>
      </c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  <c r="AJ55" s="476" t="n"/>
      <c r="AK55" s="476" t="n"/>
      <c r="AL55" s="476" t="n"/>
      <c r="AM55" s="476" t="n"/>
      <c r="AN55" s="476" t="n"/>
      <c r="AO55" s="476" t="n"/>
      <c r="AP55" s="476" t="n"/>
      <c r="AQ55" s="476" t="n"/>
      <c r="AR55" s="476" t="n"/>
      <c r="AS55" s="476" t="n"/>
      <c r="AT55" s="476" t="n"/>
      <c r="AU55" s="476" t="n"/>
      <c r="AV55" s="476" t="n"/>
      <c r="AW55" s="476" t="n"/>
      <c r="AX55" s="476" t="n"/>
      <c r="AY55" s="476" t="n"/>
      <c r="AZ55" s="476" t="n"/>
      <c r="BA55" s="476" t="n"/>
      <c r="BB55" s="476" t="n"/>
      <c r="BC55" s="476" t="n"/>
      <c r="BD55" s="476" t="n"/>
      <c r="BE55" s="476" t="n"/>
      <c r="BF55" s="476" t="n"/>
      <c r="BG55" s="476" t="n"/>
      <c r="BH55" s="476" t="n"/>
      <c r="BI55" s="476" t="n"/>
      <c r="BJ55" s="476" t="n"/>
      <c r="BK55" s="476" t="n"/>
      <c r="BL55" s="476" t="n"/>
      <c r="BM55" s="476" t="n"/>
      <c r="BN55" s="476" t="n"/>
      <c r="BO55" s="476" t="n"/>
      <c r="BP55" s="476" t="n"/>
      <c r="BQ55" s="476" t="n"/>
      <c r="BR55" s="476" t="n"/>
      <c r="BS55" s="476" t="n"/>
      <c r="BT55" s="476" t="n"/>
      <c r="BU55" s="476" t="n"/>
      <c r="BV55" s="476" t="n"/>
      <c r="BW55" s="476" t="n"/>
      <c r="BX55" s="476" t="n"/>
      <c r="BY55" s="476" t="n"/>
      <c r="BZ55" s="476" t="n"/>
      <c r="CA55" s="476" t="n"/>
      <c r="CB55" s="476" t="n"/>
      <c r="CC55" s="476" t="n"/>
      <c r="CD55" s="476" t="n"/>
      <c r="CE55" s="476" t="n"/>
      <c r="CF55" s="476" t="n"/>
      <c r="CG55" s="476" t="n"/>
      <c r="CH55" s="476" t="n"/>
      <c r="CI55" s="476" t="n"/>
      <c r="CJ55" s="476" t="n"/>
      <c r="CK55" s="476" t="n"/>
      <c r="CL55" s="476" t="n"/>
      <c r="CM55" s="476" t="n"/>
      <c r="CN55" s="476" t="n"/>
      <c r="CO55" s="476" t="n"/>
      <c r="CP55" s="476" t="n"/>
      <c r="CQ55" s="476" t="n"/>
      <c r="CR55" s="476" t="n"/>
      <c r="CS55" s="476" t="n"/>
      <c r="CT55" s="476" t="n"/>
      <c r="CU55" s="476" t="n"/>
      <c r="CV55" s="476" t="n"/>
    </row>
    <row r="56">
      <c r="A56" s="612" t="n"/>
      <c r="B56" s="618">
        <f>IF(B$41=$B18,IF(B$40="dx",-$K18,-$J18),IF(B$41=$C18,IF(B$40="dx",$K18,$J18),0))</f>
        <v/>
      </c>
      <c r="C56" s="552">
        <f>IF(C$41=$B18,IF(C$40="dx",-$K18,-$J18),IF(C$41=$C18,IF(C$40="dx",$K18,$J18),0))</f>
        <v/>
      </c>
      <c r="D56" s="552">
        <f>IF(D$41=$B18,IF(D$40="dx",-$K18,-$J18),IF(D$41=$C18,IF(D$40="dx",$K18,$J18),0))</f>
        <v/>
      </c>
      <c r="E56" s="552">
        <f>IF(E$41=$B18,IF(E$40="dx",-$K18,-$J18),IF(E$41=$C18,IF(E$40="dx",$K18,$J18),0))</f>
        <v/>
      </c>
      <c r="F56" s="552">
        <f>IF(F$41=$B18,IF(F$40="dx",-$K18,-$J18),IF(F$41=$C18,IF(F$40="dx",$K18,$J18),0))</f>
        <v/>
      </c>
      <c r="G56" s="552">
        <f>IF(G$41=$B18,IF(G$40="dx",-$K18,-$J18),IF(G$41=$C18,IF(G$40="dx",$K18,$J18),0))</f>
        <v/>
      </c>
      <c r="H56" s="552">
        <f>IF(H$41=$B18,IF(H$40="dx",-$K18,-$J18),IF(H$41=$C18,IF(H$40="dx",$K18,$J18),0))</f>
        <v/>
      </c>
      <c r="I56" s="552">
        <f>IF(I$41=$B18,IF(I$40="dx",-$K18,-$J18),IF(I$41=$C18,IF(I$40="dx",$K18,$J18),0))</f>
        <v/>
      </c>
      <c r="J56" s="552">
        <f>IF(J$41=$B18,IF(J$40="dx",-$K18,-$J18),IF(J$41=$C18,IF(J$40="dx",$K18,$J18),0))</f>
        <v/>
      </c>
      <c r="K56" s="552">
        <f>IF(K$41=$B18,IF(K$40="dx",-$K18,-$J18),IF(K$41=$C18,IF(K$40="dx",$K18,$J18),0))</f>
        <v/>
      </c>
      <c r="L56" s="552">
        <f>IF(L$41=$B18,IF(L$40="dx",-$K18,-$J18),IF(L$41=$C18,IF(L$40="dx",$K18,$J18),0))</f>
        <v/>
      </c>
      <c r="M56" s="552">
        <f>IF(M$41=$B18,IF(M$40="dx",-$K18,-$J18),IF(M$41=$C18,IF(M$40="dx",$K18,$J18),0))</f>
        <v/>
      </c>
      <c r="N56" s="552">
        <f>IF(N$41=$B18,IF(N$40="dx",-$K18,-$J18),IF(N$41=$C18,IF(N$40="dx",$K18,$J18),0))</f>
        <v/>
      </c>
      <c r="O56" s="552">
        <f>IF(O$41=$B18,IF(O$40="dx",-$K18,-$J18),IF(O$41=$C18,IF(O$40="dx",$K18,$J18),0))</f>
        <v/>
      </c>
      <c r="P56" s="552">
        <f>IF(P$41=$B18,IF(P$40="dx",-$K18,-$J18),IF(P$41=$C18,IF(P$40="dx",$K18,$J18),0))</f>
        <v/>
      </c>
      <c r="Q56" s="619">
        <f>IF(Q$41=$B18,IF(Q$40="dx",-$K18,-$J18),IF(Q$41=$C18,IF(Q$40="dx",$K18,$J18),0))</f>
        <v/>
      </c>
      <c r="R56" s="620">
        <f>N17</f>
        <v/>
      </c>
      <c r="S56" s="845">
        <f>M18</f>
        <v/>
      </c>
      <c r="T56" s="542" t="n">
        <v>-0.001292400005872439</v>
      </c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  <c r="AJ56" s="476" t="n"/>
      <c r="AK56" s="476" t="n"/>
      <c r="AL56" s="476" t="n"/>
      <c r="AM56" s="476" t="n"/>
      <c r="AN56" s="476" t="n"/>
      <c r="AO56" s="476" t="n"/>
      <c r="AP56" s="476" t="n"/>
      <c r="AQ56" s="476" t="n"/>
      <c r="AR56" s="476" t="n"/>
      <c r="AS56" s="476" t="n"/>
      <c r="AT56" s="476" t="n"/>
      <c r="AU56" s="476" t="n"/>
      <c r="AV56" s="476" t="n"/>
      <c r="AW56" s="476" t="n"/>
      <c r="AX56" s="476" t="n"/>
      <c r="AY56" s="476" t="n"/>
      <c r="AZ56" s="476" t="n"/>
      <c r="BA56" s="476" t="n"/>
      <c r="BB56" s="476" t="n"/>
      <c r="BC56" s="476" t="n"/>
      <c r="BD56" s="476" t="n"/>
      <c r="BE56" s="476" t="n"/>
      <c r="BF56" s="476" t="n"/>
      <c r="BG56" s="476" t="n"/>
      <c r="BH56" s="476" t="n"/>
      <c r="BI56" s="476" t="n"/>
      <c r="BJ56" s="476" t="n"/>
      <c r="BK56" s="476" t="n"/>
      <c r="BL56" s="476" t="n"/>
      <c r="BM56" s="476" t="n"/>
      <c r="BN56" s="476" t="n"/>
      <c r="BO56" s="476" t="n"/>
      <c r="BP56" s="476" t="n"/>
      <c r="BQ56" s="476" t="n"/>
      <c r="BR56" s="476" t="n"/>
      <c r="BS56" s="476" t="n"/>
      <c r="BT56" s="476" t="n"/>
      <c r="BU56" s="476" t="n"/>
      <c r="BV56" s="476" t="n"/>
      <c r="BW56" s="476" t="n"/>
      <c r="BX56" s="476" t="n"/>
      <c r="BY56" s="476" t="n"/>
      <c r="BZ56" s="476" t="n"/>
      <c r="CA56" s="476" t="n"/>
      <c r="CB56" s="476" t="n"/>
      <c r="CC56" s="476" t="n"/>
      <c r="CD56" s="476" t="n"/>
      <c r="CE56" s="476" t="n"/>
      <c r="CF56" s="476" t="n"/>
      <c r="CG56" s="476" t="n"/>
      <c r="CH56" s="476" t="n"/>
      <c r="CI56" s="476" t="n"/>
      <c r="CJ56" s="476" t="n"/>
      <c r="CK56" s="476" t="n"/>
      <c r="CL56" s="476" t="n"/>
      <c r="CM56" s="476" t="n"/>
      <c r="CN56" s="476" t="n"/>
      <c r="CO56" s="476" t="n"/>
      <c r="CP56" s="476" t="n"/>
      <c r="CQ56" s="476" t="n"/>
      <c r="CR56" s="476" t="n"/>
      <c r="CS56" s="476" t="n"/>
      <c r="CT56" s="476" t="n"/>
      <c r="CU56" s="476" t="n"/>
      <c r="CV56" s="476" t="n"/>
    </row>
    <row r="57">
      <c r="A57" s="612" t="n"/>
      <c r="B57" s="618">
        <f>IF(B$41=$B19,IF(B$40="dx",-$K19,-$J19),IF(B$41=$C19,IF(B$40="dx",$K19,$J19),0))</f>
        <v/>
      </c>
      <c r="C57" s="552">
        <f>IF(C$41=$B19,IF(C$40="dx",-$K19,-$J19),IF(C$41=$C19,IF(C$40="dx",$K19,$J19),0))</f>
        <v/>
      </c>
      <c r="D57" s="552">
        <f>IF(D$41=$B19,IF(D$40="dx",-$K19,-$J19),IF(D$41=$C19,IF(D$40="dx",$K19,$J19),0))</f>
        <v/>
      </c>
      <c r="E57" s="552">
        <f>IF(E$41=$B19,IF(E$40="dx",-$K19,-$J19),IF(E$41=$C19,IF(E$40="dx",$K19,$J19),0))</f>
        <v/>
      </c>
      <c r="F57" s="552">
        <f>IF(F$41=$B19,IF(F$40="dx",-$K19,-$J19),IF(F$41=$C19,IF(F$40="dx",$K19,$J19),0))</f>
        <v/>
      </c>
      <c r="G57" s="552">
        <f>IF(G$41=$B19,IF(G$40="dx",-$K19,-$J19),IF(G$41=$C19,IF(G$40="dx",$K19,$J19),0))</f>
        <v/>
      </c>
      <c r="H57" s="552">
        <f>IF(H$41=$B19,IF(H$40="dx",-$K19,-$J19),IF(H$41=$C19,IF(H$40="dx",$K19,$J19),0))</f>
        <v/>
      </c>
      <c r="I57" s="552">
        <f>IF(I$41=$B19,IF(I$40="dx",-$K19,-$J19),IF(I$41=$C19,IF(I$40="dx",$K19,$J19),0))</f>
        <v/>
      </c>
      <c r="J57" s="552">
        <f>IF(J$41=$B19,IF(J$40="dx",-$K19,-$J19),IF(J$41=$C19,IF(J$40="dx",$K19,$J19),0))</f>
        <v/>
      </c>
      <c r="K57" s="552">
        <f>IF(K$41=$B19,IF(K$40="dx",-$K19,-$J19),IF(K$41=$C19,IF(K$40="dx",$K19,$J19),0))</f>
        <v/>
      </c>
      <c r="L57" s="552">
        <f>IF(L$41=$B19,IF(L$40="dx",-$K19,-$J19),IF(L$41=$C19,IF(L$40="dx",$K19,$J19),0))</f>
        <v/>
      </c>
      <c r="M57" s="552">
        <f>IF(M$41=$B19,IF(M$40="dx",-$K19,-$J19),IF(M$41=$C19,IF(M$40="dx",$K19,$J19),0))</f>
        <v/>
      </c>
      <c r="N57" s="552">
        <f>IF(N$41=$B19,IF(N$40="dx",-$K19,-$J19),IF(N$41=$C19,IF(N$40="dx",$K19,$J19),0))</f>
        <v/>
      </c>
      <c r="O57" s="552">
        <f>IF(O$41=$B19,IF(O$40="dx",-$K19,-$J19),IF(O$41=$C19,IF(O$40="dx",$K19,$J19),0))</f>
        <v/>
      </c>
      <c r="P57" s="552">
        <f>IF(P$41=$B19,IF(P$40="dx",-$K19,-$J19),IF(P$41=$C19,IF(P$40="dx",$K19,$J19),0))</f>
        <v/>
      </c>
      <c r="Q57" s="619">
        <f>IF(Q$41=$B19,IF(Q$40="dx",-$K19,-$J19),IF(Q$41=$C19,IF(Q$40="dx",$K19,$J19),0))</f>
        <v/>
      </c>
      <c r="R57" s="620">
        <f>N18</f>
        <v/>
      </c>
      <c r="S57" s="845">
        <f>M19</f>
        <v/>
      </c>
      <c r="T57" s="542" t="n">
        <v>0.001446781710227629</v>
      </c>
      <c r="U57" s="476" t="n"/>
      <c r="V57" s="476" t="n"/>
      <c r="W57" s="476" t="n"/>
      <c r="X57" s="476" t="n"/>
      <c r="Y57" s="476" t="n"/>
      <c r="Z57" s="476" t="n"/>
      <c r="AA57" s="476" t="n"/>
      <c r="AB57" s="476" t="n"/>
      <c r="AC57" s="476" t="n"/>
      <c r="AD57" s="476" t="n"/>
      <c r="AE57" s="476" t="n"/>
      <c r="AF57" s="476" t="n"/>
      <c r="AG57" s="476" t="n"/>
      <c r="AH57" s="476" t="n"/>
      <c r="AI57" s="476" t="n"/>
      <c r="AJ57" s="476" t="n"/>
      <c r="AK57" s="476" t="n"/>
      <c r="AL57" s="476" t="n"/>
      <c r="AM57" s="476" t="n"/>
      <c r="AN57" s="476" t="n"/>
      <c r="AO57" s="476" t="n"/>
      <c r="AP57" s="476" t="n"/>
      <c r="AQ57" s="476" t="n"/>
      <c r="AR57" s="476" t="n"/>
      <c r="AS57" s="476" t="n"/>
      <c r="AT57" s="476" t="n"/>
      <c r="AU57" s="476" t="n"/>
      <c r="AV57" s="476" t="n"/>
      <c r="AW57" s="476" t="n"/>
      <c r="AX57" s="476" t="n"/>
      <c r="AY57" s="476" t="n"/>
      <c r="AZ57" s="476" t="n"/>
      <c r="BA57" s="476" t="n"/>
      <c r="BB57" s="476" t="n"/>
      <c r="BC57" s="476" t="n"/>
      <c r="BD57" s="476" t="n"/>
      <c r="BE57" s="476" t="n"/>
      <c r="BF57" s="476" t="n"/>
      <c r="BG57" s="476" t="n"/>
      <c r="BH57" s="476" t="n"/>
      <c r="BI57" s="476" t="n"/>
      <c r="BJ57" s="476" t="n"/>
      <c r="BK57" s="476" t="n"/>
      <c r="BL57" s="476" t="n"/>
      <c r="BM57" s="476" t="n"/>
      <c r="BN57" s="476" t="n"/>
      <c r="BO57" s="476" t="n"/>
      <c r="BP57" s="476" t="n"/>
      <c r="BQ57" s="476" t="n"/>
      <c r="BR57" s="476" t="n"/>
      <c r="BS57" s="476" t="n"/>
      <c r="BT57" s="476" t="n"/>
      <c r="BU57" s="476" t="n"/>
      <c r="BV57" s="476" t="n"/>
      <c r="BW57" s="476" t="n"/>
      <c r="BX57" s="476" t="n"/>
      <c r="BY57" s="476" t="n"/>
      <c r="BZ57" s="476" t="n"/>
      <c r="CA57" s="476" t="n"/>
      <c r="CB57" s="476" t="n"/>
      <c r="CC57" s="476" t="n"/>
      <c r="CD57" s="476" t="n"/>
      <c r="CE57" s="476" t="n"/>
      <c r="CF57" s="476" t="n"/>
      <c r="CG57" s="476" t="n"/>
      <c r="CH57" s="476" t="n"/>
      <c r="CI57" s="476" t="n"/>
      <c r="CJ57" s="476" t="n"/>
      <c r="CK57" s="476" t="n"/>
      <c r="CL57" s="476" t="n"/>
      <c r="CM57" s="476" t="n"/>
      <c r="CN57" s="476" t="n"/>
      <c r="CO57" s="476" t="n"/>
      <c r="CP57" s="476" t="n"/>
      <c r="CQ57" s="476" t="n"/>
      <c r="CR57" s="476" t="n"/>
      <c r="CS57" s="476" t="n"/>
      <c r="CT57" s="476" t="n"/>
      <c r="CU57" s="476" t="n"/>
      <c r="CV57" s="476" t="n"/>
    </row>
    <row r="58">
      <c r="A58" s="612" t="n"/>
      <c r="B58" s="618">
        <f>IF(B$41=$B20,IF(B$40="dx",-$K20,-$J20),IF(B$41=$C20,IF(B$40="dx",$K20,$J20),0))</f>
        <v/>
      </c>
      <c r="C58" s="552">
        <f>IF(C$41=$B20,IF(C$40="dx",-$K20,-$J20),IF(C$41=$C20,IF(C$40="dx",$K20,$J20),0))</f>
        <v/>
      </c>
      <c r="D58" s="552">
        <f>IF(D$41=$B20,IF(D$40="dx",-$K20,-$J20),IF(D$41=$C20,IF(D$40="dx",$K20,$J20),0))</f>
        <v/>
      </c>
      <c r="E58" s="552">
        <f>IF(E$41=$B20,IF(E$40="dx",-$K20,-$J20),IF(E$41=$C20,IF(E$40="dx",$K20,$J20),0))</f>
        <v/>
      </c>
      <c r="F58" s="552">
        <f>IF(F$41=$B20,IF(F$40="dx",-$K20,-$J20),IF(F$41=$C20,IF(F$40="dx",$K20,$J20),0))</f>
        <v/>
      </c>
      <c r="G58" s="552">
        <f>IF(G$41=$B20,IF(G$40="dx",-$K20,-$J20),IF(G$41=$C20,IF(G$40="dx",$K20,$J20),0))</f>
        <v/>
      </c>
      <c r="H58" s="552">
        <f>IF(H$41=$B20,IF(H$40="dx",-$K20,-$J20),IF(H$41=$C20,IF(H$40="dx",$K20,$J20),0))</f>
        <v/>
      </c>
      <c r="I58" s="552">
        <f>IF(I$41=$B20,IF(I$40="dx",-$K20,-$J20),IF(I$41=$C20,IF(I$40="dx",$K20,$J20),0))</f>
        <v/>
      </c>
      <c r="J58" s="552">
        <f>IF(J$41=$B20,IF(J$40="dx",-$K20,-$J20),IF(J$41=$C20,IF(J$40="dx",$K20,$J20),0))</f>
        <v/>
      </c>
      <c r="K58" s="552">
        <f>IF(K$41=$B20,IF(K$40="dx",-$K20,-$J20),IF(K$41=$C20,IF(K$40="dx",$K20,$J20),0))</f>
        <v/>
      </c>
      <c r="L58" s="552">
        <f>IF(L$41=$B20,IF(L$40="dx",-$K20,-$J20),IF(L$41=$C20,IF(L$40="dx",$K20,$J20),0))</f>
        <v/>
      </c>
      <c r="M58" s="552">
        <f>IF(M$41=$B20,IF(M$40="dx",-$K20,-$J20),IF(M$41=$C20,IF(M$40="dx",$K20,$J20),0))</f>
        <v/>
      </c>
      <c r="N58" s="552">
        <f>IF(N$41=$B20,IF(N$40="dx",-$K20,-$J20),IF(N$41=$C20,IF(N$40="dx",$K20,$J20),0))</f>
        <v/>
      </c>
      <c r="O58" s="552">
        <f>IF(O$41=$B20,IF(O$40="dx",-$K20,-$J20),IF(O$41=$C20,IF(O$40="dx",$K20,$J20),0))</f>
        <v/>
      </c>
      <c r="P58" s="552">
        <f>IF(P$41=$B20,IF(P$40="dx",-$K20,-$J20),IF(P$41=$C20,IF(P$40="dx",$K20,$J20),0))</f>
        <v/>
      </c>
      <c r="Q58" s="619">
        <f>IF(Q$41=$B20,IF(Q$40="dx",-$K20,-$J20),IF(Q$41=$C20,IF(Q$40="dx",$K20,$J20),0))</f>
        <v/>
      </c>
      <c r="R58" s="620">
        <f>N19</f>
        <v/>
      </c>
      <c r="S58" s="845">
        <f>M20</f>
        <v/>
      </c>
      <c r="T58" s="542" t="n">
        <v>0.0002781495906891973</v>
      </c>
      <c r="U58" s="476" t="n"/>
      <c r="V58" s="476" t="n"/>
      <c r="W58" s="476" t="n"/>
      <c r="X58" s="476" t="n"/>
      <c r="Y58" s="476" t="n"/>
      <c r="Z58" s="476" t="n"/>
      <c r="AA58" s="476" t="n"/>
      <c r="AB58" s="476" t="n"/>
      <c r="AC58" s="476" t="n"/>
      <c r="AD58" s="476" t="n"/>
      <c r="AE58" s="476" t="n"/>
      <c r="AF58" s="476" t="n"/>
      <c r="AG58" s="476" t="n"/>
      <c r="AH58" s="476" t="n"/>
      <c r="AI58" s="476" t="n"/>
      <c r="AJ58" s="476" t="n"/>
      <c r="AK58" s="476" t="n"/>
      <c r="AL58" s="476" t="n"/>
      <c r="AM58" s="476" t="n"/>
      <c r="AN58" s="476" t="n"/>
      <c r="AO58" s="476" t="n"/>
      <c r="AP58" s="476" t="n"/>
      <c r="AQ58" s="476" t="n"/>
      <c r="AR58" s="476" t="n"/>
      <c r="AS58" s="476" t="n"/>
      <c r="AT58" s="476" t="n"/>
      <c r="AU58" s="476" t="n"/>
      <c r="AV58" s="476" t="n"/>
      <c r="AW58" s="476" t="n"/>
      <c r="AX58" s="476" t="n"/>
      <c r="AY58" s="476" t="n"/>
      <c r="AZ58" s="476" t="n"/>
      <c r="BA58" s="476" t="n"/>
      <c r="BB58" s="476" t="n"/>
      <c r="BC58" s="476" t="n"/>
      <c r="BD58" s="476" t="n"/>
      <c r="BE58" s="476" t="n"/>
      <c r="BF58" s="476" t="n"/>
      <c r="BG58" s="476" t="n"/>
      <c r="BH58" s="476" t="n"/>
      <c r="BI58" s="476" t="n"/>
      <c r="BJ58" s="476" t="n"/>
      <c r="BK58" s="476" t="n"/>
      <c r="BL58" s="476" t="n"/>
      <c r="BM58" s="476" t="n"/>
      <c r="BN58" s="476" t="n"/>
      <c r="BO58" s="476" t="n"/>
      <c r="BP58" s="476" t="n"/>
      <c r="BQ58" s="476" t="n"/>
      <c r="BR58" s="476" t="n"/>
      <c r="BS58" s="476" t="n"/>
      <c r="BT58" s="476" t="n"/>
      <c r="BU58" s="476" t="n"/>
      <c r="BV58" s="476" t="n"/>
      <c r="BW58" s="476" t="n"/>
      <c r="BX58" s="476" t="n"/>
      <c r="BY58" s="476" t="n"/>
      <c r="BZ58" s="476" t="n"/>
      <c r="CA58" s="476" t="n"/>
      <c r="CB58" s="476" t="n"/>
      <c r="CC58" s="476" t="n"/>
      <c r="CD58" s="476" t="n"/>
      <c r="CE58" s="476" t="n"/>
      <c r="CF58" s="476" t="n"/>
      <c r="CG58" s="476" t="n"/>
      <c r="CH58" s="476" t="n"/>
      <c r="CI58" s="476" t="n"/>
      <c r="CJ58" s="476" t="n"/>
      <c r="CK58" s="476" t="n"/>
      <c r="CL58" s="476" t="n"/>
      <c r="CM58" s="476" t="n"/>
      <c r="CN58" s="476" t="n"/>
      <c r="CO58" s="476" t="n"/>
      <c r="CP58" s="476" t="n"/>
      <c r="CQ58" s="476" t="n"/>
      <c r="CR58" s="476" t="n"/>
      <c r="CS58" s="476" t="n"/>
      <c r="CT58" s="476" t="n"/>
      <c r="CU58" s="476" t="n"/>
      <c r="CV58" s="476" t="n"/>
    </row>
    <row r="59">
      <c r="A59" s="612" t="n"/>
      <c r="B59" s="618">
        <f>IF(B$41=$B21,IF(B$40="dx",-$K21,-$J21),IF(B$41=$C21,IF(B$40="dx",$K21,$J21),0))</f>
        <v/>
      </c>
      <c r="C59" s="552">
        <f>IF(C$41=$B21,IF(C$40="dx",-$K21,-$J21),IF(C$41=$C21,IF(C$40="dx",$K21,$J21),0))</f>
        <v/>
      </c>
      <c r="D59" s="552">
        <f>IF(D$41=$B21,IF(D$40="dx",-$K21,-$J21),IF(D$41=$C21,IF(D$40="dx",$K21,$J21),0))</f>
        <v/>
      </c>
      <c r="E59" s="552">
        <f>IF(E$41=$B21,IF(E$40="dx",-$K21,-$J21),IF(E$41=$C21,IF(E$40="dx",$K21,$J21),0))</f>
        <v/>
      </c>
      <c r="F59" s="552">
        <f>IF(F$41=$B21,IF(F$40="dx",-$K21,-$J21),IF(F$41=$C21,IF(F$40="dx",$K21,$J21),0))</f>
        <v/>
      </c>
      <c r="G59" s="552">
        <f>IF(G$41=$B21,IF(G$40="dx",-$K21,-$J21),IF(G$41=$C21,IF(G$40="dx",$K21,$J21),0))</f>
        <v/>
      </c>
      <c r="H59" s="552">
        <f>IF(H$41=$B21,IF(H$40="dx",-$K21,-$J21),IF(H$41=$C21,IF(H$40="dx",$K21,$J21),0))</f>
        <v/>
      </c>
      <c r="I59" s="552">
        <f>IF(I$41=$B21,IF(I$40="dx",-$K21,-$J21),IF(I$41=$C21,IF(I$40="dx",$K21,$J21),0))</f>
        <v/>
      </c>
      <c r="J59" s="552">
        <f>IF(J$41=$B21,IF(J$40="dx",-$K21,-$J21),IF(J$41=$C21,IF(J$40="dx",$K21,$J21),0))</f>
        <v/>
      </c>
      <c r="K59" s="552">
        <f>IF(K$41=$B21,IF(K$40="dx",-$K21,-$J21),IF(K$41=$C21,IF(K$40="dx",$K21,$J21),0))</f>
        <v/>
      </c>
      <c r="L59" s="552">
        <f>IF(L$41=$B21,IF(L$40="dx",-$K21,-$J21),IF(L$41=$C21,IF(L$40="dx",$K21,$J21),0))</f>
        <v/>
      </c>
      <c r="M59" s="552">
        <f>IF(M$41=$B21,IF(M$40="dx",-$K21,-$J21),IF(M$41=$C21,IF(M$40="dx",$K21,$J21),0))</f>
        <v/>
      </c>
      <c r="N59" s="552">
        <f>IF(N$41=$B21,IF(N$40="dx",-$K21,-$J21),IF(N$41=$C21,IF(N$40="dx",$K21,$J21),0))</f>
        <v/>
      </c>
      <c r="O59" s="552">
        <f>IF(O$41=$B21,IF(O$40="dx",-$K21,-$J21),IF(O$41=$C21,IF(O$40="dx",$K21,$J21),0))</f>
        <v/>
      </c>
      <c r="P59" s="552">
        <f>IF(P$41=$B21,IF(P$40="dx",-$K21,-$J21),IF(P$41=$C21,IF(P$40="dx",$K21,$J21),0))</f>
        <v/>
      </c>
      <c r="Q59" s="619">
        <f>IF(Q$41=$B21,IF(Q$40="dx",-$K21,-$J21),IF(Q$41=$C21,IF(Q$40="dx",$K21,$J21),0))</f>
        <v/>
      </c>
      <c r="R59" s="620">
        <f>N20</f>
        <v/>
      </c>
      <c r="S59" s="845">
        <f>M21</f>
        <v/>
      </c>
      <c r="T59" s="542" t="n">
        <v>-0.001481209759127916</v>
      </c>
      <c r="U59" s="476" t="n"/>
      <c r="V59" s="476" t="n"/>
      <c r="W59" s="476" t="n"/>
      <c r="X59" s="476" t="n"/>
      <c r="Y59" s="476" t="n"/>
      <c r="Z59" s="476" t="n"/>
      <c r="AA59" s="476" t="n"/>
      <c r="AB59" s="476" t="n"/>
      <c r="AC59" s="476" t="n"/>
      <c r="AD59" s="476" t="n"/>
      <c r="AE59" s="476" t="n"/>
      <c r="AF59" s="476" t="n"/>
      <c r="AG59" s="476" t="n"/>
      <c r="AH59" s="476" t="n"/>
      <c r="AI59" s="476" t="n"/>
      <c r="AJ59" s="476" t="n"/>
      <c r="AK59" s="476" t="n"/>
      <c r="AL59" s="476" t="n"/>
      <c r="AM59" s="476" t="n"/>
      <c r="AN59" s="476" t="n"/>
      <c r="AO59" s="476" t="n"/>
      <c r="AP59" s="476" t="n"/>
      <c r="AQ59" s="476" t="n"/>
      <c r="AR59" s="476" t="n"/>
      <c r="AS59" s="476" t="n"/>
      <c r="AT59" s="476" t="n"/>
      <c r="AU59" s="476" t="n"/>
      <c r="AV59" s="476" t="n"/>
      <c r="AW59" s="476" t="n"/>
      <c r="AX59" s="476" t="n"/>
      <c r="AY59" s="476" t="n"/>
      <c r="AZ59" s="476" t="n"/>
      <c r="BA59" s="476" t="n"/>
      <c r="BB59" s="476" t="n"/>
      <c r="BC59" s="476" t="n"/>
      <c r="BD59" s="476" t="n"/>
      <c r="BE59" s="476" t="n"/>
      <c r="BF59" s="476" t="n"/>
      <c r="BG59" s="476" t="n"/>
      <c r="BH59" s="476" t="n"/>
      <c r="BI59" s="476" t="n"/>
      <c r="BJ59" s="476" t="n"/>
      <c r="BK59" s="476" t="n"/>
      <c r="BL59" s="476" t="n"/>
      <c r="BM59" s="476" t="n"/>
      <c r="BN59" s="476" t="n"/>
      <c r="BO59" s="476" t="n"/>
      <c r="BP59" s="476" t="n"/>
      <c r="BQ59" s="476" t="n"/>
      <c r="BR59" s="476" t="n"/>
      <c r="BS59" s="476" t="n"/>
      <c r="BT59" s="476" t="n"/>
      <c r="BU59" s="476" t="n"/>
      <c r="BV59" s="476" t="n"/>
      <c r="BW59" s="476" t="n"/>
      <c r="BX59" s="476" t="n"/>
      <c r="BY59" s="476" t="n"/>
      <c r="BZ59" s="476" t="n"/>
      <c r="CA59" s="476" t="n"/>
      <c r="CB59" s="476" t="n"/>
      <c r="CC59" s="476" t="n"/>
      <c r="CD59" s="476" t="n"/>
      <c r="CE59" s="476" t="n"/>
      <c r="CF59" s="476" t="n"/>
      <c r="CG59" s="476" t="n"/>
      <c r="CH59" s="476" t="n"/>
      <c r="CI59" s="476" t="n"/>
      <c r="CJ59" s="476" t="n"/>
      <c r="CK59" s="476" t="n"/>
      <c r="CL59" s="476" t="n"/>
      <c r="CM59" s="476" t="n"/>
      <c r="CN59" s="476" t="n"/>
      <c r="CO59" s="476" t="n"/>
      <c r="CP59" s="476" t="n"/>
      <c r="CQ59" s="476" t="n"/>
      <c r="CR59" s="476" t="n"/>
      <c r="CS59" s="476" t="n"/>
      <c r="CT59" s="476" t="n"/>
      <c r="CU59" s="476" t="n"/>
      <c r="CV59" s="476" t="n"/>
    </row>
    <row r="60">
      <c r="A60" s="612" t="n"/>
      <c r="B60" s="618">
        <f>IF(B$41=$B22,IF(B$40="dx",-$K22,-$J22),IF(B$41=$C22,IF(B$40="dx",$K22,$J22),0))</f>
        <v/>
      </c>
      <c r="C60" s="552">
        <f>IF(C$41=$B22,IF(C$40="dx",-$K22,-$J22),IF(C$41=$C22,IF(C$40="dx",$K22,$J22),0))</f>
        <v/>
      </c>
      <c r="D60" s="552">
        <f>IF(D$41=$B22,IF(D$40="dx",-$K22,-$J22),IF(D$41=$C22,IF(D$40="dx",$K22,$J22),0))</f>
        <v/>
      </c>
      <c r="E60" s="552">
        <f>IF(E$41=$B22,IF(E$40="dx",-$K22,-$J22),IF(E$41=$C22,IF(E$40="dx",$K22,$J22),0))</f>
        <v/>
      </c>
      <c r="F60" s="552">
        <f>IF(F$41=$B22,IF(F$40="dx",-$K22,-$J22),IF(F$41=$C22,IF(F$40="dx",$K22,$J22),0))</f>
        <v/>
      </c>
      <c r="G60" s="552">
        <f>IF(G$41=$B22,IF(G$40="dx",-$K22,-$J22),IF(G$41=$C22,IF(G$40="dx",$K22,$J22),0))</f>
        <v/>
      </c>
      <c r="H60" s="552">
        <f>IF(H$41=$B22,IF(H$40="dx",-$K22,-$J22),IF(H$41=$C22,IF(H$40="dx",$K22,$J22),0))</f>
        <v/>
      </c>
      <c r="I60" s="552">
        <f>IF(I$41=$B22,IF(I$40="dx",-$K22,-$J22),IF(I$41=$C22,IF(I$40="dx",$K22,$J22),0))</f>
        <v/>
      </c>
      <c r="J60" s="552">
        <f>IF(J$41=$B22,IF(J$40="dx",-$K22,-$J22),IF(J$41=$C22,IF(J$40="dx",$K22,$J22),0))</f>
        <v/>
      </c>
      <c r="K60" s="552">
        <f>IF(K$41=$B22,IF(K$40="dx",-$K22,-$J22),IF(K$41=$C22,IF(K$40="dx",$K22,$J22),0))</f>
        <v/>
      </c>
      <c r="L60" s="552">
        <f>IF(L$41=$B22,IF(L$40="dx",-$K22,-$J22),IF(L$41=$C22,IF(L$40="dx",$K22,$J22),0))</f>
        <v/>
      </c>
      <c r="M60" s="552">
        <f>IF(M$41=$B22,IF(M$40="dx",-$K22,-$J22),IF(M$41=$C22,IF(M$40="dx",$K22,$J22),0))</f>
        <v/>
      </c>
      <c r="N60" s="552">
        <f>IF(N$41=$B22,IF(N$40="dx",-$K22,-$J22),IF(N$41=$C22,IF(N$40="dx",$K22,$J22),0))</f>
        <v/>
      </c>
      <c r="O60" s="552">
        <f>IF(O$41=$B22,IF(O$40="dx",-$K22,-$J22),IF(O$41=$C22,IF(O$40="dx",$K22,$J22),0))</f>
        <v/>
      </c>
      <c r="P60" s="552">
        <f>IF(P$41=$B22,IF(P$40="dx",-$K22,-$J22),IF(P$41=$C22,IF(P$40="dx",$K22,$J22),0))</f>
        <v/>
      </c>
      <c r="Q60" s="619">
        <f>IF(Q$41=$B22,IF(Q$40="dx",-$K22,-$J22),IF(Q$41=$C22,IF(Q$40="dx",$K22,$J22),0))</f>
        <v/>
      </c>
      <c r="R60" s="620">
        <f>N21</f>
        <v/>
      </c>
      <c r="S60" s="845">
        <f>M22</f>
        <v/>
      </c>
      <c r="T60" s="542" t="n">
        <v>0.000237631193171166</v>
      </c>
      <c r="U60" s="476" t="n"/>
      <c r="V60" s="476" t="n"/>
      <c r="W60" s="476" t="n"/>
      <c r="X60" s="476" t="n"/>
      <c r="Y60" s="476" t="n"/>
      <c r="Z60" s="476" t="n"/>
      <c r="AA60" s="476" t="n"/>
      <c r="AB60" s="476" t="n"/>
      <c r="AC60" s="476" t="n"/>
      <c r="AD60" s="476" t="n"/>
      <c r="AE60" s="476" t="n"/>
      <c r="AF60" s="476" t="n"/>
      <c r="AG60" s="476" t="n"/>
      <c r="AH60" s="476" t="n"/>
      <c r="AI60" s="476" t="n"/>
      <c r="AJ60" s="476" t="n"/>
      <c r="AK60" s="476" t="n"/>
      <c r="AL60" s="476" t="n"/>
      <c r="AM60" s="476" t="n"/>
      <c r="AN60" s="476" t="n"/>
      <c r="AO60" s="476" t="n"/>
      <c r="AP60" s="476" t="n"/>
      <c r="AQ60" s="476" t="n"/>
      <c r="AR60" s="476" t="n"/>
      <c r="AS60" s="476" t="n"/>
      <c r="AT60" s="476" t="n"/>
      <c r="AU60" s="476" t="n"/>
      <c r="AV60" s="476" t="n"/>
      <c r="AW60" s="476" t="n"/>
      <c r="AX60" s="476" t="n"/>
      <c r="AY60" s="476" t="n"/>
      <c r="AZ60" s="476" t="n"/>
      <c r="BA60" s="476" t="n"/>
      <c r="BB60" s="476" t="n"/>
      <c r="BC60" s="476" t="n"/>
      <c r="BD60" s="476" t="n"/>
      <c r="BE60" s="476" t="n"/>
      <c r="BF60" s="476" t="n"/>
      <c r="BG60" s="476" t="n"/>
      <c r="BH60" s="476" t="n"/>
      <c r="BI60" s="476" t="n"/>
      <c r="BJ60" s="476" t="n"/>
      <c r="BK60" s="476" t="n"/>
      <c r="BL60" s="476" t="n"/>
      <c r="BM60" s="476" t="n"/>
      <c r="BN60" s="476" t="n"/>
      <c r="BO60" s="476" t="n"/>
      <c r="BP60" s="476" t="n"/>
      <c r="BQ60" s="476" t="n"/>
      <c r="BR60" s="476" t="n"/>
      <c r="BS60" s="476" t="n"/>
      <c r="BT60" s="476" t="n"/>
      <c r="BU60" s="476" t="n"/>
      <c r="BV60" s="476" t="n"/>
      <c r="BW60" s="476" t="n"/>
      <c r="BX60" s="476" t="n"/>
      <c r="BY60" s="476" t="n"/>
      <c r="BZ60" s="476" t="n"/>
      <c r="CA60" s="476" t="n"/>
      <c r="CB60" s="476" t="n"/>
      <c r="CC60" s="476" t="n"/>
      <c r="CD60" s="476" t="n"/>
      <c r="CE60" s="476" t="n"/>
      <c r="CF60" s="476" t="n"/>
      <c r="CG60" s="476" t="n"/>
      <c r="CH60" s="476" t="n"/>
      <c r="CI60" s="476" t="n"/>
      <c r="CJ60" s="476" t="n"/>
      <c r="CK60" s="476" t="n"/>
      <c r="CL60" s="476" t="n"/>
      <c r="CM60" s="476" t="n"/>
      <c r="CN60" s="476" t="n"/>
      <c r="CO60" s="476" t="n"/>
      <c r="CP60" s="476" t="n"/>
      <c r="CQ60" s="476" t="n"/>
      <c r="CR60" s="476" t="n"/>
      <c r="CS60" s="476" t="n"/>
      <c r="CT60" s="476" t="n"/>
      <c r="CU60" s="476" t="n"/>
      <c r="CV60" s="476" t="n"/>
    </row>
    <row r="61">
      <c r="A61" s="612" t="n"/>
      <c r="B61" s="618">
        <f>IF(B$41=$B23,IF(B$40="dx",-$K23,-$J23),IF(B$41=$C23,IF(B$40="dx",$K23,$J23),0))</f>
        <v/>
      </c>
      <c r="C61" s="552">
        <f>IF(C$41=$B23,IF(C$40="dx",-$K23,-$J23),IF(C$41=$C23,IF(C$40="dx",$K23,$J23),0))</f>
        <v/>
      </c>
      <c r="D61" s="552">
        <f>IF(D$41=$B23,IF(D$40="dx",-$K23,-$J23),IF(D$41=$C23,IF(D$40="dx",$K23,$J23),0))</f>
        <v/>
      </c>
      <c r="E61" s="552">
        <f>IF(E$41=$B23,IF(E$40="dx",-$K23,-$J23),IF(E$41=$C23,IF(E$40="dx",$K23,$J23),0))</f>
        <v/>
      </c>
      <c r="F61" s="552">
        <f>IF(F$41=$B23,IF(F$40="dx",-$K23,-$J23),IF(F$41=$C23,IF(F$40="dx",$K23,$J23),0))</f>
        <v/>
      </c>
      <c r="G61" s="552">
        <f>IF(G$41=$B23,IF(G$40="dx",-$K23,-$J23),IF(G$41=$C23,IF(G$40="dx",$K23,$J23),0))</f>
        <v/>
      </c>
      <c r="H61" s="552">
        <f>IF(H$41=$B23,IF(H$40="dx",-$K23,-$J23),IF(H$41=$C23,IF(H$40="dx",$K23,$J23),0))</f>
        <v/>
      </c>
      <c r="I61" s="552">
        <f>IF(I$41=$B23,IF(I$40="dx",-$K23,-$J23),IF(I$41=$C23,IF(I$40="dx",$K23,$J23),0))</f>
        <v/>
      </c>
      <c r="J61" s="552">
        <f>IF(J$41=$B23,IF(J$40="dx",-$K23,-$J23),IF(J$41=$C23,IF(J$40="dx",$K23,$J23),0))</f>
        <v/>
      </c>
      <c r="K61" s="552">
        <f>IF(K$41=$B23,IF(K$40="dx",-$K23,-$J23),IF(K$41=$C23,IF(K$40="dx",$K23,$J23),0))</f>
        <v/>
      </c>
      <c r="L61" s="552">
        <f>IF(L$41=$B23,IF(L$40="dx",-$K23,-$J23),IF(L$41=$C23,IF(L$40="dx",$K23,$J23),0))</f>
        <v/>
      </c>
      <c r="M61" s="552">
        <f>IF(M$41=$B23,IF(M$40="dx",-$K23,-$J23),IF(M$41=$C23,IF(M$40="dx",$K23,$J23),0))</f>
        <v/>
      </c>
      <c r="N61" s="552">
        <f>IF(N$41=$B23,IF(N$40="dx",-$K23,-$J23),IF(N$41=$C23,IF(N$40="dx",$K23,$J23),0))</f>
        <v/>
      </c>
      <c r="O61" s="552">
        <f>IF(O$41=$B23,IF(O$40="dx",-$K23,-$J23),IF(O$41=$C23,IF(O$40="dx",$K23,$J23),0))</f>
        <v/>
      </c>
      <c r="P61" s="552">
        <f>IF(P$41=$B23,IF(P$40="dx",-$K23,-$J23),IF(P$41=$C23,IF(P$40="dx",$K23,$J23),0))</f>
        <v/>
      </c>
      <c r="Q61" s="619">
        <f>IF(Q$41=$B23,IF(Q$40="dx",-$K23,-$J23),IF(Q$41=$C23,IF(Q$40="dx",$K23,$J23),0))</f>
        <v/>
      </c>
      <c r="R61" s="620">
        <f>N22</f>
        <v/>
      </c>
      <c r="S61" s="845">
        <f>M23</f>
        <v/>
      </c>
      <c r="T61" s="542" t="n">
        <v>0.0008534441673004041</v>
      </c>
      <c r="U61" s="476" t="n"/>
      <c r="V61" s="476" t="n"/>
      <c r="W61" s="476" t="n"/>
      <c r="X61" s="476" t="n"/>
      <c r="Y61" s="476" t="n"/>
      <c r="Z61" s="476" t="n"/>
      <c r="AA61" s="476" t="n"/>
      <c r="AB61" s="476" t="n"/>
      <c r="AC61" s="476" t="n"/>
      <c r="AD61" s="476" t="n"/>
      <c r="AE61" s="476" t="n"/>
      <c r="AF61" s="476" t="n"/>
      <c r="AG61" s="476" t="n"/>
      <c r="AH61" s="476" t="n"/>
      <c r="AI61" s="476" t="n"/>
      <c r="AJ61" s="476" t="n"/>
      <c r="AK61" s="476" t="n"/>
      <c r="AL61" s="476" t="n"/>
      <c r="AM61" s="476" t="n"/>
      <c r="AN61" s="476" t="n"/>
      <c r="AO61" s="476" t="n"/>
      <c r="AP61" s="476" t="n"/>
      <c r="AQ61" s="476" t="n"/>
      <c r="AR61" s="476" t="n"/>
      <c r="AS61" s="476" t="n"/>
      <c r="AT61" s="476" t="n"/>
      <c r="AU61" s="476" t="n"/>
      <c r="AV61" s="476" t="n"/>
      <c r="AW61" s="476" t="n"/>
      <c r="AX61" s="476" t="n"/>
      <c r="AY61" s="476" t="n"/>
      <c r="AZ61" s="476" t="n"/>
      <c r="BA61" s="476" t="n"/>
      <c r="BB61" s="476" t="n"/>
      <c r="BC61" s="476" t="n"/>
      <c r="BD61" s="476" t="n"/>
      <c r="BE61" s="476" t="n"/>
      <c r="BF61" s="476" t="n"/>
      <c r="BG61" s="476" t="n"/>
      <c r="BH61" s="476" t="n"/>
      <c r="BI61" s="476" t="n"/>
      <c r="BJ61" s="476" t="n"/>
      <c r="BK61" s="476" t="n"/>
      <c r="BL61" s="476" t="n"/>
      <c r="BM61" s="476" t="n"/>
      <c r="BN61" s="476" t="n"/>
      <c r="BO61" s="476" t="n"/>
      <c r="BP61" s="476" t="n"/>
      <c r="BQ61" s="476" t="n"/>
      <c r="BR61" s="476" t="n"/>
      <c r="BS61" s="476" t="n"/>
      <c r="BT61" s="476" t="n"/>
      <c r="BU61" s="476" t="n"/>
      <c r="BV61" s="476" t="n"/>
      <c r="BW61" s="476" t="n"/>
      <c r="BX61" s="476" t="n"/>
      <c r="BY61" s="476" t="n"/>
      <c r="BZ61" s="476" t="n"/>
      <c r="CA61" s="476" t="n"/>
      <c r="CB61" s="476" t="n"/>
      <c r="CC61" s="476" t="n"/>
      <c r="CD61" s="476" t="n"/>
      <c r="CE61" s="476" t="n"/>
      <c r="CF61" s="476" t="n"/>
      <c r="CG61" s="476" t="n"/>
      <c r="CH61" s="476" t="n"/>
      <c r="CI61" s="476" t="n"/>
      <c r="CJ61" s="476" t="n"/>
      <c r="CK61" s="476" t="n"/>
      <c r="CL61" s="476" t="n"/>
      <c r="CM61" s="476" t="n"/>
      <c r="CN61" s="476" t="n"/>
      <c r="CO61" s="476" t="n"/>
      <c r="CP61" s="476" t="n"/>
      <c r="CQ61" s="476" t="n"/>
      <c r="CR61" s="476" t="n"/>
      <c r="CS61" s="476" t="n"/>
      <c r="CT61" s="476" t="n"/>
      <c r="CU61" s="476" t="n"/>
      <c r="CV61" s="476" t="n"/>
    </row>
    <row r="62">
      <c r="A62" s="612" t="n"/>
      <c r="B62" s="621">
        <f>IF(B$41=$C26,IF(B$40="dx",$R26,-$Q26),IF(B$41=$D26,IF(B$40="dx",-$T26,$S26),IF(B$41=$B26,IF(B$40="dx",($T26-$R26),($Q26-$S26)),0)))</f>
        <v/>
      </c>
      <c r="C62" s="622">
        <f>IF(C$41=$C26,IF(C$40="dx",$R26,-$Q26),IF(C$41=$D26,IF(C$40="dx",-$T26,$S26),IF(C$41=$B26,IF(C$40="dx",($T26-$R26),($Q26-$S26)),0)))</f>
        <v/>
      </c>
      <c r="D62" s="622">
        <f>IF(D$41=$C26,IF(D$40="dx",$R26,-$Q26),IF(D$41=$D26,IF(D$40="dx",-$T26,$S26),IF(D$41=$B26,IF(D$40="dx",($T26-$R26),($Q26-$S26)),0)))</f>
        <v/>
      </c>
      <c r="E62" s="622">
        <f>IF(E$41=$C26,IF(E$40="dx",$R26,-$Q26),IF(E$41=$D26,IF(E$40="dx",-$T26,$S26),IF(E$41=$B26,IF(E$40="dx",($T26-$R26),($Q26-$S26)),0)))</f>
        <v/>
      </c>
      <c r="F62" s="622">
        <f>IF(F$41=$C26,IF(F$40="dx",$R26,-$Q26),IF(F$41=$D26,IF(F$40="dx",-$T26,$S26),IF(F$41=$B26,IF(F$40="dx",($T26-$R26),($Q26-$S26)),0)))</f>
        <v/>
      </c>
      <c r="G62" s="622">
        <f>IF(G$41=$C26,IF(G$40="dx",$R26,-$Q26),IF(G$41=$D26,IF(G$40="dx",-$T26,$S26),IF(G$41=$B26,IF(G$40="dx",($T26-$R26),($Q26-$S26)),0)))</f>
        <v/>
      </c>
      <c r="H62" s="622">
        <f>IF(H$41=$C26,IF(H$40="dx",$R26,-$Q26),IF(H$41=$D26,IF(H$40="dx",-$T26,$S26),IF(H$41=$B26,IF(H$40="dx",($T26-$R26),($Q26-$S26)),0)))</f>
        <v/>
      </c>
      <c r="I62" s="622">
        <f>IF(I$41=$C26,IF(I$40="dx",$R26,-$Q26),IF(I$41=$D26,IF(I$40="dx",-$T26,$S26),IF(I$41=$B26,IF(I$40="dx",($T26-$R26),($Q26-$S26)),0)))</f>
        <v/>
      </c>
      <c r="J62" s="622">
        <f>IF(J$41=$C26,IF(J$40="dx",$R26,-$Q26),IF(J$41=$D26,IF(J$40="dx",-$T26,$S26),IF(J$41=$B26,IF(J$40="dx",($T26-$R26),($Q26-$S26)),0)))</f>
        <v/>
      </c>
      <c r="K62" s="622">
        <f>IF(K$41=$C26,IF(K$40="dx",$R26,-$Q26),IF(K$41=$D26,IF(K$40="dx",-$T26,$S26),IF(K$41=$B26,IF(K$40="dx",($T26-$R26),($Q26-$S26)),0)))</f>
        <v/>
      </c>
      <c r="L62" s="622">
        <f>IF(L$41=$C26,IF(L$40="dx",$R26,-$Q26),IF(L$41=$D26,IF(L$40="dx",-$T26,$S26),IF(L$41=$B26,IF(L$40="dx",($T26-$R26),($Q26-$S26)),0)))</f>
        <v/>
      </c>
      <c r="M62" s="622">
        <f>IF(M$41=$C26,IF(M$40="dx",$R26,-$Q26),IF(M$41=$D26,IF(M$40="dx",-$T26,$S26),IF(M$41=$B26,IF(M$40="dx",($T26-$R26),($Q26-$S26)),0)))</f>
        <v/>
      </c>
      <c r="N62" s="622">
        <f>IF(N$41=$C26,IF(N$40="dx",$R26,-$Q26),IF(N$41=$D26,IF(N$40="dx",-$T26,$S26),IF(N$41=$B26,IF(N$40="dx",($T26-$R26),($Q26-$S26)),0)))</f>
        <v/>
      </c>
      <c r="O62" s="622">
        <f>IF(O$41=$C26,IF(O$40="dx",$R26,-$Q26),IF(O$41=$D26,IF(O$40="dx",-$T26,$S26),IF(O$41=$B26,IF(O$40="dx",($T26-$R26),($Q26-$S26)),0)))</f>
        <v/>
      </c>
      <c r="P62" s="622">
        <f>IF(P$41=$C26,IF(P$40="dx",$R26,-$Q26),IF(P$41=$D26,IF(P$40="dx",-$T26,$S26),IF(P$41=$B26,IF(P$40="dx",($T26-$R26),($Q26-$S26)),0)))</f>
        <v/>
      </c>
      <c r="Q62" s="623">
        <f>IF(Q$41=$C26,IF(Q$40="dx",$R26,-$Q26),IF(Q$41=$D26,IF(Q$40="dx",-$T26,$S26),IF(Q$41=$B26,IF(Q$40="dx",($T26-$R26),($Q26-$S26)),0)))</f>
        <v/>
      </c>
      <c r="R62" s="624">
        <f>N23</f>
        <v/>
      </c>
      <c r="S62" s="845">
        <f>P26*10000</f>
        <v/>
      </c>
      <c r="T62" s="589" t="n">
        <v>-0.000920032891590938</v>
      </c>
      <c r="U62" s="476" t="n"/>
      <c r="V62" s="476" t="n"/>
      <c r="W62" s="476" t="n"/>
      <c r="X62" s="476" t="n"/>
      <c r="Y62" s="476" t="n"/>
      <c r="Z62" s="476" t="n"/>
      <c r="AA62" s="476" t="n"/>
      <c r="AB62" s="476" t="n"/>
      <c r="AC62" s="476" t="n"/>
      <c r="AD62" s="476" t="n"/>
      <c r="AE62" s="476" t="n"/>
      <c r="AF62" s="476" t="n"/>
      <c r="AG62" s="476" t="n"/>
      <c r="AH62" s="476" t="n"/>
      <c r="AI62" s="476" t="n"/>
      <c r="AJ62" s="476" t="n"/>
      <c r="AK62" s="476" t="n"/>
      <c r="AL62" s="476" t="n"/>
      <c r="AM62" s="476" t="n"/>
      <c r="AN62" s="476" t="n"/>
      <c r="AO62" s="476" t="n"/>
      <c r="AP62" s="476" t="n"/>
      <c r="AQ62" s="476" t="n"/>
      <c r="AR62" s="476" t="n"/>
      <c r="AS62" s="476" t="n"/>
      <c r="AT62" s="476" t="n"/>
      <c r="AU62" s="476" t="n"/>
      <c r="AV62" s="476" t="n"/>
      <c r="AW62" s="476" t="n"/>
      <c r="AX62" s="476" t="n"/>
      <c r="AY62" s="476" t="n"/>
      <c r="AZ62" s="476" t="n"/>
      <c r="BA62" s="476" t="n"/>
      <c r="BB62" s="476" t="n"/>
      <c r="BC62" s="476" t="n"/>
      <c r="BD62" s="476" t="n"/>
      <c r="BE62" s="476" t="n"/>
      <c r="BF62" s="476" t="n"/>
      <c r="BG62" s="476" t="n"/>
      <c r="BH62" s="476" t="n"/>
      <c r="BI62" s="476" t="n"/>
      <c r="BJ62" s="476" t="n"/>
      <c r="BK62" s="476" t="n"/>
      <c r="BL62" s="476" t="n"/>
      <c r="BM62" s="476" t="n"/>
      <c r="BN62" s="476" t="n"/>
      <c r="BO62" s="476" t="n"/>
      <c r="BP62" s="476" t="n"/>
      <c r="BQ62" s="476" t="n"/>
      <c r="BR62" s="476" t="n"/>
      <c r="BS62" s="476" t="n"/>
      <c r="BT62" s="476" t="n"/>
      <c r="BU62" s="476" t="n"/>
      <c r="BV62" s="476" t="n"/>
      <c r="BW62" s="476" t="n"/>
      <c r="BX62" s="476" t="n"/>
      <c r="BY62" s="476" t="n"/>
      <c r="BZ62" s="476" t="n"/>
      <c r="CA62" s="476" t="n"/>
      <c r="CB62" s="476" t="n"/>
      <c r="CC62" s="476" t="n"/>
      <c r="CD62" s="476" t="n"/>
      <c r="CE62" s="476" t="n"/>
      <c r="CF62" s="476" t="n"/>
      <c r="CG62" s="476" t="n"/>
      <c r="CH62" s="476" t="n"/>
      <c r="CI62" s="476" t="n"/>
      <c r="CJ62" s="476" t="n"/>
      <c r="CK62" s="476" t="n"/>
      <c r="CL62" s="476" t="n"/>
      <c r="CM62" s="476" t="n"/>
      <c r="CN62" s="476" t="n"/>
      <c r="CO62" s="476" t="n"/>
      <c r="CP62" s="476" t="n"/>
      <c r="CQ62" s="476" t="n"/>
      <c r="CR62" s="476" t="n"/>
      <c r="CS62" s="476" t="n"/>
      <c r="CT62" s="476" t="n"/>
      <c r="CU62" s="476" t="n"/>
      <c r="CV62" s="476" t="n"/>
    </row>
    <row r="63">
      <c r="A63" s="612" t="inlineStr">
        <is>
          <t>[cc/m]</t>
        </is>
      </c>
      <c r="B63" s="618">
        <f>IF(B$41=$C27,IF(B$40="dx",$R27,-$Q27),IF(B$41=$D27,IF(B$40="dx",-$T27,$S27),IF(B$41=$B27,IF(B$40="dx",($T27-$R27),($Q27-$S27)),0)))</f>
        <v/>
      </c>
      <c r="C63" s="552">
        <f>IF(C$41=$C27,IF(C$40="dx",$R27,-$Q27),IF(C$41=$D27,IF(C$40="dx",-$T27,$S27),IF(C$41=$B27,IF(C$40="dx",($T27-$R27),($Q27-$S27)),0)))</f>
        <v/>
      </c>
      <c r="D63" s="552">
        <f>IF(D$41=$C27,IF(D$40="dx",$R27,-$Q27),IF(D$41=$D27,IF(D$40="dx",-$T27,$S27),IF(D$41=$B27,IF(D$40="dx",($T27-$R27),($Q27-$S27)),0)))</f>
        <v/>
      </c>
      <c r="E63" s="552">
        <f>IF(E$41=$C27,IF(E$40="dx",$R27,-$Q27),IF(E$41=$D27,IF(E$40="dx",-$T27,$S27),IF(E$41=$B27,IF(E$40="dx",($T27-$R27),($Q27-$S27)),0)))</f>
        <v/>
      </c>
      <c r="F63" s="845">
        <f>IF(F$41=$C27,IF(F$40="dx",$R27,-$Q27),IF(F$41=$D27,IF(F$40="dx",-$T27,$S27),IF(F$41=$B27,IF(F$40="dx",($T27-$R27),($Q27-$S27)),0)))</f>
        <v/>
      </c>
      <c r="G63" s="845">
        <f>IF(G$41=$C27,IF(G$40="dx",$R27,-$Q27),IF(G$41=$D27,IF(G$40="dx",-$T27,$S27),IF(G$41=$B27,IF(G$40="dx",($T27-$R27),($Q27-$S27)),0)))</f>
        <v/>
      </c>
      <c r="H63" s="845">
        <f>IF(H$41=$C27,IF(H$40="dx",$R27,-$Q27),IF(H$41=$D27,IF(H$40="dx",-$T27,$S27),IF(H$41=$B27,IF(H$40="dx",($T27-$R27),($Q27-$S27)),0)))</f>
        <v/>
      </c>
      <c r="I63" s="845">
        <f>IF(I$41=$C27,IF(I$40="dx",$R27,-$Q27),IF(I$41=$D27,IF(I$40="dx",-$T27,$S27),IF(I$41=$B27,IF(I$40="dx",($T27-$R27),($Q27-$S27)),0)))</f>
        <v/>
      </c>
      <c r="J63" s="845">
        <f>IF(J$41=$C27,IF(J$40="dx",$R27,-$Q27),IF(J$41=$D27,IF(J$40="dx",-$T27,$S27),IF(J$41=$B27,IF(J$40="dx",($T27-$R27),($Q27-$S27)),0)))</f>
        <v/>
      </c>
      <c r="K63" s="845">
        <f>IF(K$41=$C27,IF(K$40="dx",$R27,-$Q27),IF(K$41=$D27,IF(K$40="dx",-$T27,$S27),IF(K$41=$B27,IF(K$40="dx",($T27-$R27),($Q27-$S27)),0)))</f>
        <v/>
      </c>
      <c r="L63" s="845">
        <f>IF(L$41=$C27,IF(L$40="dx",$R27,-$Q27),IF(L$41=$D27,IF(L$40="dx",-$T27,$S27),IF(L$41=$B27,IF(L$40="dx",($T27-$R27),($Q27-$S27)),0)))</f>
        <v/>
      </c>
      <c r="M63" s="845">
        <f>IF(M$41=$C27,IF(M$40="dx",$R27,-$Q27),IF(M$41=$D27,IF(M$40="dx",-$T27,$S27),IF(M$41=$B27,IF(M$40="dx",($T27-$R27),($Q27-$S27)),0)))</f>
        <v/>
      </c>
      <c r="N63" s="845">
        <f>IF(N$41=$C27,IF(N$40="dx",$R27,-$Q27),IF(N$41=$D27,IF(N$40="dx",-$T27,$S27),IF(N$41=$B27,IF(N$40="dx",($T27-$R27),($Q27-$S27)),0)))</f>
        <v/>
      </c>
      <c r="O63" s="845">
        <f>IF(O$41=$C27,IF(O$40="dx",$R27,-$Q27),IF(O$41=$D27,IF(O$40="dx",-$T27,$S27),IF(O$41=$B27,IF(O$40="dx",($T27-$R27),($Q27-$S27)),0)))</f>
        <v/>
      </c>
      <c r="P63" s="552">
        <f>IF(P$41=$C27,IF(P$40="dx",$R27,-$Q27),IF(P$41=$D27,IF(P$40="dx",-$T27,$S27),IF(P$41=$B27,IF(P$40="dx",($T27-$R27),($Q27-$S27)),0)))</f>
        <v/>
      </c>
      <c r="Q63" s="619">
        <f>IF(Q$41=$C27,IF(Q$40="dx",$R27,-$Q27),IF(Q$41=$D27,IF(Q$40="dx",-$T27,$S27),IF(Q$41=$B27,IF(Q$40="dx",($T27-$R27),($Q27-$S27)),0)))</f>
        <v/>
      </c>
      <c r="R63" s="625">
        <f>P25</f>
        <v/>
      </c>
      <c r="S63" s="845">
        <f>P27*10000</f>
        <v/>
      </c>
      <c r="T63" s="626" t="n">
        <v>-3.461740115067904</v>
      </c>
      <c r="U63" s="476" t="inlineStr">
        <is>
          <t>[cc]</t>
        </is>
      </c>
      <c r="V63" s="476" t="n"/>
      <c r="W63" s="476" t="n"/>
      <c r="X63" s="476" t="n"/>
      <c r="Y63" s="476" t="n"/>
      <c r="Z63" s="476" t="n"/>
      <c r="AA63" s="476" t="n"/>
      <c r="AB63" s="476" t="n"/>
      <c r="AC63" s="476" t="n"/>
      <c r="AD63" s="476" t="n"/>
      <c r="AE63" s="476" t="n"/>
      <c r="AF63" s="476" t="n"/>
      <c r="AG63" s="476" t="n"/>
      <c r="AH63" s="476" t="n"/>
      <c r="AI63" s="476" t="n"/>
      <c r="AJ63" s="476" t="n"/>
      <c r="AK63" s="476" t="n"/>
      <c r="AL63" s="476" t="n"/>
      <c r="AM63" s="476" t="n"/>
      <c r="AN63" s="476" t="n"/>
      <c r="AO63" s="476" t="n"/>
      <c r="AP63" s="476" t="n"/>
      <c r="AQ63" s="476" t="n"/>
      <c r="AR63" s="476" t="n"/>
      <c r="AS63" s="476" t="n"/>
      <c r="AT63" s="476" t="n"/>
      <c r="AU63" s="476" t="n"/>
      <c r="AV63" s="476" t="n"/>
      <c r="AW63" s="476" t="n"/>
      <c r="AX63" s="476" t="n"/>
      <c r="AY63" s="476" t="n"/>
      <c r="AZ63" s="476" t="n"/>
      <c r="BA63" s="476" t="n"/>
      <c r="BB63" s="476" t="n"/>
      <c r="BC63" s="476" t="n"/>
      <c r="BD63" s="476" t="n"/>
      <c r="BE63" s="476" t="n"/>
      <c r="BF63" s="476" t="n"/>
      <c r="BG63" s="476" t="n"/>
      <c r="BH63" s="476" t="n"/>
      <c r="BI63" s="476" t="n"/>
      <c r="BJ63" s="476" t="n"/>
      <c r="BK63" s="476" t="n"/>
      <c r="BL63" s="476" t="n"/>
      <c r="BM63" s="476" t="n"/>
      <c r="BN63" s="476" t="n"/>
      <c r="BO63" s="476" t="n"/>
      <c r="BP63" s="476" t="n"/>
      <c r="BQ63" s="476" t="n"/>
      <c r="BR63" s="476" t="n"/>
      <c r="BS63" s="476" t="n"/>
      <c r="BT63" s="476" t="n"/>
      <c r="BU63" s="476" t="n"/>
      <c r="BV63" s="476" t="n"/>
      <c r="BW63" s="476" t="n"/>
      <c r="BX63" s="476" t="n"/>
      <c r="BY63" s="476" t="n"/>
      <c r="BZ63" s="476" t="n"/>
      <c r="CA63" s="476" t="n"/>
      <c r="CB63" s="476" t="n"/>
      <c r="CC63" s="476" t="n"/>
      <c r="CD63" s="476" t="n"/>
      <c r="CE63" s="476" t="n"/>
      <c r="CF63" s="476" t="n"/>
      <c r="CG63" s="476" t="n"/>
      <c r="CH63" s="476" t="n"/>
      <c r="CI63" s="476" t="n"/>
      <c r="CJ63" s="476" t="n"/>
      <c r="CK63" s="476" t="n"/>
      <c r="CL63" s="476" t="n"/>
      <c r="CM63" s="476" t="n"/>
      <c r="CN63" s="476" t="n"/>
      <c r="CO63" s="476" t="n"/>
      <c r="CP63" s="476" t="n"/>
      <c r="CQ63" s="476" t="n"/>
      <c r="CR63" s="476" t="n"/>
      <c r="CS63" s="476" t="n"/>
      <c r="CT63" s="476" t="n"/>
      <c r="CU63" s="476" t="n"/>
      <c r="CV63" s="476" t="n"/>
    </row>
    <row r="64">
      <c r="A64" s="612" t="n"/>
      <c r="B64" s="627">
        <f>IF(B$41=$C28,IF(B$40="dx",$R28,-$Q28),IF(B$41=$D28,IF(B$40="dx",-$T28,$S28),IF(B$41=$B28,IF(B$40="dx",($T28-$R28),($Q28-$S28)),0)))</f>
        <v/>
      </c>
      <c r="C64" s="845">
        <f>IF(C$41=$C28,IF(C$40="dx",$R28,-$Q28),IF(C$41=$D28,IF(C$40="dx",-$T28,$S28),IF(C$41=$B28,IF(C$40="dx",($T28-$R28),($Q28-$S28)),0)))</f>
        <v/>
      </c>
      <c r="D64" s="552">
        <f>IF(D$41=$C28,IF(D$40="dx",$R28,-$Q28),IF(D$41=$D28,IF(D$40="dx",-$T28,$S28),IF(D$41=$B28,IF(D$40="dx",($T28-$R28),($Q28-$S28)),0)))</f>
        <v/>
      </c>
      <c r="E64" s="552">
        <f>IF(E$41=$C28,IF(E$40="dx",$R28,-$Q28),IF(E$41=$D28,IF(E$40="dx",-$T28,$S28),IF(E$41=$B28,IF(E$40="dx",($T28-$R28),($Q28-$S28)),0)))</f>
        <v/>
      </c>
      <c r="F64" s="552">
        <f>IF(F$41=$C28,IF(F$40="dx",$R28,-$Q28),IF(F$41=$D28,IF(F$40="dx",-$T28,$S28),IF(F$41=$B28,IF(F$40="dx",($T28-$R28),($Q28-$S28)),0)))</f>
        <v/>
      </c>
      <c r="G64" s="552">
        <f>IF(G$41=$C28,IF(G$40="dx",$R28,-$Q28),IF(G$41=$D28,IF(G$40="dx",-$T28,$S28),IF(G$41=$B28,IF(G$40="dx",($T28-$R28),($Q28-$S28)),0)))</f>
        <v/>
      </c>
      <c r="H64" s="845">
        <f>IF(H$41=$C28,IF(H$40="dx",$R28,-$Q28),IF(H$41=$D28,IF(H$40="dx",-$T28,$S28),IF(H$41=$B28,IF(H$40="dx",($T28-$R28),($Q28-$S28)),0)))</f>
        <v/>
      </c>
      <c r="I64" s="845">
        <f>IF(I$41=$C28,IF(I$40="dx",$R28,-$Q28),IF(I$41=$D28,IF(I$40="dx",-$T28,$S28),IF(I$41=$B28,IF(I$40="dx",($T28-$R28),($Q28-$S28)),0)))</f>
        <v/>
      </c>
      <c r="J64" s="845">
        <f>IF(J$41=$C28,IF(J$40="dx",$R28,-$Q28),IF(J$41=$D28,IF(J$40="dx",-$T28,$S28),IF(J$41=$B28,IF(J$40="dx",($T28-$R28),($Q28-$S28)),0)))</f>
        <v/>
      </c>
      <c r="K64" s="845">
        <f>IF(K$41=$C28,IF(K$40="dx",$R28,-$Q28),IF(K$41=$D28,IF(K$40="dx",-$T28,$S28),IF(K$41=$B28,IF(K$40="dx",($T28-$R28),($Q28-$S28)),0)))</f>
        <v/>
      </c>
      <c r="L64" s="845">
        <f>IF(L$41=$C28,IF(L$40="dx",$R28,-$Q28),IF(L$41=$D28,IF(L$40="dx",-$T28,$S28),IF(L$41=$B28,IF(L$40="dx",($T28-$R28),($Q28-$S28)),0)))</f>
        <v/>
      </c>
      <c r="M64" s="845">
        <f>IF(M$41=$C28,IF(M$40="dx",$R28,-$Q28),IF(M$41=$D28,IF(M$40="dx",-$T28,$S28),IF(M$41=$B28,IF(M$40="dx",($T28-$R28),($Q28-$S28)),0)))</f>
        <v/>
      </c>
      <c r="N64" s="845">
        <f>IF(N$41=$C28,IF(N$40="dx",$R28,-$Q28),IF(N$41=$D28,IF(N$40="dx",-$T28,$S28),IF(N$41=$B28,IF(N$40="dx",($T28-$R28),($Q28-$S28)),0)))</f>
        <v/>
      </c>
      <c r="O64" s="845">
        <f>IF(O$41=$C28,IF(O$40="dx",$R28,-$Q28),IF(O$41=$D28,IF(O$40="dx",-$T28,$S28),IF(O$41=$B28,IF(O$40="dx",($T28-$R28),($Q28-$S28)),0)))</f>
        <v/>
      </c>
      <c r="P64" s="552">
        <f>IF(P$41=$C28,IF(P$40="dx",$R28,-$Q28),IF(P$41=$D28,IF(P$40="dx",-$T28,$S28),IF(P$41=$B28,IF(P$40="dx",($T28-$R28),($Q28-$S28)),0)))</f>
        <v/>
      </c>
      <c r="Q64" s="619">
        <f>IF(Q$41=$C28,IF(Q$40="dx",$R28,-$Q28),IF(Q$41=$D28,IF(Q$40="dx",-$T28,$S28),IF(Q$41=$B28,IF(Q$40="dx",($T28-$R28),($Q28-$S28)),0)))</f>
        <v/>
      </c>
      <c r="R64" s="628">
        <f>P26</f>
        <v/>
      </c>
      <c r="S64" s="845">
        <f>P28*10000</f>
        <v/>
      </c>
      <c r="T64" s="629" t="n">
        <v>-3.025860233330352</v>
      </c>
      <c r="U64" s="476" t="n"/>
      <c r="V64" s="476" t="n"/>
      <c r="W64" s="476" t="n"/>
      <c r="X64" s="476" t="n"/>
      <c r="Y64" s="476" t="n"/>
      <c r="Z64" s="476" t="n"/>
      <c r="AA64" s="476" t="n"/>
      <c r="AB64" s="476" t="n"/>
      <c r="AC64" s="476" t="n"/>
      <c r="AD64" s="476" t="n"/>
      <c r="AE64" s="476" t="n"/>
      <c r="AF64" s="476" t="n"/>
      <c r="AG64" s="476" t="n"/>
      <c r="AH64" s="476" t="n"/>
      <c r="AI64" s="476" t="n"/>
      <c r="AJ64" s="476" t="n"/>
      <c r="AK64" s="476" t="n"/>
      <c r="AL64" s="476" t="n"/>
      <c r="AM64" s="476" t="n"/>
      <c r="AN64" s="476" t="n"/>
      <c r="AO64" s="476" t="n"/>
      <c r="AP64" s="476" t="n"/>
      <c r="AQ64" s="476" t="n"/>
      <c r="AR64" s="476" t="n"/>
      <c r="AS64" s="476" t="n"/>
      <c r="AT64" s="476" t="n"/>
      <c r="AU64" s="476" t="n"/>
      <c r="AV64" s="476" t="n"/>
      <c r="AW64" s="476" t="n"/>
      <c r="AX64" s="476" t="n"/>
      <c r="AY64" s="476" t="n"/>
      <c r="AZ64" s="476" t="n"/>
      <c r="BA64" s="476" t="n"/>
      <c r="BB64" s="476" t="n"/>
      <c r="BC64" s="476" t="n"/>
      <c r="BD64" s="476" t="n"/>
      <c r="BE64" s="476" t="n"/>
      <c r="BF64" s="476" t="n"/>
      <c r="BG64" s="476" t="n"/>
      <c r="BH64" s="476" t="n"/>
      <c r="BI64" s="476" t="n"/>
      <c r="BJ64" s="476" t="n"/>
      <c r="BK64" s="476" t="n"/>
      <c r="BL64" s="476" t="n"/>
      <c r="BM64" s="476" t="n"/>
      <c r="BN64" s="476" t="n"/>
      <c r="BO64" s="476" t="n"/>
      <c r="BP64" s="476" t="n"/>
      <c r="BQ64" s="476" t="n"/>
      <c r="BR64" s="476" t="n"/>
      <c r="BS64" s="476" t="n"/>
      <c r="BT64" s="476" t="n"/>
      <c r="BU64" s="476" t="n"/>
      <c r="BV64" s="476" t="n"/>
      <c r="BW64" s="476" t="n"/>
      <c r="BX64" s="476" t="n"/>
      <c r="BY64" s="476" t="n"/>
      <c r="BZ64" s="476" t="n"/>
      <c r="CA64" s="476" t="n"/>
      <c r="CB64" s="476" t="n"/>
      <c r="CC64" s="476" t="n"/>
      <c r="CD64" s="476" t="n"/>
      <c r="CE64" s="476" t="n"/>
      <c r="CF64" s="476" t="n"/>
      <c r="CG64" s="476" t="n"/>
      <c r="CH64" s="476" t="n"/>
      <c r="CI64" s="476" t="n"/>
      <c r="CJ64" s="476" t="n"/>
      <c r="CK64" s="476" t="n"/>
      <c r="CL64" s="476" t="n"/>
      <c r="CM64" s="476" t="n"/>
      <c r="CN64" s="476" t="n"/>
      <c r="CO64" s="476" t="n"/>
      <c r="CP64" s="476" t="n"/>
      <c r="CQ64" s="476" t="n"/>
      <c r="CR64" s="476" t="n"/>
      <c r="CS64" s="476" t="n"/>
      <c r="CT64" s="476" t="n"/>
      <c r="CU64" s="476" t="n"/>
      <c r="CV64" s="476" t="n"/>
    </row>
    <row r="65">
      <c r="A65" s="476" t="n"/>
      <c r="B65" s="627">
        <f>IF(B$41=$C29,IF(B$40="dx",$R29,-$Q29),IF(B$41=$D29,IF(B$40="dx",-$T29,$S29),IF(B$41=$B29,IF(B$40="dx",($T29-$R29),($Q29-$S29)),0)))</f>
        <v/>
      </c>
      <c r="C65" s="845">
        <f>IF(C$41=$C29,IF(C$40="dx",$R29,-$Q29),IF(C$41=$D29,IF(C$40="dx",-$T29,$S29),IF(C$41=$B29,IF(C$40="dx",($T29-$R29),($Q29-$S29)),0)))</f>
        <v/>
      </c>
      <c r="D65" s="845">
        <f>IF(D$41=$C29,IF(D$40="dx",$R29,-$Q29),IF(D$41=$D29,IF(D$40="dx",-$T29,$S29),IF(D$41=$B29,IF(D$40="dx",($T29-$R29),($Q29-$S29)),0)))</f>
        <v/>
      </c>
      <c r="E65" s="845">
        <f>IF(E$41=$C29,IF(E$40="dx",$R29,-$Q29),IF(E$41=$D29,IF(E$40="dx",-$T29,$S29),IF(E$41=$B29,IF(E$40="dx",($T29-$R29),($Q29-$S29)),0)))</f>
        <v/>
      </c>
      <c r="F65" s="552">
        <f>IF(F$41=$C29,IF(F$40="dx",$R29,-$Q29),IF(F$41=$D29,IF(F$40="dx",-$T29,$S29),IF(F$41=$B29,IF(F$40="dx",($T29-$R29),($Q29-$S29)),0)))</f>
        <v/>
      </c>
      <c r="G65" s="552">
        <f>IF(G$41=$C29,IF(G$40="dx",$R29,-$Q29),IF(G$41=$D29,IF(G$40="dx",-$T29,$S29),IF(G$41=$B29,IF(G$40="dx",($T29-$R29),($Q29-$S29)),0)))</f>
        <v/>
      </c>
      <c r="H65" s="552">
        <f>IF(H$41=$C29,IF(H$40="dx",$R29,-$Q29),IF(H$41=$D29,IF(H$40="dx",-$T29,$S29),IF(H$41=$B29,IF(H$40="dx",($T29-$R29),($Q29-$S29)),0)))</f>
        <v/>
      </c>
      <c r="I65" s="552">
        <f>IF(I$41=$C29,IF(I$40="dx",$R29,-$Q29),IF(I$41=$D29,IF(I$40="dx",-$T29,$S29),IF(I$41=$B29,IF(I$40="dx",($T29-$R29),($Q29-$S29)),0)))</f>
        <v/>
      </c>
      <c r="J65" s="845">
        <f>IF(J$41=$C29,IF(J$40="dx",$R29,-$Q29),IF(J$41=$D29,IF(J$40="dx",-$T29,$S29),IF(J$41=$B29,IF(J$40="dx",($T29-$R29),($Q29-$S29)),0)))</f>
        <v/>
      </c>
      <c r="K65" s="845">
        <f>IF(K$41=$C29,IF(K$40="dx",$R29,-$Q29),IF(K$41=$D29,IF(K$40="dx",-$T29,$S29),IF(K$41=$B29,IF(K$40="dx",($T29-$R29),($Q29-$S29)),0)))</f>
        <v/>
      </c>
      <c r="L65" s="845">
        <f>IF(L$41=$C29,IF(L$40="dx",$R29,-$Q29),IF(L$41=$D29,IF(L$40="dx",-$T29,$S29),IF(L$41=$B29,IF(L$40="dx",($T29-$R29),($Q29-$S29)),0)))</f>
        <v/>
      </c>
      <c r="M65" s="845">
        <f>IF(M$41=$C29,IF(M$40="dx",$R29,-$Q29),IF(M$41=$D29,IF(M$40="dx",-$T29,$S29),IF(M$41=$B29,IF(M$40="dx",($T29-$R29),($Q29-$S29)),0)))</f>
        <v/>
      </c>
      <c r="N65" s="845">
        <f>IF(N$41=$C29,IF(N$40="dx",$R29,-$Q29),IF(N$41=$D29,IF(N$40="dx",-$T29,$S29),IF(N$41=$B29,IF(N$40="dx",($T29-$R29),($Q29-$S29)),0)))</f>
        <v/>
      </c>
      <c r="O65" s="845">
        <f>IF(O$41=$C29,IF(O$40="dx",$R29,-$Q29),IF(O$41=$D29,IF(O$40="dx",-$T29,$S29),IF(O$41=$B29,IF(O$40="dx",($T29-$R29),($Q29-$S29)),0)))</f>
        <v/>
      </c>
      <c r="P65" s="552">
        <f>IF(P$41=$C29,IF(P$40="dx",$R29,-$Q29),IF(P$41=$D29,IF(P$40="dx",-$T29,$S29),IF(P$41=$B29,IF(P$40="dx",($T29-$R29),($Q29-$S29)),0)))</f>
        <v/>
      </c>
      <c r="Q65" s="619">
        <f>IF(Q$41=$C29,IF(Q$40="dx",$R29,-$Q29),IF(Q$41=$D29,IF(Q$40="dx",-$T29,$S29),IF(Q$41=$B29,IF(Q$40="dx",($T29-$R29),($Q29-$S29)),0)))</f>
        <v/>
      </c>
      <c r="R65" s="628">
        <f>P27</f>
        <v/>
      </c>
      <c r="S65" s="845">
        <f>P29*10000</f>
        <v/>
      </c>
      <c r="T65" s="629" t="n">
        <v>-0.9134310095521414</v>
      </c>
      <c r="U65" s="476" t="n"/>
      <c r="V65" s="476" t="n"/>
      <c r="W65" s="476" t="n"/>
      <c r="X65" s="476" t="n"/>
      <c r="Y65" s="476" t="n"/>
      <c r="Z65" s="476" t="n"/>
      <c r="AA65" s="476" t="n"/>
      <c r="AB65" s="476" t="n"/>
      <c r="AC65" s="476" t="n"/>
      <c r="AD65" s="476" t="n"/>
      <c r="AE65" s="476" t="n"/>
      <c r="AF65" s="476" t="n"/>
      <c r="AG65" s="476" t="n"/>
      <c r="AH65" s="476" t="n"/>
      <c r="AI65" s="476" t="n"/>
      <c r="AJ65" s="476" t="n"/>
      <c r="AK65" s="476" t="n"/>
      <c r="AL65" s="476" t="n"/>
      <c r="AM65" s="476" t="n"/>
      <c r="AN65" s="476" t="n"/>
      <c r="AO65" s="476" t="n"/>
      <c r="AP65" s="476" t="n"/>
      <c r="AQ65" s="476" t="n"/>
      <c r="AR65" s="476" t="n"/>
      <c r="AS65" s="476" t="n"/>
      <c r="AT65" s="476" t="n"/>
      <c r="AU65" s="476" t="n"/>
      <c r="AV65" s="476" t="n"/>
      <c r="AW65" s="476" t="n"/>
      <c r="AX65" s="476" t="n"/>
      <c r="AY65" s="476" t="n"/>
      <c r="AZ65" s="476" t="n"/>
      <c r="BA65" s="476" t="n"/>
      <c r="BB65" s="476" t="n"/>
      <c r="BC65" s="476" t="n"/>
      <c r="BD65" s="476" t="n"/>
      <c r="BE65" s="476" t="n"/>
      <c r="BF65" s="476" t="n"/>
      <c r="BG65" s="476" t="n"/>
      <c r="BH65" s="476" t="n"/>
      <c r="BI65" s="476" t="n"/>
      <c r="BJ65" s="476" t="n"/>
      <c r="BK65" s="476" t="n"/>
      <c r="BL65" s="476" t="n"/>
      <c r="BM65" s="476" t="n"/>
      <c r="BN65" s="476" t="n"/>
      <c r="BO65" s="476" t="n"/>
      <c r="BP65" s="476" t="n"/>
      <c r="BQ65" s="476" t="n"/>
      <c r="BR65" s="476" t="n"/>
      <c r="BS65" s="476" t="n"/>
      <c r="BT65" s="476" t="n"/>
      <c r="BU65" s="476" t="n"/>
      <c r="BV65" s="476" t="n"/>
      <c r="BW65" s="476" t="n"/>
      <c r="BX65" s="476" t="n"/>
      <c r="BY65" s="476" t="n"/>
      <c r="BZ65" s="476" t="n"/>
      <c r="CA65" s="476" t="n"/>
      <c r="CB65" s="476" t="n"/>
      <c r="CC65" s="476" t="n"/>
      <c r="CD65" s="476" t="n"/>
      <c r="CE65" s="476" t="n"/>
      <c r="CF65" s="476" t="n"/>
      <c r="CG65" s="476" t="n"/>
      <c r="CH65" s="476" t="n"/>
      <c r="CI65" s="476" t="n"/>
      <c r="CJ65" s="476" t="n"/>
      <c r="CK65" s="476" t="n"/>
      <c r="CL65" s="476" t="n"/>
      <c r="CM65" s="476" t="n"/>
      <c r="CN65" s="476" t="n"/>
      <c r="CO65" s="476" t="n"/>
      <c r="CP65" s="476" t="n"/>
      <c r="CQ65" s="476" t="n"/>
      <c r="CR65" s="476" t="n"/>
      <c r="CS65" s="476" t="n"/>
      <c r="CT65" s="476" t="n"/>
      <c r="CU65" s="476" t="n"/>
      <c r="CV65" s="476" t="n"/>
    </row>
    <row r="66">
      <c r="A66" s="476" t="n"/>
      <c r="B66" s="627">
        <f>IF(B$41=$C30,IF(B$40="dx",$R30,-$Q30),IF(B$41=$D30,IF(B$40="dx",-$T30,$S30),IF(B$41=$B30,IF(B$40="dx",($T30-$R30),($Q30-$S30)),0)))</f>
        <v/>
      </c>
      <c r="C66" s="845">
        <f>IF(C$41=$C30,IF(C$40="dx",$R30,-$Q30),IF(C$41=$D30,IF(C$40="dx",-$T30,$S30),IF(C$41=$B30,IF(C$40="dx",($T30-$R30),($Q30-$S30)),0)))</f>
        <v/>
      </c>
      <c r="D66" s="845">
        <f>IF(D$41=$C30,IF(D$40="dx",$R30,-$Q30),IF(D$41=$D30,IF(D$40="dx",-$T30,$S30),IF(D$41=$B30,IF(D$40="dx",($T30-$R30),($Q30-$S30)),0)))</f>
        <v/>
      </c>
      <c r="E66" s="845">
        <f>IF(E$41=$C30,IF(E$40="dx",$R30,-$Q30),IF(E$41=$D30,IF(E$40="dx",-$T30,$S30),IF(E$41=$B30,IF(E$40="dx",($T30-$R30),($Q30-$S30)),0)))</f>
        <v/>
      </c>
      <c r="F66" s="845">
        <f>IF(F$41=$C30,IF(F$40="dx",$R30,-$Q30),IF(F$41=$D30,IF(F$40="dx",-$T30,$S30),IF(F$41=$B30,IF(F$40="dx",($T30-$R30),($Q30-$S30)),0)))</f>
        <v/>
      </c>
      <c r="G66" s="845">
        <f>IF(G$41=$C30,IF(G$40="dx",$R30,-$Q30),IF(G$41=$D30,IF(G$40="dx",-$T30,$S30),IF(G$41=$B30,IF(G$40="dx",($T30-$R30),($Q30-$S30)),0)))</f>
        <v/>
      </c>
      <c r="H66" s="552">
        <f>IF(H$41=$C30,IF(H$40="dx",$R30,-$Q30),IF(H$41=$D30,IF(H$40="dx",-$T30,$S30),IF(H$41=$B30,IF(H$40="dx",($T30-$R30),($Q30-$S30)),0)))</f>
        <v/>
      </c>
      <c r="I66" s="552">
        <f>IF(I$41=$C30,IF(I$40="dx",$R30,-$Q30),IF(I$41=$D30,IF(I$40="dx",-$T30,$S30),IF(I$41=$B30,IF(I$40="dx",($T30-$R30),($Q30-$S30)),0)))</f>
        <v/>
      </c>
      <c r="J66" s="845">
        <f>IF(J$41=$C30,IF(J$40="dx",$R30,-$Q30),IF(J$41=$D30,IF(J$40="dx",-$T30,$S30),IF(J$41=$B30,IF(J$40="dx",($T30-$R30),($Q30-$S30)),0)))</f>
        <v/>
      </c>
      <c r="K66" s="845">
        <f>IF(K$41=$C30,IF(K$40="dx",$R30,-$Q30),IF(K$41=$D30,IF(K$40="dx",-$T30,$S30),IF(K$41=$B30,IF(K$40="dx",($T30-$R30),($Q30-$S30)),0)))</f>
        <v/>
      </c>
      <c r="L66" s="552">
        <f>IF(L$41=$C30,IF(L$40="dx",$R30,-$Q30),IF(L$41=$D30,IF(L$40="dx",-$T30,$S30),IF(L$41=$B30,IF(L$40="dx",($T30-$R30),($Q30-$S30)),0)))</f>
        <v/>
      </c>
      <c r="M66" s="552">
        <f>IF(M$41=$C30,IF(M$40="dx",$R30,-$Q30),IF(M$41=$D30,IF(M$40="dx",-$T30,$S30),IF(M$41=$B30,IF(M$40="dx",($T30-$R30),($Q30-$S30)),0)))</f>
        <v/>
      </c>
      <c r="N66" s="845">
        <f>IF(N$41=$C30,IF(N$40="dx",$R30,-$Q30),IF(N$41=$D30,IF(N$40="dx",-$T30,$S30),IF(N$41=$B30,IF(N$40="dx",($T30-$R30),($Q30-$S30)),0)))</f>
        <v/>
      </c>
      <c r="O66" s="845">
        <f>IF(O$41=$C30,IF(O$40="dx",$R30,-$Q30),IF(O$41=$D30,IF(O$40="dx",-$T30,$S30),IF(O$41=$B30,IF(O$40="dx",($T30-$R30),($Q30-$S30)),0)))</f>
        <v/>
      </c>
      <c r="P66" s="552">
        <f>IF(P$41=$C30,IF(P$40="dx",$R30,-$Q30),IF(P$41=$D30,IF(P$40="dx",-$T30,$S30),IF(P$41=$B30,IF(P$40="dx",($T30-$R30),($Q30-$S30)),0)))</f>
        <v/>
      </c>
      <c r="Q66" s="619">
        <f>IF(Q$41=$C30,IF(Q$40="dx",$R30,-$Q30),IF(Q$41=$D30,IF(Q$40="dx",-$T30,$S30),IF(Q$41=$B30,IF(Q$40="dx",($T30-$R30),($Q30-$S30)),0)))</f>
        <v/>
      </c>
      <c r="R66" s="628">
        <f>P28</f>
        <v/>
      </c>
      <c r="S66" s="845">
        <f>P30*10000</f>
        <v/>
      </c>
      <c r="T66" s="629" t="n">
        <v>-1.597130517642512</v>
      </c>
      <c r="U66" s="476" t="n"/>
      <c r="V66" s="476" t="n"/>
      <c r="W66" s="476" t="n"/>
      <c r="X66" s="476" t="n"/>
      <c r="Y66" s="476" t="n"/>
      <c r="Z66" s="476" t="n"/>
      <c r="AA66" s="476" t="n"/>
      <c r="AB66" s="476" t="n"/>
      <c r="AC66" s="476" t="n"/>
      <c r="AD66" s="476" t="n"/>
      <c r="AE66" s="476" t="n"/>
      <c r="AF66" s="476" t="n"/>
      <c r="AG66" s="476" t="n"/>
      <c r="AH66" s="476" t="n"/>
      <c r="AI66" s="476" t="n"/>
      <c r="AJ66" s="476" t="n"/>
      <c r="AK66" s="476" t="n"/>
      <c r="AL66" s="476" t="n"/>
      <c r="AM66" s="476" t="n"/>
      <c r="AN66" s="476" t="n"/>
      <c r="AO66" s="476" t="n"/>
      <c r="AP66" s="476" t="n"/>
      <c r="AQ66" s="476" t="n"/>
      <c r="AR66" s="476" t="n"/>
      <c r="AS66" s="476" t="n"/>
      <c r="AT66" s="476" t="n"/>
      <c r="AU66" s="476" t="n"/>
      <c r="AV66" s="476" t="n"/>
      <c r="AW66" s="476" t="n"/>
      <c r="AX66" s="476" t="n"/>
      <c r="AY66" s="476" t="n"/>
      <c r="AZ66" s="476" t="n"/>
      <c r="BA66" s="476" t="n"/>
      <c r="BB66" s="476" t="n"/>
      <c r="BC66" s="476" t="n"/>
      <c r="BD66" s="476" t="n"/>
      <c r="BE66" s="476" t="n"/>
      <c r="BF66" s="476" t="n"/>
      <c r="BG66" s="476" t="n"/>
      <c r="BH66" s="476" t="n"/>
      <c r="BI66" s="476" t="n"/>
      <c r="BJ66" s="476" t="n"/>
      <c r="BK66" s="476" t="n"/>
      <c r="BL66" s="476" t="n"/>
      <c r="BM66" s="476" t="n"/>
      <c r="BN66" s="476" t="n"/>
      <c r="BO66" s="476" t="n"/>
      <c r="BP66" s="476" t="n"/>
      <c r="BQ66" s="476" t="n"/>
      <c r="BR66" s="476" t="n"/>
      <c r="BS66" s="476" t="n"/>
      <c r="BT66" s="476" t="n"/>
      <c r="BU66" s="476" t="n"/>
      <c r="BV66" s="476" t="n"/>
      <c r="BW66" s="476" t="n"/>
      <c r="BX66" s="476" t="n"/>
      <c r="BY66" s="476" t="n"/>
      <c r="BZ66" s="476" t="n"/>
      <c r="CA66" s="476" t="n"/>
      <c r="CB66" s="476" t="n"/>
      <c r="CC66" s="476" t="n"/>
      <c r="CD66" s="476" t="n"/>
      <c r="CE66" s="476" t="n"/>
      <c r="CF66" s="476" t="n"/>
      <c r="CG66" s="476" t="n"/>
      <c r="CH66" s="476" t="n"/>
      <c r="CI66" s="476" t="n"/>
      <c r="CJ66" s="476" t="n"/>
      <c r="CK66" s="476" t="n"/>
      <c r="CL66" s="476" t="n"/>
      <c r="CM66" s="476" t="n"/>
      <c r="CN66" s="476" t="n"/>
      <c r="CO66" s="476" t="n"/>
      <c r="CP66" s="476" t="n"/>
      <c r="CQ66" s="476" t="n"/>
      <c r="CR66" s="476" t="n"/>
      <c r="CS66" s="476" t="n"/>
      <c r="CT66" s="476" t="n"/>
      <c r="CU66" s="476" t="n"/>
      <c r="CV66" s="476" t="n"/>
    </row>
    <row r="67">
      <c r="A67" s="476" t="n"/>
      <c r="B67" s="627">
        <f>IF(B$41=$C31,IF(B$40="dx",$R31,-$Q31),IF(B$41=$D31,IF(B$40="dx",-$T31,$S31),IF(B$41=$B31,IF(B$40="dx",($T31-$R31),($Q31-$S31)),0)))</f>
        <v/>
      </c>
      <c r="C67" s="845">
        <f>IF(C$41=$C31,IF(C$40="dx",$R31,-$Q31),IF(C$41=$D31,IF(C$40="dx",-$T31,$S31),IF(C$41=$B31,IF(C$40="dx",($T31-$R31),($Q31-$S31)),0)))</f>
        <v/>
      </c>
      <c r="D67" s="845">
        <f>IF(D$41=$C31,IF(D$40="dx",$R31,-$Q31),IF(D$41=$D31,IF(D$40="dx",-$T31,$S31),IF(D$41=$B31,IF(D$40="dx",($T31-$R31),($Q31-$S31)),0)))</f>
        <v/>
      </c>
      <c r="E67" s="845">
        <f>IF(E$41=$C31,IF(E$40="dx",$R31,-$Q31),IF(E$41=$D31,IF(E$40="dx",-$T31,$S31),IF(E$41=$B31,IF(E$40="dx",($T31-$R31),($Q31-$S31)),0)))</f>
        <v/>
      </c>
      <c r="F67" s="845">
        <f>IF(F$41=$C31,IF(F$40="dx",$R31,-$Q31),IF(F$41=$D31,IF(F$40="dx",-$T31,$S31),IF(F$41=$B31,IF(F$40="dx",($T31-$R31),($Q31-$S31)),0)))</f>
        <v/>
      </c>
      <c r="G67" s="845">
        <f>IF(G$41=$C31,IF(G$40="dx",$R31,-$Q31),IF(G$41=$D31,IF(G$40="dx",-$T31,$S31),IF(G$41=$B31,IF(G$40="dx",($T31-$R31),($Q31-$S31)),0)))</f>
        <v/>
      </c>
      <c r="H67" s="845">
        <f>IF(H$41=$C31,IF(H$40="dx",$R31,-$Q31),IF(H$41=$D31,IF(H$40="dx",-$T31,$S31),IF(H$41=$B31,IF(H$40="dx",($T31-$R31),($Q31-$S31)),0)))</f>
        <v/>
      </c>
      <c r="I67" s="845">
        <f>IF(I$41=$C31,IF(I$40="dx",$R31,-$Q31),IF(I$41=$D31,IF(I$40="dx",-$T31,$S31),IF(I$41=$B31,IF(I$40="dx",($T31-$R31),($Q31-$S31)),0)))</f>
        <v/>
      </c>
      <c r="J67" s="845">
        <f>IF(J$41=$C31,IF(J$40="dx",$R31,-$Q31),IF(J$41=$D31,IF(J$40="dx",-$T31,$S31),IF(J$41=$B31,IF(J$40="dx",($T31-$R31),($Q31-$S31)),0)))</f>
        <v/>
      </c>
      <c r="K67" s="845">
        <f>IF(K$41=$C31,IF(K$40="dx",$R31,-$Q31),IF(K$41=$D31,IF(K$40="dx",-$T31,$S31),IF(K$41=$B31,IF(K$40="dx",($T31-$R31),($Q31-$S31)),0)))</f>
        <v/>
      </c>
      <c r="L67" s="552">
        <f>IF(L$41=$C31,IF(L$40="dx",$R31,-$Q31),IF(L$41=$D31,IF(L$40="dx",-$T31,$S31),IF(L$41=$B31,IF(L$40="dx",($T31-$R31),($Q31-$S31)),0)))</f>
        <v/>
      </c>
      <c r="M67" s="552">
        <f>IF(M$41=$C31,IF(M$40="dx",$R31,-$Q31),IF(M$41=$D31,IF(M$40="dx",-$T31,$S31),IF(M$41=$B31,IF(M$40="dx",($T31-$R31),($Q31-$S31)),0)))</f>
        <v/>
      </c>
      <c r="N67" s="552">
        <f>IF(N$41=$C31,IF(N$40="dx",$R31,-$Q31),IF(N$41=$D31,IF(N$40="dx",-$T31,$S31),IF(N$41=$B31,IF(N$40="dx",($T31-$R31),($Q31-$S31)),0)))</f>
        <v/>
      </c>
      <c r="O67" s="552">
        <f>IF(O$41=$C31,IF(O$40="dx",$R31,-$Q31),IF(O$41=$D31,IF(O$40="dx",-$T31,$S31),IF(O$41=$B31,IF(O$40="dx",($T31-$R31),($Q31-$S31)),0)))</f>
        <v/>
      </c>
      <c r="P67" s="552">
        <f>IF(P$41=$C31,IF(P$40="dx",$R31,-$Q31),IF(P$41=$D31,IF(P$40="dx",-$T31,$S31),IF(P$41=$B31,IF(P$40="dx",($T31-$R31),($Q31-$S31)),0)))</f>
        <v/>
      </c>
      <c r="Q67" s="619">
        <f>IF(Q$41=$C31,IF(Q$40="dx",$R31,-$Q31),IF(Q$41=$D31,IF(Q$40="dx",-$T31,$S31),IF(Q$41=$B31,IF(Q$40="dx",($T31-$R31),($Q31-$S31)),0)))</f>
        <v/>
      </c>
      <c r="R67" s="628">
        <f>P29</f>
        <v/>
      </c>
      <c r="S67" s="845">
        <f>P31*10000</f>
        <v/>
      </c>
      <c r="T67" s="629" t="n">
        <v>-1.585208006194923</v>
      </c>
      <c r="U67" s="476" t="n"/>
      <c r="V67" s="476" t="n"/>
      <c r="W67" s="476" t="n"/>
      <c r="X67" s="476" t="n"/>
      <c r="Y67" s="476" t="n"/>
      <c r="Z67" s="476" t="n"/>
      <c r="AA67" s="476" t="n"/>
      <c r="AB67" s="476" t="n"/>
      <c r="AC67" s="476" t="n"/>
      <c r="AD67" s="476" t="n"/>
      <c r="AE67" s="476" t="n"/>
      <c r="AF67" s="476" t="n"/>
      <c r="AG67" s="476" t="n"/>
      <c r="AH67" s="476" t="n"/>
      <c r="AI67" s="476" t="n"/>
      <c r="AJ67" s="476" t="n"/>
      <c r="AK67" s="476" t="n"/>
      <c r="AL67" s="476" t="n"/>
      <c r="AM67" s="476" t="n"/>
      <c r="AN67" s="476" t="n"/>
      <c r="AO67" s="476" t="n"/>
      <c r="AP67" s="476" t="n"/>
      <c r="AQ67" s="476" t="n"/>
      <c r="AR67" s="476" t="n"/>
      <c r="AS67" s="476" t="n"/>
      <c r="AT67" s="476" t="n"/>
      <c r="AU67" s="476" t="n"/>
      <c r="AV67" s="476" t="n"/>
      <c r="AW67" s="476" t="n"/>
      <c r="AX67" s="476" t="n"/>
      <c r="AY67" s="476" t="n"/>
      <c r="AZ67" s="476" t="n"/>
      <c r="BA67" s="476" t="n"/>
      <c r="BB67" s="476" t="n"/>
      <c r="BC67" s="476" t="n"/>
      <c r="BD67" s="476" t="n"/>
      <c r="BE67" s="476" t="n"/>
      <c r="BF67" s="476" t="n"/>
      <c r="BG67" s="476" t="n"/>
      <c r="BH67" s="476" t="n"/>
      <c r="BI67" s="476" t="n"/>
      <c r="BJ67" s="476" t="n"/>
      <c r="BK67" s="476" t="n"/>
      <c r="BL67" s="476" t="n"/>
      <c r="BM67" s="476" t="n"/>
      <c r="BN67" s="476" t="n"/>
      <c r="BO67" s="476" t="n"/>
      <c r="BP67" s="476" t="n"/>
      <c r="BQ67" s="476" t="n"/>
      <c r="BR67" s="476" t="n"/>
      <c r="BS67" s="476" t="n"/>
      <c r="BT67" s="476" t="n"/>
      <c r="BU67" s="476" t="n"/>
      <c r="BV67" s="476" t="n"/>
      <c r="BW67" s="476" t="n"/>
      <c r="BX67" s="476" t="n"/>
      <c r="BY67" s="476" t="n"/>
      <c r="BZ67" s="476" t="n"/>
      <c r="CA67" s="476" t="n"/>
      <c r="CB67" s="476" t="n"/>
      <c r="CC67" s="476" t="n"/>
      <c r="CD67" s="476" t="n"/>
      <c r="CE67" s="476" t="n"/>
      <c r="CF67" s="476" t="n"/>
      <c r="CG67" s="476" t="n"/>
      <c r="CH67" s="476" t="n"/>
      <c r="CI67" s="476" t="n"/>
      <c r="CJ67" s="476" t="n"/>
      <c r="CK67" s="476" t="n"/>
      <c r="CL67" s="476" t="n"/>
      <c r="CM67" s="476" t="n"/>
      <c r="CN67" s="476" t="n"/>
      <c r="CO67" s="476" t="n"/>
      <c r="CP67" s="476" t="n"/>
      <c r="CQ67" s="476" t="n"/>
      <c r="CR67" s="476" t="n"/>
      <c r="CS67" s="476" t="n"/>
      <c r="CT67" s="476" t="n"/>
      <c r="CU67" s="476" t="n"/>
      <c r="CV67" s="476" t="n"/>
    </row>
    <row r="68">
      <c r="A68" s="476" t="n"/>
      <c r="B68" s="618">
        <f>IF(B$41=$C32,IF(B$40="dx",$R32,-$Q32),IF(B$41=$D32,IF(B$40="dx",-$T32,$S32),IF(B$41=$B32,IF(B$40="dx",($T32-$R32),($Q32-$S32)),0)))</f>
        <v/>
      </c>
      <c r="C68" s="552">
        <f>IF(C$41=$C32,IF(C$40="dx",$R32,-$Q32),IF(C$41=$D32,IF(C$40="dx",-$T32,$S32),IF(C$41=$B32,IF(C$40="dx",($T32-$R32),($Q32-$S32)),0)))</f>
        <v/>
      </c>
      <c r="D68" s="845">
        <f>IF(D$41=$C32,IF(D$40="dx",$R32,-$Q32),IF(D$41=$D32,IF(D$40="dx",-$T32,$S32),IF(D$41=$B32,IF(D$40="dx",($T32-$R32),($Q32-$S32)),0)))</f>
        <v/>
      </c>
      <c r="E68" s="845">
        <f>IF(E$41=$C32,IF(E$40="dx",$R32,-$Q32),IF(E$41=$D32,IF(E$40="dx",-$T32,$S32),IF(E$41=$B32,IF(E$40="dx",($T32-$R32),($Q32-$S32)),0)))</f>
        <v/>
      </c>
      <c r="F68" s="845">
        <f>IF(F$41=$C32,IF(F$40="dx",$R32,-$Q32),IF(F$41=$D32,IF(F$40="dx",-$T32,$S32),IF(F$41=$B32,IF(F$40="dx",($T32-$R32),($Q32-$S32)),0)))</f>
        <v/>
      </c>
      <c r="G68" s="845">
        <f>IF(G$41=$C32,IF(G$40="dx",$R32,-$Q32),IF(G$41=$D32,IF(G$40="dx",-$T32,$S32),IF(G$41=$B32,IF(G$40="dx",($T32-$R32),($Q32-$S32)),0)))</f>
        <v/>
      </c>
      <c r="H68" s="845">
        <f>IF(H$41=$C32,IF(H$40="dx",$R32,-$Q32),IF(H$41=$D32,IF(H$40="dx",-$T32,$S32),IF(H$41=$B32,IF(H$40="dx",($T32-$R32),($Q32-$S32)),0)))</f>
        <v/>
      </c>
      <c r="I68" s="845">
        <f>IF(I$41=$C32,IF(I$40="dx",$R32,-$Q32),IF(I$41=$D32,IF(I$40="dx",-$T32,$S32),IF(I$41=$B32,IF(I$40="dx",($T32-$R32),($Q32-$S32)),0)))</f>
        <v/>
      </c>
      <c r="J68" s="845">
        <f>IF(J$41=$C32,IF(J$40="dx",$R32,-$Q32),IF(J$41=$D32,IF(J$40="dx",-$T32,$S32),IF(J$41=$B32,IF(J$40="dx",($T32-$R32),($Q32-$S32)),0)))</f>
        <v/>
      </c>
      <c r="K68" s="845">
        <f>IF(K$41=$C32,IF(K$40="dx",$R32,-$Q32),IF(K$41=$D32,IF(K$40="dx",-$T32,$S32),IF(K$41=$B32,IF(K$40="dx",($T32-$R32),($Q32-$S32)),0)))</f>
        <v/>
      </c>
      <c r="L68" s="845">
        <f>IF(L$41=$C32,IF(L$40="dx",$R32,-$Q32),IF(L$41=$D32,IF(L$40="dx",-$T32,$S32),IF(L$41=$B32,IF(L$40="dx",($T32-$R32),($Q32-$S32)),0)))</f>
        <v/>
      </c>
      <c r="M68" s="845">
        <f>IF(M$41=$C32,IF(M$40="dx",$R32,-$Q32),IF(M$41=$D32,IF(M$40="dx",-$T32,$S32),IF(M$41=$B32,IF(M$40="dx",($T32-$R32),($Q32-$S32)),0)))</f>
        <v/>
      </c>
      <c r="N68" s="552">
        <f>IF(N$41=$C32,IF(N$40="dx",$R32,-$Q32),IF(N$41=$D32,IF(N$40="dx",-$T32,$S32),IF(N$41=$B32,IF(N$40="dx",($T32-$R32),($Q32-$S32)),0)))</f>
        <v/>
      </c>
      <c r="O68" s="552">
        <f>IF(O$41=$C32,IF(O$40="dx",$R32,-$Q32),IF(O$41=$D32,IF(O$40="dx",-$T32,$S32),IF(O$41=$B32,IF(O$40="dx",($T32-$R32),($Q32-$S32)),0)))</f>
        <v/>
      </c>
      <c r="P68" s="552">
        <f>IF(P$41=$C32,IF(P$40="dx",$R32,-$Q32),IF(P$41=$D32,IF(P$40="dx",-$T32,$S32),IF(P$41=$B32,IF(P$40="dx",($T32-$R32),($Q32-$S32)),0)))</f>
        <v/>
      </c>
      <c r="Q68" s="619">
        <f>IF(Q$41=$C32,IF(Q$40="dx",$R32,-$Q32),IF(Q$41=$D32,IF(Q$40="dx",-$T32,$S32),IF(Q$41=$B32,IF(Q$40="dx",($T32-$R32),($Q32-$S32)),0)))</f>
        <v/>
      </c>
      <c r="R68" s="628">
        <f>P30</f>
        <v/>
      </c>
      <c r="S68" s="845">
        <f>P32*10000</f>
        <v/>
      </c>
      <c r="T68" s="629" t="n">
        <v>-0.4166301181510121</v>
      </c>
      <c r="U68" s="476" t="n"/>
      <c r="V68" s="476" t="n"/>
      <c r="W68" s="476" t="n"/>
      <c r="X68" s="476" t="n"/>
      <c r="Y68" s="476" t="n"/>
      <c r="Z68" s="476" t="n"/>
      <c r="AA68" s="476" t="n"/>
      <c r="AB68" s="476" t="n"/>
      <c r="AC68" s="476" t="n"/>
      <c r="AD68" s="476" t="n"/>
      <c r="AE68" s="476" t="n"/>
      <c r="AF68" s="476" t="n"/>
      <c r="AG68" s="476" t="n"/>
      <c r="AH68" s="476" t="n"/>
      <c r="AI68" s="476" t="n"/>
      <c r="AJ68" s="476" t="n"/>
      <c r="AK68" s="476" t="n"/>
      <c r="AL68" s="476" t="n"/>
      <c r="AM68" s="476" t="n"/>
      <c r="AN68" s="476" t="n"/>
      <c r="AO68" s="476" t="n"/>
      <c r="AP68" s="476" t="n"/>
      <c r="AQ68" s="476" t="n"/>
      <c r="AR68" s="476" t="n"/>
      <c r="AS68" s="476" t="n"/>
      <c r="AT68" s="476" t="n"/>
      <c r="AU68" s="476" t="n"/>
      <c r="AV68" s="476" t="n"/>
      <c r="AW68" s="476" t="n"/>
      <c r="AX68" s="476" t="n"/>
      <c r="AY68" s="476" t="n"/>
      <c r="AZ68" s="476" t="n"/>
      <c r="BA68" s="476" t="n"/>
      <c r="BB68" s="476" t="n"/>
      <c r="BC68" s="476" t="n"/>
      <c r="BD68" s="476" t="n"/>
      <c r="BE68" s="476" t="n"/>
      <c r="BF68" s="476" t="n"/>
      <c r="BG68" s="476" t="n"/>
      <c r="BH68" s="476" t="n"/>
      <c r="BI68" s="476" t="n"/>
      <c r="BJ68" s="476" t="n"/>
      <c r="BK68" s="476" t="n"/>
      <c r="BL68" s="476" t="n"/>
      <c r="BM68" s="476" t="n"/>
      <c r="BN68" s="476" t="n"/>
      <c r="BO68" s="476" t="n"/>
      <c r="BP68" s="476" t="n"/>
      <c r="BQ68" s="476" t="n"/>
      <c r="BR68" s="476" t="n"/>
      <c r="BS68" s="476" t="n"/>
      <c r="BT68" s="476" t="n"/>
      <c r="BU68" s="476" t="n"/>
      <c r="BV68" s="476" t="n"/>
      <c r="BW68" s="476" t="n"/>
      <c r="BX68" s="476" t="n"/>
      <c r="BY68" s="476" t="n"/>
      <c r="BZ68" s="476" t="n"/>
      <c r="CA68" s="476" t="n"/>
      <c r="CB68" s="476" t="n"/>
      <c r="CC68" s="476" t="n"/>
      <c r="CD68" s="476" t="n"/>
      <c r="CE68" s="476" t="n"/>
      <c r="CF68" s="476" t="n"/>
      <c r="CG68" s="476" t="n"/>
      <c r="CH68" s="476" t="n"/>
      <c r="CI68" s="476" t="n"/>
      <c r="CJ68" s="476" t="n"/>
      <c r="CK68" s="476" t="n"/>
      <c r="CL68" s="476" t="n"/>
      <c r="CM68" s="476" t="n"/>
      <c r="CN68" s="476" t="n"/>
      <c r="CO68" s="476" t="n"/>
      <c r="CP68" s="476" t="n"/>
      <c r="CQ68" s="476" t="n"/>
      <c r="CR68" s="476" t="n"/>
      <c r="CS68" s="476" t="n"/>
      <c r="CT68" s="476" t="n"/>
      <c r="CU68" s="476" t="n"/>
      <c r="CV68" s="476" t="n"/>
    </row>
    <row r="69">
      <c r="A69" s="476" t="n"/>
      <c r="B69" s="627">
        <f>IF(B$41=$C33,IF(B$40="dx",$R33,-$Q33),IF(B$41=$D33,IF(B$40="dx",-$T33,$S33),IF(B$41=$B33,IF(B$40="dx",($T33-$R33),($Q33-$S33)),0)))</f>
        <v/>
      </c>
      <c r="C69" s="845">
        <f>IF(C$41=$C33,IF(C$40="dx",$R33,-$Q33),IF(C$41=$D33,IF(C$40="dx",-$T33,$S33),IF(C$41=$B33,IF(C$40="dx",($T33-$R33),($Q33-$S33)),0)))</f>
        <v/>
      </c>
      <c r="D69" s="845">
        <f>IF(D$41=$C33,IF(D$40="dx",$R33,-$Q33),IF(D$41=$D33,IF(D$40="dx",-$T33,$S33),IF(D$41=$B33,IF(D$40="dx",($T33-$R33),($Q33-$S33)),0)))</f>
        <v/>
      </c>
      <c r="E69" s="845">
        <f>IF(E$41=$C33,IF(E$40="dx",$R33,-$Q33),IF(E$41=$D33,IF(E$40="dx",-$T33,$S33),IF(E$41=$B33,IF(E$40="dx",($T33-$R33),($Q33-$S33)),0)))</f>
        <v/>
      </c>
      <c r="F69" s="845">
        <f>IF(F$41=$C33,IF(F$40="dx",$R33,-$Q33),IF(F$41=$D33,IF(F$40="dx",-$T33,$S33),IF(F$41=$B33,IF(F$40="dx",($T33-$R33),($Q33-$S33)),0)))</f>
        <v/>
      </c>
      <c r="G69" s="845">
        <f>IF(G$41=$C33,IF(G$40="dx",$R33,-$Q33),IF(G$41=$D33,IF(G$40="dx",-$T33,$S33),IF(G$41=$B33,IF(G$40="dx",($T33-$R33),($Q33-$S33)),0)))</f>
        <v/>
      </c>
      <c r="H69" s="845">
        <f>IF(H$41=$C33,IF(H$40="dx",$R33,-$Q33),IF(H$41=$D33,IF(H$40="dx",-$T33,$S33),IF(H$41=$B33,IF(H$40="dx",($T33-$R33),($Q33-$S33)),0)))</f>
        <v/>
      </c>
      <c r="I69" s="845">
        <f>IF(I$41=$C33,IF(I$40="dx",$R33,-$Q33),IF(I$41=$D33,IF(I$40="dx",-$T33,$S33),IF(I$41=$B33,IF(I$40="dx",($T33-$R33),($Q33-$S33)),0)))</f>
        <v/>
      </c>
      <c r="J69" s="552">
        <f>IF(J$41=$C33,IF(J$40="dx",$R33,-$Q33),IF(J$41=$D33,IF(J$40="dx",-$T33,$S33),IF(J$41=$B33,IF(J$40="dx",($T33-$R33),($Q33-$S33)),0)))</f>
        <v/>
      </c>
      <c r="K69" s="552">
        <f>IF(K$41=$C33,IF(K$40="dx",$R33,-$Q33),IF(K$41=$D33,IF(K$40="dx",-$T33,$S33),IF(K$41=$B33,IF(K$40="dx",($T33-$R33),($Q33-$S33)),0)))</f>
        <v/>
      </c>
      <c r="L69" s="552">
        <f>IF(L$41=$C33,IF(L$40="dx",$R33,-$Q33),IF(L$41=$D33,IF(L$40="dx",-$T33,$S33),IF(L$41=$B33,IF(L$40="dx",($T33-$R33),($Q33-$S33)),0)))</f>
        <v/>
      </c>
      <c r="M69" s="552">
        <f>IF(M$41=$C33,IF(M$40="dx",$R33,-$Q33),IF(M$41=$D33,IF(M$40="dx",-$T33,$S33),IF(M$41=$B33,IF(M$40="dx",($T33-$R33),($Q33-$S33)),0)))</f>
        <v/>
      </c>
      <c r="N69" s="552">
        <f>IF(N$41=$C33,IF(N$40="dx",$R33,-$Q33),IF(N$41=$D33,IF(N$40="dx",-$T33,$S33),IF(N$41=$B33,IF(N$40="dx",($T33-$R33),($Q33-$S33)),0)))</f>
        <v/>
      </c>
      <c r="O69" s="552">
        <f>IF(O$41=$C33,IF(O$40="dx",$R33,-$Q33),IF(O$41=$D33,IF(O$40="dx",-$T33,$S33),IF(O$41=$B33,IF(O$40="dx",($T33-$R33),($Q33-$S33)),0)))</f>
        <v/>
      </c>
      <c r="P69" s="845">
        <f>IF(P$41=$C33,IF(P$40="dx",$R33,-$Q33),IF(P$41=$D33,IF(P$40="dx",-$T33,$S33),IF(P$41=$B33,IF(P$40="dx",($T33-$R33),($Q33-$S33)),0)))</f>
        <v/>
      </c>
      <c r="Q69" s="630">
        <f>IF(Q$41=$C33,IF(Q$40="dx",$R33,-$Q33),IF(Q$41=$D33,IF(Q$40="dx",-$T33,$S33),IF(Q$41=$B33,IF(Q$40="dx",($T33-$R33),($Q33-$S33)),0)))</f>
        <v/>
      </c>
      <c r="R69" s="628">
        <f>P31</f>
        <v/>
      </c>
      <c r="S69" s="845">
        <f>P33*10000</f>
        <v/>
      </c>
      <c r="T69" s="629" t="n">
        <v>-2.011391699300195</v>
      </c>
      <c r="U69" s="476" t="n"/>
      <c r="V69" s="476" t="n"/>
      <c r="W69" s="476" t="n"/>
      <c r="X69" s="476" t="n"/>
      <c r="Y69" s="476" t="n"/>
      <c r="Z69" s="476" t="n"/>
      <c r="AA69" s="476" t="n"/>
      <c r="AB69" s="476" t="n"/>
      <c r="AC69" s="476" t="n"/>
      <c r="AD69" s="476" t="n"/>
      <c r="AE69" s="476" t="n"/>
      <c r="AF69" s="476" t="n"/>
      <c r="AG69" s="476" t="n"/>
      <c r="AH69" s="476" t="n"/>
      <c r="AI69" s="476" t="n"/>
      <c r="AJ69" s="476" t="n"/>
      <c r="AK69" s="476" t="n"/>
      <c r="AL69" s="476" t="n"/>
      <c r="AM69" s="476" t="n"/>
      <c r="AN69" s="476" t="n"/>
      <c r="AO69" s="476" t="n"/>
      <c r="AP69" s="476" t="n"/>
      <c r="AQ69" s="476" t="n"/>
      <c r="AR69" s="476" t="n"/>
      <c r="AS69" s="476" t="n"/>
      <c r="AT69" s="476" t="n"/>
      <c r="AU69" s="476" t="n"/>
      <c r="AV69" s="476" t="n"/>
      <c r="AW69" s="476" t="n"/>
      <c r="AX69" s="476" t="n"/>
      <c r="AY69" s="476" t="n"/>
      <c r="AZ69" s="476" t="n"/>
      <c r="BA69" s="476" t="n"/>
      <c r="BB69" s="476" t="n"/>
      <c r="BC69" s="476" t="n"/>
      <c r="BD69" s="476" t="n"/>
      <c r="BE69" s="476" t="n"/>
      <c r="BF69" s="476" t="n"/>
      <c r="BG69" s="476" t="n"/>
      <c r="BH69" s="476" t="n"/>
      <c r="BI69" s="476" t="n"/>
      <c r="BJ69" s="476" t="n"/>
      <c r="BK69" s="476" t="n"/>
      <c r="BL69" s="476" t="n"/>
      <c r="BM69" s="476" t="n"/>
      <c r="BN69" s="476" t="n"/>
      <c r="BO69" s="476" t="n"/>
      <c r="BP69" s="476" t="n"/>
      <c r="BQ69" s="476" t="n"/>
      <c r="BR69" s="476" t="n"/>
      <c r="BS69" s="476" t="n"/>
      <c r="BT69" s="476" t="n"/>
      <c r="BU69" s="476" t="n"/>
      <c r="BV69" s="476" t="n"/>
      <c r="BW69" s="476" t="n"/>
      <c r="BX69" s="476" t="n"/>
      <c r="BY69" s="476" t="n"/>
      <c r="BZ69" s="476" t="n"/>
      <c r="CA69" s="476" t="n"/>
      <c r="CB69" s="476" t="n"/>
      <c r="CC69" s="476" t="n"/>
      <c r="CD69" s="476" t="n"/>
      <c r="CE69" s="476" t="n"/>
      <c r="CF69" s="476" t="n"/>
      <c r="CG69" s="476" t="n"/>
      <c r="CH69" s="476" t="n"/>
      <c r="CI69" s="476" t="n"/>
      <c r="CJ69" s="476" t="n"/>
      <c r="CK69" s="476" t="n"/>
      <c r="CL69" s="476" t="n"/>
      <c r="CM69" s="476" t="n"/>
      <c r="CN69" s="476" t="n"/>
      <c r="CO69" s="476" t="n"/>
      <c r="CP69" s="476" t="n"/>
      <c r="CQ69" s="476" t="n"/>
      <c r="CR69" s="476" t="n"/>
      <c r="CS69" s="476" t="n"/>
      <c r="CT69" s="476" t="n"/>
      <c r="CU69" s="476" t="n"/>
      <c r="CV69" s="476" t="n"/>
    </row>
    <row r="70">
      <c r="A70" s="476" t="n"/>
      <c r="B70" s="627">
        <f>IF(B$41=$C34,IF(B$40="dx",$R34,-$Q34),IF(B$41=$D34,IF(B$40="dx",-$T34,$S34),IF(B$41=$B34,IF(B$40="dx",($T34-$R34),($Q34-$S34)),0)))</f>
        <v/>
      </c>
      <c r="C70" s="845">
        <f>IF(C$41=$C34,IF(C$40="dx",$R34,-$Q34),IF(C$41=$D34,IF(C$40="dx",-$T34,$S34),IF(C$41=$B34,IF(C$40="dx",($T34-$R34),($Q34-$S34)),0)))</f>
        <v/>
      </c>
      <c r="D70" s="845">
        <f>IF(D$41=$C34,IF(D$40="dx",$R34,-$Q34),IF(D$41=$D34,IF(D$40="dx",-$T34,$S34),IF(D$41=$B34,IF(D$40="dx",($T34-$R34),($Q34-$S34)),0)))</f>
        <v/>
      </c>
      <c r="E70" s="845">
        <f>IF(E$41=$C34,IF(E$40="dx",$R34,-$Q34),IF(E$41=$D34,IF(E$40="dx",-$T34,$S34),IF(E$41=$B34,IF(E$40="dx",($T34-$R34),($Q34-$S34)),0)))</f>
        <v/>
      </c>
      <c r="F70" s="845">
        <f>IF(F$41=$C34,IF(F$40="dx",$R34,-$Q34),IF(F$41=$D34,IF(F$40="dx",-$T34,$S34),IF(F$41=$B34,IF(F$40="dx",($T34-$R34),($Q34-$S34)),0)))</f>
        <v/>
      </c>
      <c r="G70" s="845">
        <f>IF(G$41=$C34,IF(G$40="dx",$R34,-$Q34),IF(G$41=$D34,IF(G$40="dx",-$T34,$S34),IF(G$41=$B34,IF(G$40="dx",($T34-$R34),($Q34-$S34)),0)))</f>
        <v/>
      </c>
      <c r="H70" s="845">
        <f>IF(H$41=$C34,IF(H$40="dx",$R34,-$Q34),IF(H$41=$D34,IF(H$40="dx",-$T34,$S34),IF(H$41=$B34,IF(H$40="dx",($T34-$R34),($Q34-$S34)),0)))</f>
        <v/>
      </c>
      <c r="I70" s="845">
        <f>IF(I$41=$C34,IF(I$40="dx",$R34,-$Q34),IF(I$41=$D34,IF(I$40="dx",-$T34,$S34),IF(I$41=$B34,IF(I$40="dx",($T34-$R34),($Q34-$S34)),0)))</f>
        <v/>
      </c>
      <c r="J70" s="552">
        <f>IF(J$41=$C34,IF(J$40="dx",$R34,-$Q34),IF(J$41=$D34,IF(J$40="dx",-$T34,$S34),IF(J$41=$B34,IF(J$40="dx",($T34-$R34),($Q34-$S34)),0)))</f>
        <v/>
      </c>
      <c r="K70" s="552">
        <f>IF(K$41=$C34,IF(K$40="dx",$R34,-$Q34),IF(K$41=$D34,IF(K$40="dx",-$T34,$S34),IF(K$41=$B34,IF(K$40="dx",($T34-$R34),($Q34-$S34)),0)))</f>
        <v/>
      </c>
      <c r="L70" s="552">
        <f>IF(L$41=$C34,IF(L$40="dx",$R34,-$Q34),IF(L$41=$D34,IF(L$40="dx",-$T34,$S34),IF(L$41=$B34,IF(L$40="dx",($T34-$R34),($Q34-$S34)),0)))</f>
        <v/>
      </c>
      <c r="M70" s="552">
        <f>IF(M$41=$C34,IF(M$40="dx",$R34,-$Q34),IF(M$41=$D34,IF(M$40="dx",-$T34,$S34),IF(M$41=$B34,IF(M$40="dx",($T34-$R34),($Q34-$S34)),0)))</f>
        <v/>
      </c>
      <c r="N70" s="845">
        <f>IF(N$41=$C34,IF(N$40="dx",$R34,-$Q34),IF(N$41=$D34,IF(N$40="dx",-$T34,$S34),IF(N$41=$B34,IF(N$40="dx",($T34-$R34),($Q34-$S34)),0)))</f>
        <v/>
      </c>
      <c r="O70" s="845">
        <f>IF(O$41=$C34,IF(O$40="dx",$R34,-$Q34),IF(O$41=$D34,IF(O$40="dx",-$T34,$S34),IF(O$41=$B34,IF(O$40="dx",($T34-$R34),($Q34-$S34)),0)))</f>
        <v/>
      </c>
      <c r="P70" s="552">
        <f>IF(P$41=$C34,IF(P$40="dx",$R34,-$Q34),IF(P$41=$D34,IF(P$40="dx",-$T34,$S34),IF(P$41=$B34,IF(P$40="dx",($T34-$R34),($Q34-$S34)),0)))</f>
        <v/>
      </c>
      <c r="Q70" s="619">
        <f>IF(Q$41=$C34,IF(Q$40="dx",$R34,-$Q34),IF(Q$41=$D34,IF(Q$40="dx",-$T34,$S34),IF(Q$41=$B34,IF(Q$40="dx",($T34-$R34),($Q34-$S34)),0)))</f>
        <v/>
      </c>
      <c r="R70" s="628">
        <f>P32</f>
        <v/>
      </c>
      <c r="S70" s="845">
        <f>P34*10000</f>
        <v/>
      </c>
      <c r="T70" s="629" t="n">
        <v>-1.022224877823019</v>
      </c>
      <c r="U70" s="476" t="n"/>
      <c r="V70" s="476" t="n"/>
      <c r="W70" s="476" t="n"/>
      <c r="X70" s="476" t="n"/>
      <c r="Y70" s="476" t="n"/>
      <c r="Z70" s="476" t="n"/>
      <c r="AA70" s="476" t="n"/>
      <c r="AB70" s="476" t="n"/>
      <c r="AC70" s="476" t="n"/>
      <c r="AD70" s="476" t="n"/>
      <c r="AE70" s="476" t="n"/>
      <c r="AF70" s="476" t="n"/>
      <c r="AG70" s="476" t="n"/>
      <c r="AH70" s="476" t="n"/>
      <c r="AI70" s="476" t="n"/>
      <c r="AJ70" s="476" t="n"/>
      <c r="AK70" s="476" t="n"/>
      <c r="AL70" s="476" t="n"/>
      <c r="AM70" s="476" t="n"/>
      <c r="AN70" s="476" t="n"/>
      <c r="AO70" s="476" t="n"/>
      <c r="AP70" s="476" t="n"/>
      <c r="AQ70" s="476" t="n"/>
      <c r="AR70" s="476" t="n"/>
      <c r="AS70" s="476" t="n"/>
      <c r="AT70" s="476" t="n"/>
      <c r="AU70" s="476" t="n"/>
      <c r="AV70" s="476" t="n"/>
      <c r="AW70" s="476" t="n"/>
      <c r="AX70" s="476" t="n"/>
      <c r="AY70" s="476" t="n"/>
      <c r="AZ70" s="476" t="n"/>
      <c r="BA70" s="476" t="n"/>
      <c r="BB70" s="476" t="n"/>
      <c r="BC70" s="476" t="n"/>
      <c r="BD70" s="476" t="n"/>
      <c r="BE70" s="476" t="n"/>
      <c r="BF70" s="476" t="n"/>
      <c r="BG70" s="476" t="n"/>
      <c r="BH70" s="476" t="n"/>
      <c r="BI70" s="476" t="n"/>
      <c r="BJ70" s="476" t="n"/>
      <c r="BK70" s="476" t="n"/>
      <c r="BL70" s="476" t="n"/>
      <c r="BM70" s="476" t="n"/>
      <c r="BN70" s="476" t="n"/>
      <c r="BO70" s="476" t="n"/>
      <c r="BP70" s="476" t="n"/>
      <c r="BQ70" s="476" t="n"/>
      <c r="BR70" s="476" t="n"/>
      <c r="BS70" s="476" t="n"/>
      <c r="BT70" s="476" t="n"/>
      <c r="BU70" s="476" t="n"/>
      <c r="BV70" s="476" t="n"/>
      <c r="BW70" s="476" t="n"/>
      <c r="BX70" s="476" t="n"/>
      <c r="BY70" s="476" t="n"/>
      <c r="BZ70" s="476" t="n"/>
      <c r="CA70" s="476" t="n"/>
      <c r="CB70" s="476" t="n"/>
      <c r="CC70" s="476" t="n"/>
      <c r="CD70" s="476" t="n"/>
      <c r="CE70" s="476" t="n"/>
      <c r="CF70" s="476" t="n"/>
      <c r="CG70" s="476" t="n"/>
      <c r="CH70" s="476" t="n"/>
      <c r="CI70" s="476" t="n"/>
      <c r="CJ70" s="476" t="n"/>
      <c r="CK70" s="476" t="n"/>
      <c r="CL70" s="476" t="n"/>
      <c r="CM70" s="476" t="n"/>
      <c r="CN70" s="476" t="n"/>
      <c r="CO70" s="476" t="n"/>
      <c r="CP70" s="476" t="n"/>
      <c r="CQ70" s="476" t="n"/>
      <c r="CR70" s="476" t="n"/>
      <c r="CS70" s="476" t="n"/>
      <c r="CT70" s="476" t="n"/>
      <c r="CU70" s="476" t="n"/>
      <c r="CV70" s="476" t="n"/>
    </row>
    <row r="71">
      <c r="A71" s="476" t="n"/>
      <c r="B71" s="627">
        <f>IF(B$41=$C35,IF(B$40="dx",$R35,-$Q35),IF(B$41=$D35,IF(B$40="dx",-$T35,$S35),IF(B$41=$B35,IF(B$40="dx",($T35-$R35),($Q35-$S35)),0)))</f>
        <v/>
      </c>
      <c r="C71" s="845">
        <f>IF(C$41=$C35,IF(C$40="dx",$R35,-$Q35),IF(C$41=$D35,IF(C$40="dx",-$T35,$S35),IF(C$41=$B35,IF(C$40="dx",($T35-$R35),($Q35-$S35)),0)))</f>
        <v/>
      </c>
      <c r="D71" s="845">
        <f>IF(D$41=$C35,IF(D$40="dx",$R35,-$Q35),IF(D$41=$D35,IF(D$40="dx",-$T35,$S35),IF(D$41=$B35,IF(D$40="dx",($T35-$R35),($Q35-$S35)),0)))</f>
        <v/>
      </c>
      <c r="E71" s="845">
        <f>IF(E$41=$C35,IF(E$40="dx",$R35,-$Q35),IF(E$41=$D35,IF(E$40="dx",-$T35,$S35),IF(E$41=$B35,IF(E$40="dx",($T35-$R35),($Q35-$S35)),0)))</f>
        <v/>
      </c>
      <c r="F71" s="845">
        <f>IF(F$41=$C35,IF(F$40="dx",$R35,-$Q35),IF(F$41=$D35,IF(F$40="dx",-$T35,$S35),IF(F$41=$B35,IF(F$40="dx",($T35-$R35),($Q35-$S35)),0)))</f>
        <v/>
      </c>
      <c r="G71" s="845">
        <f>IF(G$41=$C35,IF(G$40="dx",$R35,-$Q35),IF(G$41=$D35,IF(G$40="dx",-$T35,$S35),IF(G$41=$B35,IF(G$40="dx",($T35-$R35),($Q35-$S35)),0)))</f>
        <v/>
      </c>
      <c r="H71" s="552">
        <f>IF(H$41=$C35,IF(H$40="dx",$R35,-$Q35),IF(H$41=$D35,IF(H$40="dx",-$T35,$S35),IF(H$41=$B35,IF(H$40="dx",($T35-$R35),($Q35-$S35)),0)))</f>
        <v/>
      </c>
      <c r="I71" s="552">
        <f>IF(I$41=$C35,IF(I$40="dx",$R35,-$Q35),IF(I$41=$D35,IF(I$40="dx",-$T35,$S35),IF(I$41=$B35,IF(I$40="dx",($T35-$R35),($Q35-$S35)),0)))</f>
        <v/>
      </c>
      <c r="J71" s="552">
        <f>IF(J$41=$C35,IF(J$40="dx",$R35,-$Q35),IF(J$41=$D35,IF(J$40="dx",-$T35,$S35),IF(J$41=$B35,IF(J$40="dx",($T35-$R35),($Q35-$S35)),0)))</f>
        <v/>
      </c>
      <c r="K71" s="552">
        <f>IF(K$41=$C35,IF(K$40="dx",$R35,-$Q35),IF(K$41=$D35,IF(K$40="dx",-$T35,$S35),IF(K$41=$B35,IF(K$40="dx",($T35-$R35),($Q35-$S35)),0)))</f>
        <v/>
      </c>
      <c r="L71" s="845">
        <f>IF(L$41=$C35,IF(L$40="dx",$R35,-$Q35),IF(L$41=$D35,IF(L$40="dx",-$T35,$S35),IF(L$41=$B35,IF(L$40="dx",($T35-$R35),($Q35-$S35)),0)))</f>
        <v/>
      </c>
      <c r="M71" s="845">
        <f>IF(M$41=$C35,IF(M$40="dx",$R35,-$Q35),IF(M$41=$D35,IF(M$40="dx",-$T35,$S35),IF(M$41=$B35,IF(M$40="dx",($T35-$R35),($Q35-$S35)),0)))</f>
        <v/>
      </c>
      <c r="N71" s="845">
        <f>IF(N$41=$C35,IF(N$40="dx",$R35,-$Q35),IF(N$41=$D35,IF(N$40="dx",-$T35,$S35),IF(N$41=$B35,IF(N$40="dx",($T35-$R35),($Q35-$S35)),0)))</f>
        <v/>
      </c>
      <c r="O71" s="845">
        <f>IF(O$41=$C35,IF(O$40="dx",$R35,-$Q35),IF(O$41=$D35,IF(O$40="dx",-$T35,$S35),IF(O$41=$B35,IF(O$40="dx",($T35-$R35),($Q35-$S35)),0)))</f>
        <v/>
      </c>
      <c r="P71" s="552">
        <f>IF(P$41=$C35,IF(P$40="dx",$R35,-$Q35),IF(P$41=$D35,IF(P$40="dx",-$T35,$S35),IF(P$41=$B35,IF(P$40="dx",($T35-$R35),($Q35-$S35)),0)))</f>
        <v/>
      </c>
      <c r="Q71" s="619">
        <f>IF(Q$41=$C35,IF(Q$40="dx",$R35,-$Q35),IF(Q$41=$D35,IF(Q$40="dx",-$T35,$S35),IF(Q$41=$B35,IF(Q$40="dx",($T35-$R35),($Q35-$S35)),0)))</f>
        <v/>
      </c>
      <c r="R71" s="628">
        <f>P33</f>
        <v/>
      </c>
      <c r="S71" s="845">
        <f>P35*10000</f>
        <v/>
      </c>
      <c r="T71" s="629" t="n">
        <v>-4.231143380278374</v>
      </c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  <c r="AJ71" s="476" t="n"/>
      <c r="AK71" s="476" t="n"/>
      <c r="AL71" s="476" t="n"/>
      <c r="AM71" s="476" t="n"/>
      <c r="AN71" s="476" t="n"/>
      <c r="AO71" s="476" t="n"/>
      <c r="AP71" s="476" t="n"/>
      <c r="AQ71" s="476" t="n"/>
      <c r="AR71" s="476" t="n"/>
      <c r="AS71" s="476" t="n"/>
      <c r="AT71" s="476" t="n"/>
      <c r="AU71" s="476" t="n"/>
      <c r="AV71" s="476" t="n"/>
      <c r="AW71" s="476" t="n"/>
      <c r="AX71" s="476" t="n"/>
      <c r="AY71" s="476" t="n"/>
      <c r="AZ71" s="476" t="n"/>
      <c r="BA71" s="476" t="n"/>
      <c r="BB71" s="476" t="n"/>
      <c r="BC71" s="476" t="n"/>
      <c r="BD71" s="476" t="n"/>
      <c r="BE71" s="476" t="n"/>
      <c r="BF71" s="476" t="n"/>
      <c r="BG71" s="476" t="n"/>
      <c r="BH71" s="476" t="n"/>
      <c r="BI71" s="476" t="n"/>
      <c r="BJ71" s="476" t="n"/>
      <c r="BK71" s="476" t="n"/>
      <c r="BL71" s="476" t="n"/>
      <c r="BM71" s="476" t="n"/>
      <c r="BN71" s="476" t="n"/>
      <c r="BO71" s="476" t="n"/>
      <c r="BP71" s="476" t="n"/>
      <c r="BQ71" s="476" t="n"/>
      <c r="BR71" s="476" t="n"/>
      <c r="BS71" s="476" t="n"/>
      <c r="BT71" s="476" t="n"/>
      <c r="BU71" s="476" t="n"/>
      <c r="BV71" s="476" t="n"/>
      <c r="BW71" s="476" t="n"/>
      <c r="BX71" s="476" t="n"/>
      <c r="BY71" s="476" t="n"/>
      <c r="BZ71" s="476" t="n"/>
      <c r="CA71" s="476" t="n"/>
      <c r="CB71" s="476" t="n"/>
      <c r="CC71" s="476" t="n"/>
      <c r="CD71" s="476" t="n"/>
      <c r="CE71" s="476" t="n"/>
      <c r="CF71" s="476" t="n"/>
      <c r="CG71" s="476" t="n"/>
      <c r="CH71" s="476" t="n"/>
      <c r="CI71" s="476" t="n"/>
      <c r="CJ71" s="476" t="n"/>
      <c r="CK71" s="476" t="n"/>
      <c r="CL71" s="476" t="n"/>
      <c r="CM71" s="476" t="n"/>
      <c r="CN71" s="476" t="n"/>
      <c r="CO71" s="476" t="n"/>
      <c r="CP71" s="476" t="n"/>
      <c r="CQ71" s="476" t="n"/>
      <c r="CR71" s="476" t="n"/>
      <c r="CS71" s="476" t="n"/>
      <c r="CT71" s="476" t="n"/>
      <c r="CU71" s="476" t="n"/>
      <c r="CV71" s="476" t="n"/>
    </row>
    <row r="72">
      <c r="A72" s="476" t="n"/>
      <c r="B72" s="627">
        <f>IF(B$41=$C36,IF(B$40="dx",$R36,-$Q36),IF(B$41=$D36,IF(B$40="dx",-$T36,$S36),IF(B$41=$B36,IF(B$40="dx",($T36-$R36),($Q36-$S36)),0)))</f>
        <v/>
      </c>
      <c r="C72" s="845">
        <f>IF(C$41=$C36,IF(C$40="dx",$R36,-$Q36),IF(C$41=$D36,IF(C$40="dx",-$T36,$S36),IF(C$41=$B36,IF(C$40="dx",($T36-$R36),($Q36-$S36)),0)))</f>
        <v/>
      </c>
      <c r="D72" s="845">
        <f>IF(D$41=$C36,IF(D$40="dx",$R36,-$Q36),IF(D$41=$D36,IF(D$40="dx",-$T36,$S36),IF(D$41=$B36,IF(D$40="dx",($T36-$R36),($Q36-$S36)),0)))</f>
        <v/>
      </c>
      <c r="E72" s="845">
        <f>IF(E$41=$C36,IF(E$40="dx",$R36,-$Q36),IF(E$41=$D36,IF(E$40="dx",-$T36,$S36),IF(E$41=$B36,IF(E$40="dx",($T36-$R36),($Q36-$S36)),0)))</f>
        <v/>
      </c>
      <c r="F72" s="845">
        <f>IF(F$41=$C36,IF(F$40="dx",$R36,-$Q36),IF(F$41=$D36,IF(F$40="dx",-$T36,$S36),IF(F$41=$B36,IF(F$40="dx",($T36-$R36),($Q36-$S36)),0)))</f>
        <v/>
      </c>
      <c r="G72" s="845">
        <f>IF(G$41=$C36,IF(G$40="dx",$R36,-$Q36),IF(G$41=$D36,IF(G$40="dx",-$T36,$S36),IF(G$41=$B36,IF(G$40="dx",($T36-$R36),($Q36-$S36)),0)))</f>
        <v/>
      </c>
      <c r="H72" s="552">
        <f>IF(H$41=$C36,IF(H$40="dx",$R36,-$Q36),IF(H$41=$D36,IF(H$40="dx",-$T36,$S36),IF(H$41=$B36,IF(H$40="dx",($T36-$R36),($Q36-$S36)),0)))</f>
        <v/>
      </c>
      <c r="I72" s="552">
        <f>IF(I$41=$C36,IF(I$40="dx",$R36,-$Q36),IF(I$41=$D36,IF(I$40="dx",-$T36,$S36),IF(I$41=$B36,IF(I$40="dx",($T36-$R36),($Q36-$S36)),0)))</f>
        <v/>
      </c>
      <c r="J72" s="552">
        <f>IF(J$41=$C36,IF(J$40="dx",$R36,-$Q36),IF(J$41=$D36,IF(J$40="dx",-$T36,$S36),IF(J$41=$B36,IF(J$40="dx",($T36-$R36),($Q36-$S36)),0)))</f>
        <v/>
      </c>
      <c r="K72" s="552">
        <f>IF(K$41=$C36,IF(K$40="dx",$R36,-$Q36),IF(K$41=$D36,IF(K$40="dx",-$T36,$S36),IF(K$41=$B36,IF(K$40="dx",($T36-$R36),($Q36-$S36)),0)))</f>
        <v/>
      </c>
      <c r="L72" s="552">
        <f>IF(L$41=$C36,IF(L$40="dx",$R36,-$Q36),IF(L$41=$D36,IF(L$40="dx",-$T36,$S36),IF(L$41=$B36,IF(L$40="dx",($T36-$R36),($Q36-$S36)),0)))</f>
        <v/>
      </c>
      <c r="M72" s="552">
        <f>IF(M$41=$C36,IF(M$40="dx",$R36,-$Q36),IF(M$41=$D36,IF(M$40="dx",-$T36,$S36),IF(M$41=$B36,IF(M$40="dx",($T36-$R36),($Q36-$S36)),0)))</f>
        <v/>
      </c>
      <c r="N72" s="845">
        <f>IF(N$41=$C36,IF(N$40="dx",$R36,-$Q36),IF(N$41=$D36,IF(N$40="dx",-$T36,$S36),IF(N$41=$B36,IF(N$40="dx",($T36-$R36),($Q36-$S36)),0)))</f>
        <v/>
      </c>
      <c r="O72" s="845">
        <f>IF(O$41=$C36,IF(O$40="dx",$R36,-$Q36),IF(O$41=$D36,IF(O$40="dx",-$T36,$S36),IF(O$41=$B36,IF(O$40="dx",($T36-$R36),($Q36-$S36)),0)))</f>
        <v/>
      </c>
      <c r="P72" s="845">
        <f>IF(P$41=$C36,IF(P$40="dx",$R36,-$Q36),IF(P$41=$D36,IF(P$40="dx",-$T36,$S36),IF(P$41=$B36,IF(P$40="dx",($T36-$R36),($Q36-$S36)),0)))</f>
        <v/>
      </c>
      <c r="Q72" s="630">
        <f>IF(Q$41=$C36,IF(Q$40="dx",$R36,-$Q36),IF(Q$41=$D36,IF(Q$40="dx",-$T36,$S36),IF(Q$41=$B36,IF(Q$40="dx",($T36-$R36),($Q36-$S36)),0)))</f>
        <v/>
      </c>
      <c r="R72" s="628">
        <f>P34</f>
        <v/>
      </c>
      <c r="S72" s="845">
        <f>P36*10000</f>
        <v/>
      </c>
      <c r="T72" s="629" t="n">
        <v>-2.400445140525102</v>
      </c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  <c r="AJ72" s="476" t="n"/>
      <c r="AK72" s="476" t="n"/>
      <c r="AL72" s="476" t="n"/>
      <c r="AM72" s="476" t="n"/>
      <c r="AN72" s="476" t="n"/>
      <c r="AO72" s="476" t="n"/>
      <c r="AP72" s="476" t="n"/>
      <c r="AQ72" s="476" t="n"/>
      <c r="AR72" s="476" t="n"/>
      <c r="AS72" s="476" t="n"/>
      <c r="AT72" s="476" t="n"/>
      <c r="AU72" s="476" t="n"/>
      <c r="AV72" s="476" t="n"/>
      <c r="AW72" s="476" t="n"/>
      <c r="AX72" s="476" t="n"/>
      <c r="AY72" s="476" t="n"/>
      <c r="AZ72" s="476" t="n"/>
      <c r="BA72" s="476" t="n"/>
      <c r="BB72" s="476" t="n"/>
      <c r="BC72" s="476" t="n"/>
      <c r="BD72" s="476" t="n"/>
      <c r="BE72" s="476" t="n"/>
      <c r="BF72" s="476" t="n"/>
      <c r="BG72" s="476" t="n"/>
      <c r="BH72" s="476" t="n"/>
      <c r="BI72" s="476" t="n"/>
      <c r="BJ72" s="476" t="n"/>
      <c r="BK72" s="476" t="n"/>
      <c r="BL72" s="476" t="n"/>
      <c r="BM72" s="476" t="n"/>
      <c r="BN72" s="476" t="n"/>
      <c r="BO72" s="476" t="n"/>
      <c r="BP72" s="476" t="n"/>
      <c r="BQ72" s="476" t="n"/>
      <c r="BR72" s="476" t="n"/>
      <c r="BS72" s="476" t="n"/>
      <c r="BT72" s="476" t="n"/>
      <c r="BU72" s="476" t="n"/>
      <c r="BV72" s="476" t="n"/>
      <c r="BW72" s="476" t="n"/>
      <c r="BX72" s="476" t="n"/>
      <c r="BY72" s="476" t="n"/>
      <c r="BZ72" s="476" t="n"/>
      <c r="CA72" s="476" t="n"/>
      <c r="CB72" s="476" t="n"/>
      <c r="CC72" s="476" t="n"/>
      <c r="CD72" s="476" t="n"/>
      <c r="CE72" s="476" t="n"/>
      <c r="CF72" s="476" t="n"/>
      <c r="CG72" s="476" t="n"/>
      <c r="CH72" s="476" t="n"/>
      <c r="CI72" s="476" t="n"/>
      <c r="CJ72" s="476" t="n"/>
      <c r="CK72" s="476" t="n"/>
      <c r="CL72" s="476" t="n"/>
      <c r="CM72" s="476" t="n"/>
      <c r="CN72" s="476" t="n"/>
      <c r="CO72" s="476" t="n"/>
      <c r="CP72" s="476" t="n"/>
      <c r="CQ72" s="476" t="n"/>
      <c r="CR72" s="476" t="n"/>
      <c r="CS72" s="476" t="n"/>
      <c r="CT72" s="476" t="n"/>
      <c r="CU72" s="476" t="n"/>
      <c r="CV72" s="476" t="n"/>
    </row>
    <row r="73">
      <c r="A73" s="476" t="n"/>
      <c r="B73" s="627">
        <f>IF(B$41=$C37,IF(B$40="dx",$R37,-$Q37),IF(B$41=$D37,IF(B$40="dx",-$T37,$S37),IF(B$41=$B37,IF(B$40="dx",($T37-$R37),($Q37-$S37)),0)))</f>
        <v/>
      </c>
      <c r="C73" s="845">
        <f>IF(C$41=$C37,IF(C$40="dx",$R37,-$Q37),IF(C$41=$D37,IF(C$40="dx",-$T37,$S37),IF(C$41=$B37,IF(C$40="dx",($T37-$R37),($Q37-$S37)),0)))</f>
        <v/>
      </c>
      <c r="D73" s="845">
        <f>IF(D$41=$C37,IF(D$40="dx",$R37,-$Q37),IF(D$41=$D37,IF(D$40="dx",-$T37,$S37),IF(D$41=$B37,IF(D$40="dx",($T37-$R37),($Q37-$S37)),0)))</f>
        <v/>
      </c>
      <c r="E73" s="845">
        <f>IF(E$41=$C37,IF(E$40="dx",$R37,-$Q37),IF(E$41=$D37,IF(E$40="dx",-$T37,$S37),IF(E$41=$B37,IF(E$40="dx",($T37-$R37),($Q37-$S37)),0)))</f>
        <v/>
      </c>
      <c r="F73" s="845">
        <f>IF(F$41=$C37,IF(F$40="dx",$R37,-$Q37),IF(F$41=$D37,IF(F$40="dx",-$T37,$S37),IF(F$41=$B37,IF(F$40="dx",($T37-$R37),($Q37-$S37)),0)))</f>
        <v/>
      </c>
      <c r="G73" s="845">
        <f>IF(G$41=$C37,IF(G$40="dx",$R37,-$Q37),IF(G$41=$D37,IF(G$40="dx",-$T37,$S37),IF(G$41=$B37,IF(G$40="dx",($T37-$R37),($Q37-$S37)),0)))</f>
        <v/>
      </c>
      <c r="H73" s="552">
        <f>IF(H$41=$C37,IF(H$40="dx",$R37,-$Q37),IF(H$41=$D37,IF(H$40="dx",-$T37,$S37),IF(H$41=$B37,IF(H$40="dx",($T37-$R37),($Q37-$S37)),0)))</f>
        <v/>
      </c>
      <c r="I73" s="552">
        <f>IF(I$41=$C37,IF(I$40="dx",$R37,-$Q37),IF(I$41=$D37,IF(I$40="dx",-$T37,$S37),IF(I$41=$B37,IF(I$40="dx",($T37-$R37),($Q37-$S37)),0)))</f>
        <v/>
      </c>
      <c r="J73" s="845">
        <f>IF(J$41=$C37,IF(J$40="dx",$R37,-$Q37),IF(J$41=$D37,IF(J$40="dx",-$T37,$S37),IF(J$41=$B37,IF(J$40="dx",($T37-$R37),($Q37-$S37)),0)))</f>
        <v/>
      </c>
      <c r="K73" s="845">
        <f>IF(K$41=$C37,IF(K$40="dx",$R37,-$Q37),IF(K$41=$D37,IF(K$40="dx",-$T37,$S37),IF(K$41=$B37,IF(K$40="dx",($T37-$R37),($Q37-$S37)),0)))</f>
        <v/>
      </c>
      <c r="L73" s="552">
        <f>IF(L$41=$C37,IF(L$40="dx",$R37,-$Q37),IF(L$41=$D37,IF(L$40="dx",-$T37,$S37),IF(L$41=$B37,IF(L$40="dx",($T37-$R37),($Q37-$S37)),0)))</f>
        <v/>
      </c>
      <c r="M73" s="552">
        <f>IF(M$41=$C37,IF(M$40="dx",$R37,-$Q37),IF(M$41=$D37,IF(M$40="dx",-$T37,$S37),IF(M$41=$B37,IF(M$40="dx",($T37-$R37),($Q37-$S37)),0)))</f>
        <v/>
      </c>
      <c r="N73" s="845">
        <f>IF(N$41=$C37,IF(N$40="dx",$R37,-$Q37),IF(N$41=$D37,IF(N$40="dx",-$T37,$S37),IF(N$41=$B37,IF(N$40="dx",($T37-$R37),($Q37-$S37)),0)))</f>
        <v/>
      </c>
      <c r="O73" s="845">
        <f>IF(O$41=$C37,IF(O$40="dx",$R37,-$Q37),IF(O$41=$D37,IF(O$40="dx",-$T37,$S37),IF(O$41=$B37,IF(O$40="dx",($T37-$R37),($Q37-$S37)),0)))</f>
        <v/>
      </c>
      <c r="P73" s="552">
        <f>IF(P$41=$C37,IF(P$40="dx",$R37,-$Q37),IF(P$41=$D37,IF(P$40="dx",-$T37,$S37),IF(P$41=$B37,IF(P$40="dx",($T37-$R37),($Q37-$S37)),0)))</f>
        <v/>
      </c>
      <c r="Q73" s="619">
        <f>IF(Q$41=$C37,IF(Q$40="dx",$R37,-$Q37),IF(Q$41=$D37,IF(Q$40="dx",-$T37,$S37),IF(Q$41=$B37,IF(Q$40="dx",($T37-$R37),($Q37-$S37)),0)))</f>
        <v/>
      </c>
      <c r="R73" s="628">
        <f>P35</f>
        <v/>
      </c>
      <c r="S73" s="845">
        <f>P37*10000</f>
        <v/>
      </c>
      <c r="T73" s="629" t="n">
        <v>-0.6893624174050892</v>
      </c>
      <c r="U73" s="476" t="n"/>
      <c r="V73" s="476" t="n"/>
      <c r="W73" s="476" t="n"/>
      <c r="X73" s="476" t="n"/>
      <c r="Y73" s="476" t="n"/>
      <c r="Z73" s="476" t="n"/>
      <c r="AA73" s="476" t="n"/>
      <c r="AB73" s="476" t="n"/>
      <c r="AC73" s="476" t="n"/>
      <c r="AD73" s="476" t="n"/>
      <c r="AE73" s="476" t="n"/>
      <c r="AF73" s="476" t="n"/>
      <c r="AG73" s="476" t="n"/>
      <c r="AH73" s="476" t="n"/>
      <c r="AI73" s="476" t="n"/>
      <c r="AJ73" s="476" t="n"/>
      <c r="AK73" s="476" t="n"/>
      <c r="AL73" s="476" t="n"/>
      <c r="AM73" s="476" t="n"/>
      <c r="AN73" s="476" t="n"/>
      <c r="AO73" s="476" t="n"/>
      <c r="AP73" s="476" t="n"/>
      <c r="AQ73" s="476" t="n"/>
      <c r="AR73" s="476" t="n"/>
      <c r="AS73" s="476" t="n"/>
      <c r="AT73" s="476" t="n"/>
      <c r="AU73" s="476" t="n"/>
      <c r="AV73" s="476" t="n"/>
      <c r="AW73" s="476" t="n"/>
      <c r="AX73" s="476" t="n"/>
      <c r="AY73" s="476" t="n"/>
      <c r="AZ73" s="476" t="n"/>
      <c r="BA73" s="476" t="n"/>
      <c r="BB73" s="476" t="n"/>
      <c r="BC73" s="476" t="n"/>
      <c r="BD73" s="476" t="n"/>
      <c r="BE73" s="476" t="n"/>
      <c r="BF73" s="476" t="n"/>
      <c r="BG73" s="476" t="n"/>
      <c r="BH73" s="476" t="n"/>
      <c r="BI73" s="476" t="n"/>
      <c r="BJ73" s="476" t="n"/>
      <c r="BK73" s="476" t="n"/>
      <c r="BL73" s="476" t="n"/>
      <c r="BM73" s="476" t="n"/>
      <c r="BN73" s="476" t="n"/>
      <c r="BO73" s="476" t="n"/>
      <c r="BP73" s="476" t="n"/>
      <c r="BQ73" s="476" t="n"/>
      <c r="BR73" s="476" t="n"/>
      <c r="BS73" s="476" t="n"/>
      <c r="BT73" s="476" t="n"/>
      <c r="BU73" s="476" t="n"/>
      <c r="BV73" s="476" t="n"/>
      <c r="BW73" s="476" t="n"/>
      <c r="BX73" s="476" t="n"/>
      <c r="BY73" s="476" t="n"/>
      <c r="BZ73" s="476" t="n"/>
      <c r="CA73" s="476" t="n"/>
      <c r="CB73" s="476" t="n"/>
      <c r="CC73" s="476" t="n"/>
      <c r="CD73" s="476" t="n"/>
      <c r="CE73" s="476" t="n"/>
      <c r="CF73" s="476" t="n"/>
      <c r="CG73" s="476" t="n"/>
      <c r="CH73" s="476" t="n"/>
      <c r="CI73" s="476" t="n"/>
      <c r="CJ73" s="476" t="n"/>
      <c r="CK73" s="476" t="n"/>
      <c r="CL73" s="476" t="n"/>
      <c r="CM73" s="476" t="n"/>
      <c r="CN73" s="476" t="n"/>
      <c r="CO73" s="476" t="n"/>
      <c r="CP73" s="476" t="n"/>
      <c r="CQ73" s="476" t="n"/>
      <c r="CR73" s="476" t="n"/>
      <c r="CS73" s="476" t="n"/>
      <c r="CT73" s="476" t="n"/>
      <c r="CU73" s="476" t="n"/>
      <c r="CV73" s="476" t="n"/>
    </row>
    <row r="74" ht="15.95" customHeight="1">
      <c r="A74" s="476" t="n"/>
      <c r="B74" s="631">
        <f>IF(B$42=$C36,IF(B$41="dx",$R36,-$Q36),IF(B$42=$D36,IF(B$41="dx",-$T36,$S36),IF(B$42=$B36,IF(B$41="dx",($T36-$R36),($Q36-$S36)),0)))</f>
        <v/>
      </c>
      <c r="C74" s="632">
        <f>IF(C$42=$C36,IF(C$41="dx",$R36,-$Q36),IF(C$42=$D36,IF(C$41="dx",-$T36,$S36),IF(C$42=$B36,IF(C$41="dx",($T36-$R36),($Q36-$S36)),0)))</f>
        <v/>
      </c>
      <c r="D74" s="632">
        <f>IF(D$42=$C36,IF(D$41="dx",$R36,-$Q36),IF(D$42=$D36,IF(D$41="dx",-$T36,$S36),IF(D$42=$B36,IF(D$41="dx",($T36-$R36),($Q36-$S36)),0)))</f>
        <v/>
      </c>
      <c r="E74" s="632">
        <f>IF(E$42=$C36,IF(E$41="dx",$R36,-$Q36),IF(E$42=$D36,IF(E$41="dx",-$T36,$S36),IF(E$42=$B36,IF(E$41="dx",($T36-$R36),($Q36-$S36)),0)))</f>
        <v/>
      </c>
      <c r="F74" s="633">
        <f>IF(F$42=$C36,IF(F$41="dx",$R36,-$Q36),IF(F$42=$D36,IF(F$41="dx",-$T36,$S36),IF(F$42=$B36,IF(F$41="dx",($T36-$R36),($Q36-$S36)),0)))</f>
        <v/>
      </c>
      <c r="G74" s="633">
        <f>IF(G$42=$C36,IF(G$41="dx",$R36,-$Q36),IF(G$42=$D36,IF(G$41="dx",-$T36,$S36),IF(G$42=$B36,IF(G$41="dx",($T36-$R36),($Q36-$S36)),0)))</f>
        <v/>
      </c>
      <c r="H74" s="633">
        <f>IF(H$42=$C36,IF(H$41="dx",$R36,-$Q36),IF(H$42=$D36,IF(H$41="dx",-$T36,$S36),IF(H$42=$B36,IF(H$41="dx",($T36-$R36),($Q36-$S36)),0)))</f>
        <v/>
      </c>
      <c r="I74" s="633">
        <f>IF(I$42=$C36,IF(I$41="dx",$R36,-$Q36),IF(I$42=$D36,IF(I$41="dx",-$T36,$S36),IF(I$42=$B36,IF(I$41="dx",($T36-$R36),($Q36-$S36)),0)))</f>
        <v/>
      </c>
      <c r="J74" s="632">
        <f>IF(J$42=$C36,IF(J$41="dx",$R36,-$Q36),IF(J$42=$D36,IF(J$41="dx",-$T36,$S36),IF(J$42=$B36,IF(J$41="dx",($T36-$R36),($Q36-$S36)),0)))</f>
        <v/>
      </c>
      <c r="K74" s="632">
        <f>IF(K$42=$C36,IF(K$41="dx",$R36,-$Q36),IF(K$42=$D36,IF(K$41="dx",-$T36,$S36),IF(K$42=$B36,IF(K$41="dx",($T36-$R36),($Q36-$S36)),0)))</f>
        <v/>
      </c>
      <c r="L74" s="632">
        <f>IF(L$42=$C36,IF(L$41="dx",$R36,-$Q36),IF(L$42=$D36,IF(L$41="dx",-$T36,$S36),IF(L$42=$B36,IF(L$41="dx",($T36-$R36),($Q36-$S36)),0)))</f>
        <v/>
      </c>
      <c r="M74" s="632">
        <f>IF(M$42=$C36,IF(M$41="dx",$R36,-$Q36),IF(M$42=$D36,IF(M$41="dx",-$T36,$S36),IF(M$42=$B36,IF(M$41="dx",($T36-$R36),($Q36-$S36)),0)))</f>
        <v/>
      </c>
      <c r="N74" s="632">
        <f>IF(N$42=$C36,IF(N$41="dx",$R36,-$Q36),IF(N$42=$D36,IF(N$41="dx",-$T36,$S36),IF(N$42=$B36,IF(N$41="dx",($T36-$R36),($Q36-$S36)),0)))</f>
        <v/>
      </c>
      <c r="O74" s="632">
        <f>IF(O$42=$C36,IF(O$41="dx",$R36,-$Q36),IF(O$42=$D36,IF(O$41="dx",-$T36,$S36),IF(O$42=$B36,IF(O$41="dx",($T36-$R36),($Q36-$S36)),0)))</f>
        <v/>
      </c>
      <c r="P74" s="633">
        <f>IF(P$42=$C36,IF(P$41="dx",$R36,-$Q36),IF(P$42=$D36,IF(P$41="dx",-$T36,$S36),IF(P$42=$B36,IF(P$41="dx",($T36-$R36),($Q36-$S36)),0)))</f>
        <v/>
      </c>
      <c r="Q74" s="634">
        <f>IF(Q$42=$C36,IF(Q$41="dx",$R36,-$Q36),IF(Q$42=$D36,IF(Q$41="dx",-$T36,$S36),IF(Q$42=$B36,IF(Q$41="dx",($T36-$R36),($Q36-$S36)),0)))</f>
        <v/>
      </c>
      <c r="R74" s="635">
        <f>P36</f>
        <v/>
      </c>
      <c r="S74" s="845" t="n"/>
      <c r="T74" s="636" t="n">
        <v>-0.654034335049242</v>
      </c>
      <c r="U74" s="476" t="n"/>
      <c r="V74" s="476" t="n"/>
      <c r="W74" s="476" t="n"/>
      <c r="X74" s="476" t="n"/>
      <c r="Y74" s="476" t="n"/>
      <c r="Z74" s="476" t="n"/>
      <c r="AA74" s="476" t="n"/>
      <c r="AB74" s="476" t="n"/>
      <c r="AC74" s="476" t="n"/>
      <c r="AD74" s="476" t="n"/>
      <c r="AE74" s="476" t="n"/>
      <c r="AF74" s="476" t="n"/>
      <c r="AG74" s="476" t="n"/>
      <c r="AH74" s="476" t="n"/>
      <c r="AI74" s="476" t="n"/>
      <c r="AJ74" s="476" t="n"/>
      <c r="AK74" s="476" t="n"/>
      <c r="AL74" s="476" t="n"/>
      <c r="AM74" s="476" t="n"/>
      <c r="AN74" s="476" t="n"/>
      <c r="AO74" s="476" t="n"/>
      <c r="AP74" s="476" t="n"/>
      <c r="AQ74" s="476" t="n"/>
      <c r="AR74" s="476" t="n"/>
      <c r="AS74" s="476" t="n"/>
      <c r="AT74" s="476" t="n"/>
      <c r="AU74" s="476" t="n"/>
      <c r="AV74" s="476" t="n"/>
      <c r="AW74" s="476" t="n"/>
      <c r="AX74" s="476" t="n"/>
      <c r="AY74" s="476" t="n"/>
      <c r="AZ74" s="476" t="n"/>
      <c r="BA74" s="476" t="n"/>
      <c r="BB74" s="476" t="n"/>
      <c r="BC74" s="476" t="n"/>
      <c r="BD74" s="476" t="n"/>
      <c r="BE74" s="476" t="n"/>
      <c r="BF74" s="476" t="n"/>
      <c r="BG74" s="476" t="n"/>
      <c r="BH74" s="476" t="n"/>
      <c r="BI74" s="476" t="n"/>
      <c r="BJ74" s="476" t="n"/>
      <c r="BK74" s="476" t="n"/>
      <c r="BL74" s="476" t="n"/>
      <c r="BM74" s="476" t="n"/>
      <c r="BN74" s="476" t="n"/>
      <c r="BO74" s="476" t="n"/>
      <c r="BP74" s="476" t="n"/>
      <c r="BQ74" s="476" t="n"/>
      <c r="BR74" s="476" t="n"/>
      <c r="BS74" s="476" t="n"/>
      <c r="BT74" s="476" t="n"/>
      <c r="BU74" s="476" t="n"/>
      <c r="BV74" s="476" t="n"/>
      <c r="BW74" s="476" t="n"/>
      <c r="BX74" s="476" t="n"/>
      <c r="BY74" s="476" t="n"/>
      <c r="BZ74" s="476" t="n"/>
      <c r="CA74" s="476" t="n"/>
      <c r="CB74" s="476" t="n"/>
      <c r="CC74" s="476" t="n"/>
      <c r="CD74" s="476" t="n"/>
      <c r="CE74" s="476" t="n"/>
      <c r="CF74" s="476" t="n"/>
      <c r="CG74" s="476" t="n"/>
      <c r="CH74" s="476" t="n"/>
      <c r="CI74" s="476" t="n"/>
      <c r="CJ74" s="476" t="n"/>
      <c r="CK74" s="476" t="n"/>
      <c r="CL74" s="476" t="n"/>
      <c r="CM74" s="476" t="n"/>
      <c r="CN74" s="476" t="n"/>
      <c r="CO74" s="476" t="n"/>
      <c r="CP74" s="476" t="n"/>
      <c r="CQ74" s="476" t="n"/>
      <c r="CR74" s="476" t="n"/>
      <c r="CS74" s="476" t="n"/>
      <c r="CT74" s="476" t="n"/>
      <c r="CU74" s="476" t="n"/>
      <c r="CV74" s="476" t="n"/>
    </row>
    <row r="75">
      <c r="A75" s="476" t="n"/>
      <c r="B75" s="845" t="inlineStr">
        <is>
          <t>A</t>
        </is>
      </c>
      <c r="C75" s="476" t="n"/>
      <c r="D75" s="476" t="n"/>
      <c r="E75" s="476" t="n"/>
      <c r="F75" s="476" t="n"/>
      <c r="G75" s="476" t="n"/>
      <c r="H75" s="476" t="n"/>
      <c r="I75" s="476" t="n"/>
      <c r="J75" s="476" t="n"/>
      <c r="K75" s="476" t="n"/>
      <c r="L75" s="476" t="n"/>
      <c r="M75" s="476" t="n"/>
      <c r="N75" s="476" t="n"/>
      <c r="O75" s="476" t="n"/>
      <c r="P75" s="476" t="n"/>
      <c r="Q75" s="476" t="n"/>
      <c r="R75" s="476" t="n"/>
      <c r="S75" s="845" t="inlineStr">
        <is>
          <t>L</t>
        </is>
      </c>
      <c r="T75" s="476" t="n"/>
      <c r="U75" s="476" t="n"/>
      <c r="V75" s="476" t="n"/>
      <c r="W75" s="476" t="n"/>
      <c r="X75" s="476" t="n"/>
      <c r="Y75" s="476" t="n"/>
      <c r="Z75" s="476" t="n"/>
      <c r="AA75" s="476" t="n"/>
      <c r="AB75" s="476" t="n"/>
      <c r="AC75" s="476" t="n"/>
      <c r="AD75" s="476" t="n"/>
      <c r="AE75" s="476" t="n"/>
      <c r="AF75" s="476" t="n"/>
      <c r="AG75" s="476" t="n"/>
      <c r="AH75" s="476" t="n"/>
      <c r="AI75" s="476" t="n"/>
      <c r="AJ75" s="476" t="n"/>
      <c r="AK75" s="476" t="n"/>
      <c r="AL75" s="476" t="n"/>
      <c r="AM75" s="476" t="n"/>
      <c r="AN75" s="476" t="n"/>
      <c r="AO75" s="476" t="n"/>
      <c r="AP75" s="476" t="n"/>
      <c r="AQ75" s="476" t="n"/>
      <c r="AR75" s="476" t="n"/>
      <c r="AS75" s="476" t="n"/>
      <c r="AT75" s="476" t="n"/>
      <c r="AU75" s="476" t="n"/>
      <c r="AV75" s="476" t="n"/>
      <c r="AW75" s="476" t="n"/>
      <c r="AX75" s="476" t="n"/>
      <c r="AY75" s="476" t="n"/>
      <c r="AZ75" s="476" t="n"/>
      <c r="BA75" s="476" t="n"/>
      <c r="BB75" s="476" t="n"/>
      <c r="BC75" s="476" t="n"/>
      <c r="BD75" s="476" t="n"/>
      <c r="BE75" s="476" t="n"/>
      <c r="BF75" s="476" t="n"/>
      <c r="BG75" s="476" t="n"/>
      <c r="BH75" s="476" t="n"/>
      <c r="BI75" s="476" t="n"/>
      <c r="BJ75" s="476" t="n"/>
      <c r="BK75" s="476" t="n"/>
      <c r="BL75" s="476" t="n"/>
      <c r="BM75" s="476" t="n"/>
      <c r="BN75" s="476" t="n"/>
      <c r="BO75" s="476" t="n"/>
      <c r="BP75" s="476" t="n"/>
      <c r="BQ75" s="476" t="n"/>
      <c r="BR75" s="476" t="n"/>
      <c r="BS75" s="476" t="n"/>
      <c r="BT75" s="476" t="n"/>
      <c r="BU75" s="476" t="n"/>
      <c r="BV75" s="476" t="n"/>
      <c r="BW75" s="476" t="n"/>
      <c r="BX75" s="476" t="n"/>
      <c r="BY75" s="476" t="n"/>
      <c r="BZ75" s="476" t="n"/>
      <c r="CA75" s="476" t="n"/>
      <c r="CB75" s="476" t="n"/>
      <c r="CC75" s="476" t="n"/>
      <c r="CD75" s="476" t="n"/>
      <c r="CE75" s="476" t="n"/>
      <c r="CF75" s="476" t="n"/>
      <c r="CG75" s="476" t="n"/>
      <c r="CH75" s="476" t="n"/>
      <c r="CI75" s="476" t="n"/>
      <c r="CJ75" s="476" t="n"/>
      <c r="CK75" s="476" t="n"/>
      <c r="CL75" s="476" t="n"/>
      <c r="CM75" s="476" t="n"/>
      <c r="CN75" s="476" t="n"/>
      <c r="CO75" s="476" t="n"/>
      <c r="CP75" s="476" t="n"/>
      <c r="CQ75" s="476" t="n"/>
      <c r="CR75" s="476" t="n"/>
      <c r="CS75" s="476" t="n"/>
      <c r="CT75" s="476" t="n"/>
      <c r="CU75" s="476" t="n"/>
      <c r="CV75" s="476" t="n"/>
    </row>
    <row r="76" ht="15.95" customHeight="1">
      <c r="A76" s="476" t="n"/>
      <c r="B76" s="845">
        <f>B42/$L4</f>
        <v/>
      </c>
      <c r="C76" s="845">
        <f>C42/$L4</f>
        <v/>
      </c>
      <c r="D76" s="845">
        <f>D42/$L4</f>
        <v/>
      </c>
      <c r="E76" s="845">
        <f>E42/$L4</f>
        <v/>
      </c>
      <c r="F76" s="845">
        <f>F42/$L4</f>
        <v/>
      </c>
      <c r="G76" s="845">
        <f>G42/$L4</f>
        <v/>
      </c>
      <c r="H76" s="845">
        <f>H42/$L4</f>
        <v/>
      </c>
      <c r="I76" s="845">
        <f>I42/$L4</f>
        <v/>
      </c>
      <c r="J76" s="845">
        <f>J42/$L4</f>
        <v/>
      </c>
      <c r="K76" s="845">
        <f>K42/$L4</f>
        <v/>
      </c>
      <c r="L76" s="845">
        <f>L42/$L4</f>
        <v/>
      </c>
      <c r="M76" s="845">
        <f>M42/$L4</f>
        <v/>
      </c>
      <c r="N76" s="845">
        <f>N42/$L4</f>
        <v/>
      </c>
      <c r="O76" s="845">
        <f>O42/$L4</f>
        <v/>
      </c>
      <c r="P76" s="845">
        <f>P42/$L4</f>
        <v/>
      </c>
      <c r="Q76" s="845">
        <f>Q42/$L4</f>
        <v/>
      </c>
      <c r="R76" s="476" t="n"/>
      <c r="S76" s="845">
        <f>S42/$L4</f>
        <v/>
      </c>
      <c r="T76" s="476" t="n"/>
      <c r="U76" s="476" t="n"/>
      <c r="V76" s="476" t="n"/>
      <c r="W76" s="476" t="n"/>
      <c r="X76" s="476" t="n"/>
      <c r="Y76" s="476" t="n"/>
      <c r="Z76" s="476" t="n"/>
      <c r="AA76" s="476" t="n"/>
      <c r="AB76" s="476" t="n"/>
      <c r="AC76" s="476" t="n"/>
      <c r="AD76" s="476" t="n"/>
      <c r="AE76" s="476" t="n"/>
      <c r="AF76" s="476" t="n"/>
      <c r="AG76" s="476" t="n"/>
      <c r="AH76" s="476" t="n"/>
      <c r="AI76" s="476" t="n"/>
      <c r="AJ76" s="476" t="n"/>
      <c r="AK76" s="476" t="n"/>
      <c r="AL76" s="476" t="n"/>
      <c r="AM76" s="476" t="n"/>
      <c r="AN76" s="476" t="n"/>
      <c r="AO76" s="476" t="n"/>
      <c r="AP76" s="476" t="n"/>
      <c r="AQ76" s="476" t="n"/>
      <c r="AR76" s="476" t="n"/>
      <c r="AS76" s="476" t="n"/>
      <c r="AT76" s="476" t="n"/>
      <c r="AU76" s="476" t="n"/>
      <c r="AV76" s="476" t="n"/>
      <c r="AW76" s="476" t="n"/>
      <c r="AX76" s="476" t="n"/>
      <c r="AY76" s="476" t="n"/>
      <c r="AZ76" s="476" t="n"/>
      <c r="BA76" s="476" t="n"/>
      <c r="BB76" s="476" t="n"/>
      <c r="BC76" s="476" t="n"/>
      <c r="BD76" s="476" t="n"/>
      <c r="BE76" s="476" t="n"/>
      <c r="BF76" s="476" t="n"/>
      <c r="BG76" s="476" t="n"/>
      <c r="BH76" s="476" t="n"/>
      <c r="BI76" s="476" t="n"/>
      <c r="BJ76" s="476" t="n"/>
      <c r="BK76" s="476" t="n"/>
      <c r="BL76" s="476" t="n"/>
      <c r="BM76" s="476" t="n"/>
      <c r="BN76" s="476" t="n"/>
      <c r="BO76" s="476" t="n"/>
      <c r="BP76" s="476" t="n"/>
      <c r="BQ76" s="476" t="n"/>
      <c r="BR76" s="476" t="n"/>
      <c r="BS76" s="476" t="n"/>
      <c r="BT76" s="476" t="n"/>
      <c r="BU76" s="476" t="n"/>
      <c r="BV76" s="476" t="n"/>
      <c r="BW76" s="476" t="n"/>
      <c r="BX76" s="476" t="n"/>
      <c r="BY76" s="476" t="n"/>
      <c r="BZ76" s="476" t="n"/>
      <c r="CA76" s="476" t="n"/>
      <c r="CB76" s="476" t="n"/>
      <c r="CC76" s="476" t="n"/>
      <c r="CD76" s="476" t="n"/>
      <c r="CE76" s="476" t="n"/>
      <c r="CF76" s="476" t="n"/>
      <c r="CG76" s="476" t="n"/>
      <c r="CH76" s="476" t="n"/>
      <c r="CI76" s="476" t="n"/>
      <c r="CJ76" s="476" t="n"/>
      <c r="CK76" s="476" t="n"/>
      <c r="CL76" s="476" t="n"/>
      <c r="CM76" s="476" t="n"/>
      <c r="CN76" s="476" t="n"/>
      <c r="CO76" s="476" t="n"/>
      <c r="CP76" s="476" t="n"/>
      <c r="CQ76" s="476" t="n"/>
      <c r="CR76" s="476" t="n"/>
      <c r="CS76" s="476" t="n"/>
      <c r="CT76" s="476" t="n"/>
      <c r="CU76" s="476" t="n"/>
      <c r="CV76" s="476" t="n"/>
    </row>
    <row r="77">
      <c r="A77" s="476" t="n"/>
      <c r="B77" s="791">
        <f>B43/$L5</f>
        <v/>
      </c>
      <c r="C77" s="651" t="n"/>
      <c r="D77" s="651" t="n"/>
      <c r="E77" s="651" t="n"/>
      <c r="F77" s="651" t="n"/>
      <c r="G77" s="651" t="n"/>
      <c r="H77" s="651" t="n"/>
      <c r="I77" s="651" t="n"/>
      <c r="J77" s="651" t="n"/>
      <c r="K77" s="651" t="n"/>
      <c r="L77" s="651" t="n"/>
      <c r="M77" s="651" t="n"/>
      <c r="N77" s="651" t="n"/>
      <c r="O77" s="651" t="n"/>
      <c r="P77" s="651" t="n"/>
      <c r="Q77" s="826" t="n"/>
      <c r="R77" s="476" t="n"/>
      <c r="S77" s="845">
        <f>S43/$L5</f>
        <v/>
      </c>
      <c r="T77" s="476" t="n"/>
      <c r="U77" s="476" t="n"/>
      <c r="V77" s="476" t="n"/>
      <c r="W77" s="476" t="n"/>
      <c r="X77" s="476" t="n"/>
      <c r="Y77" s="476" t="n"/>
      <c r="Z77" s="476" t="n"/>
      <c r="AA77" s="476" t="n"/>
      <c r="AB77" s="476" t="n"/>
      <c r="AC77" s="476" t="n"/>
      <c r="AD77" s="476" t="n"/>
      <c r="AE77" s="476" t="n"/>
      <c r="AF77" s="476" t="n"/>
      <c r="AG77" s="476" t="n"/>
      <c r="AH77" s="476" t="n"/>
      <c r="AI77" s="476" t="n"/>
      <c r="AJ77" s="476" t="n"/>
      <c r="AK77" s="476" t="n"/>
      <c r="AL77" s="476" t="n"/>
      <c r="AM77" s="476" t="n"/>
      <c r="AN77" s="476" t="n"/>
      <c r="AO77" s="476" t="n"/>
      <c r="AP77" s="476" t="n"/>
      <c r="AQ77" s="476" t="n"/>
      <c r="AR77" s="476" t="n"/>
      <c r="AS77" s="476" t="n"/>
      <c r="AT77" s="476" t="n"/>
      <c r="AU77" s="476" t="n"/>
      <c r="AV77" s="476" t="n"/>
      <c r="AW77" s="476" t="n"/>
      <c r="AX77" s="476" t="n"/>
      <c r="AY77" s="476" t="n"/>
      <c r="AZ77" s="476" t="n"/>
      <c r="BA77" s="476" t="n"/>
      <c r="BB77" s="476" t="n"/>
      <c r="BC77" s="476" t="n"/>
      <c r="BD77" s="476" t="n"/>
      <c r="BE77" s="476" t="n"/>
      <c r="BF77" s="476" t="n"/>
      <c r="BG77" s="476" t="n"/>
      <c r="BH77" s="476" t="n"/>
      <c r="BI77" s="476" t="n"/>
      <c r="BJ77" s="476" t="n"/>
      <c r="BK77" s="476" t="n"/>
      <c r="BL77" s="476" t="n"/>
      <c r="BM77" s="476" t="n"/>
      <c r="BN77" s="476" t="n"/>
      <c r="BO77" s="476" t="n"/>
      <c r="BP77" s="476" t="n"/>
      <c r="BQ77" s="476" t="n"/>
      <c r="BR77" s="476" t="n"/>
      <c r="BS77" s="476" t="n"/>
      <c r="BT77" s="476" t="n"/>
      <c r="BU77" s="476" t="n"/>
      <c r="BV77" s="476" t="n"/>
      <c r="BW77" s="476" t="n"/>
      <c r="BX77" s="476" t="n"/>
      <c r="BY77" s="476" t="n"/>
      <c r="BZ77" s="476" t="n"/>
      <c r="CA77" s="476" t="n"/>
      <c r="CB77" s="476" t="n"/>
      <c r="CC77" s="476" t="n"/>
      <c r="CD77" s="476" t="n"/>
      <c r="CE77" s="476" t="n"/>
      <c r="CF77" s="476" t="n"/>
      <c r="CG77" s="476" t="n"/>
      <c r="CH77" s="476" t="n"/>
      <c r="CI77" s="476" t="n"/>
      <c r="CJ77" s="476" t="n"/>
      <c r="CK77" s="476" t="n"/>
      <c r="CL77" s="476" t="n"/>
      <c r="CM77" s="476" t="n"/>
      <c r="CN77" s="476" t="n"/>
      <c r="CO77" s="476" t="n"/>
      <c r="CP77" s="476" t="n"/>
      <c r="CQ77" s="476" t="n"/>
      <c r="CR77" s="476" t="n"/>
      <c r="CS77" s="476" t="n"/>
      <c r="CT77" s="476" t="n"/>
      <c r="CU77" s="476" t="n"/>
      <c r="CV77" s="476" t="n"/>
    </row>
    <row r="78">
      <c r="A78" s="476" t="n"/>
      <c r="B78" s="602">
        <f>B44/$L6</f>
        <v/>
      </c>
      <c r="C78" s="603">
        <f>C44/$L6</f>
        <v/>
      </c>
      <c r="D78" s="603">
        <f>D44/$L6</f>
        <v/>
      </c>
      <c r="E78" s="603">
        <f>E44/$L6</f>
        <v/>
      </c>
      <c r="F78" s="603">
        <f>F44/$L6</f>
        <v/>
      </c>
      <c r="G78" s="603">
        <f>G44/$L6</f>
        <v/>
      </c>
      <c r="H78" s="603">
        <f>H44/$L6</f>
        <v/>
      </c>
      <c r="I78" s="603">
        <f>I44/$L6</f>
        <v/>
      </c>
      <c r="J78" s="603">
        <f>J44/$L6</f>
        <v/>
      </c>
      <c r="K78" s="603">
        <f>K44/$L6</f>
        <v/>
      </c>
      <c r="L78" s="603">
        <f>L44/$L6</f>
        <v/>
      </c>
      <c r="M78" s="603">
        <f>M44/$L6</f>
        <v/>
      </c>
      <c r="N78" s="603">
        <f>N44/$L6</f>
        <v/>
      </c>
      <c r="O78" s="603">
        <f>O44/$L6</f>
        <v/>
      </c>
      <c r="P78" s="603">
        <f>P44/$L6</f>
        <v/>
      </c>
      <c r="Q78" s="604">
        <f>Q44/$L6</f>
        <v/>
      </c>
      <c r="R78" s="794" t="inlineStr">
        <is>
          <t>L</t>
        </is>
      </c>
      <c r="S78" s="845">
        <f>S44/$L6</f>
        <v/>
      </c>
      <c r="T78" s="793" t="inlineStr">
        <is>
          <t>V</t>
        </is>
      </c>
      <c r="U78" s="476" t="n"/>
      <c r="V78" s="476" t="n"/>
      <c r="W78" s="476" t="n"/>
      <c r="X78" s="476" t="n"/>
      <c r="Y78" s="476" t="n"/>
      <c r="Z78" s="476" t="n"/>
      <c r="AA78" s="476" t="n"/>
      <c r="AB78" s="476" t="n"/>
      <c r="AC78" s="476" t="n"/>
      <c r="AD78" s="476" t="n"/>
      <c r="AE78" s="476" t="n"/>
      <c r="AF78" s="476" t="n"/>
      <c r="AG78" s="476" t="n"/>
      <c r="AH78" s="476" t="n"/>
      <c r="AI78" s="476" t="n"/>
      <c r="AJ78" s="476" t="n"/>
      <c r="AK78" s="476" t="n"/>
      <c r="AL78" s="476" t="n"/>
      <c r="AM78" s="476" t="n"/>
      <c r="AN78" s="476" t="n"/>
      <c r="AO78" s="476" t="n"/>
      <c r="AP78" s="476" t="n"/>
      <c r="AQ78" s="476" t="n"/>
      <c r="AR78" s="476" t="n"/>
      <c r="AS78" s="476" t="n"/>
      <c r="AT78" s="476" t="n"/>
      <c r="AU78" s="476" t="n"/>
      <c r="AV78" s="476" t="n"/>
      <c r="AW78" s="476" t="n"/>
      <c r="AX78" s="476" t="n"/>
      <c r="AY78" s="476" t="n"/>
      <c r="AZ78" s="476" t="n"/>
      <c r="BA78" s="476" t="n"/>
      <c r="BB78" s="476" t="n"/>
      <c r="BC78" s="476" t="n"/>
      <c r="BD78" s="476" t="n"/>
      <c r="BE78" s="476" t="n"/>
      <c r="BF78" s="476" t="n"/>
      <c r="BG78" s="476" t="n"/>
      <c r="BH78" s="476" t="n"/>
      <c r="BI78" s="476" t="n"/>
      <c r="BJ78" s="476" t="n"/>
      <c r="BK78" s="476" t="n"/>
      <c r="BL78" s="476" t="n"/>
      <c r="BM78" s="476" t="n"/>
      <c r="BN78" s="476" t="n"/>
      <c r="BO78" s="476" t="n"/>
      <c r="BP78" s="476" t="n"/>
      <c r="BQ78" s="476" t="n"/>
      <c r="BR78" s="476" t="n"/>
      <c r="BS78" s="476" t="n"/>
      <c r="BT78" s="476" t="n"/>
      <c r="BU78" s="476" t="n"/>
      <c r="BV78" s="476" t="n"/>
      <c r="BW78" s="476" t="n"/>
      <c r="BX78" s="476" t="n"/>
      <c r="BY78" s="476" t="n"/>
      <c r="BZ78" s="476" t="n"/>
      <c r="CA78" s="476" t="n"/>
      <c r="CB78" s="476" t="n"/>
      <c r="CC78" s="476" t="n"/>
      <c r="CD78" s="476" t="n"/>
      <c r="CE78" s="476" t="n"/>
      <c r="CF78" s="476" t="n"/>
      <c r="CG78" s="476" t="n"/>
      <c r="CH78" s="476" t="n"/>
      <c r="CI78" s="476" t="n"/>
      <c r="CJ78" s="476" t="n"/>
      <c r="CK78" s="476" t="n"/>
      <c r="CL78" s="476" t="n"/>
      <c r="CM78" s="476" t="n"/>
      <c r="CN78" s="476" t="n"/>
      <c r="CO78" s="476" t="n"/>
      <c r="CP78" s="476" t="n"/>
      <c r="CQ78" s="476" t="n"/>
      <c r="CR78" s="476" t="n"/>
      <c r="CS78" s="476" t="n"/>
      <c r="CT78" s="476" t="n"/>
      <c r="CU78" s="476" t="n"/>
      <c r="CV78" s="476" t="n"/>
    </row>
    <row r="79">
      <c r="A79" s="476" t="n"/>
      <c r="B79" s="608">
        <f>B45/$L7</f>
        <v/>
      </c>
      <c r="C79" s="609">
        <f>C45/$L7</f>
        <v/>
      </c>
      <c r="D79" s="609">
        <f>D45/$L7</f>
        <v/>
      </c>
      <c r="E79" s="609">
        <f>E45/$L7</f>
        <v/>
      </c>
      <c r="F79" s="609">
        <f>F45/$L7</f>
        <v/>
      </c>
      <c r="G79" s="609">
        <f>G45/$L7</f>
        <v/>
      </c>
      <c r="H79" s="610">
        <f>H45/$L7</f>
        <v/>
      </c>
      <c r="I79" s="610">
        <f>I45/$L7</f>
        <v/>
      </c>
      <c r="J79" s="609">
        <f>J45/$L7</f>
        <v/>
      </c>
      <c r="K79" s="609">
        <f>K45/$L7</f>
        <v/>
      </c>
      <c r="L79" s="609">
        <f>L45/$L7</f>
        <v/>
      </c>
      <c r="M79" s="609">
        <f>M45/$L7</f>
        <v/>
      </c>
      <c r="N79" s="609">
        <f>N45/$L7</f>
        <v/>
      </c>
      <c r="O79" s="609">
        <f>O45/$L7</f>
        <v/>
      </c>
      <c r="P79" s="609">
        <f>P45/$L7</f>
        <v/>
      </c>
      <c r="Q79" s="611">
        <f>Q45/$L7</f>
        <v/>
      </c>
      <c r="R79" s="848" t="n"/>
      <c r="S79" s="845">
        <f>S45/$L7</f>
        <v/>
      </c>
      <c r="T79" s="847" t="n"/>
      <c r="U79" s="476" t="n"/>
      <c r="V79" s="476" t="n"/>
      <c r="W79" s="476" t="n"/>
      <c r="X79" s="476" t="n"/>
      <c r="Y79" s="476" t="n"/>
      <c r="Z79" s="476" t="n"/>
      <c r="AA79" s="476" t="n"/>
      <c r="AB79" s="476" t="n"/>
      <c r="AC79" s="476" t="n"/>
      <c r="AD79" s="476" t="n"/>
      <c r="AE79" s="476" t="n"/>
      <c r="AF79" s="476" t="n"/>
      <c r="AG79" s="476" t="n"/>
      <c r="AH79" s="476" t="n"/>
      <c r="AI79" s="476" t="n"/>
      <c r="AJ79" s="476" t="n"/>
      <c r="AK79" s="476" t="n"/>
      <c r="AL79" s="476" t="n"/>
      <c r="AM79" s="476" t="n"/>
      <c r="AN79" s="476" t="n"/>
      <c r="AO79" s="476" t="n"/>
      <c r="AP79" s="476" t="n"/>
      <c r="AQ79" s="476" t="n"/>
      <c r="AR79" s="476" t="n"/>
      <c r="AS79" s="476" t="n"/>
      <c r="AT79" s="476" t="n"/>
      <c r="AU79" s="476" t="n"/>
      <c r="AV79" s="476" t="n"/>
      <c r="AW79" s="476" t="n"/>
      <c r="AX79" s="476" t="n"/>
      <c r="AY79" s="476" t="n"/>
      <c r="AZ79" s="476" t="n"/>
      <c r="BA79" s="476" t="n"/>
      <c r="BB79" s="476" t="n"/>
      <c r="BC79" s="476" t="n"/>
      <c r="BD79" s="476" t="n"/>
      <c r="BE79" s="476" t="n"/>
      <c r="BF79" s="476" t="n"/>
      <c r="BG79" s="476" t="n"/>
      <c r="BH79" s="476" t="n"/>
      <c r="BI79" s="476" t="n"/>
      <c r="BJ79" s="476" t="n"/>
      <c r="BK79" s="476" t="n"/>
      <c r="BL79" s="476" t="n"/>
      <c r="BM79" s="476" t="n"/>
      <c r="BN79" s="476" t="n"/>
      <c r="BO79" s="476" t="n"/>
      <c r="BP79" s="476" t="n"/>
      <c r="BQ79" s="476" t="n"/>
      <c r="BR79" s="476" t="n"/>
      <c r="BS79" s="476" t="n"/>
      <c r="BT79" s="476" t="n"/>
      <c r="BU79" s="476" t="n"/>
      <c r="BV79" s="476" t="n"/>
      <c r="BW79" s="476" t="n"/>
      <c r="BX79" s="476" t="n"/>
      <c r="BY79" s="476" t="n"/>
      <c r="BZ79" s="476" t="n"/>
      <c r="CA79" s="476" t="n"/>
      <c r="CB79" s="476" t="n"/>
      <c r="CC79" s="476" t="n"/>
      <c r="CD79" s="476" t="n"/>
      <c r="CE79" s="476" t="n"/>
      <c r="CF79" s="476" t="n"/>
      <c r="CG79" s="476" t="n"/>
      <c r="CH79" s="476" t="n"/>
      <c r="CI79" s="476" t="n"/>
      <c r="CJ79" s="476" t="n"/>
      <c r="CK79" s="476" t="n"/>
      <c r="CL79" s="476" t="n"/>
      <c r="CM79" s="476" t="n"/>
      <c r="CN79" s="476" t="n"/>
      <c r="CO79" s="476" t="n"/>
      <c r="CP79" s="476" t="n"/>
      <c r="CQ79" s="476" t="n"/>
      <c r="CR79" s="476" t="n"/>
      <c r="CS79" s="476" t="n"/>
      <c r="CT79" s="476" t="n"/>
      <c r="CU79" s="476" t="n"/>
      <c r="CV79" s="476" t="n"/>
    </row>
    <row r="80">
      <c r="A80" s="612" t="inlineStr">
        <is>
          <t>[1/m]</t>
        </is>
      </c>
      <c r="B80" s="647">
        <f>B46/$L8</f>
        <v/>
      </c>
      <c r="C80" s="648">
        <f>C46/$L8</f>
        <v/>
      </c>
      <c r="D80" s="648">
        <f>D46/$L8</f>
        <v/>
      </c>
      <c r="E80" s="648">
        <f>E46/$L8</f>
        <v/>
      </c>
      <c r="F80" s="648">
        <f>F46/$L8</f>
        <v/>
      </c>
      <c r="G80" s="648">
        <f>G46/$L8</f>
        <v/>
      </c>
      <c r="H80" s="648">
        <f>H46/$L8</f>
        <v/>
      </c>
      <c r="I80" s="648">
        <f>I46/$L8</f>
        <v/>
      </c>
      <c r="J80" s="648">
        <f>J46/$L8</f>
        <v/>
      </c>
      <c r="K80" s="648">
        <f>K46/$L8</f>
        <v/>
      </c>
      <c r="L80" s="648">
        <f>L46/$L8</f>
        <v/>
      </c>
      <c r="M80" s="648">
        <f>M46/$L8</f>
        <v/>
      </c>
      <c r="N80" s="648">
        <f>N46/$L8</f>
        <v/>
      </c>
      <c r="O80" s="648">
        <f>O46/$L8</f>
        <v/>
      </c>
      <c r="P80" s="648">
        <f>P46/$L8</f>
        <v/>
      </c>
      <c r="Q80" s="735">
        <f>Q46/$L8</f>
        <v/>
      </c>
      <c r="R80" s="555">
        <f>R43/$M4</f>
        <v/>
      </c>
      <c r="S80" s="845">
        <f>S46/$L8</f>
        <v/>
      </c>
      <c r="T80" s="617">
        <f t="array" ref="T80:T111">MMULT(B80:Q111,U140:U155)+R80:R111</f>
        <v/>
      </c>
      <c r="U80" s="476" t="inlineStr">
        <is>
          <t>[-]</t>
        </is>
      </c>
      <c r="V80" s="476" t="n"/>
      <c r="W80" s="476" t="n"/>
      <c r="X80" s="476" t="n"/>
      <c r="Y80" s="476" t="n"/>
      <c r="Z80" s="476" t="n"/>
      <c r="AA80" s="476" t="n"/>
      <c r="AB80" s="476" t="n"/>
      <c r="AC80" s="476" t="n"/>
      <c r="AD80" s="476" t="n"/>
      <c r="AE80" s="476" t="n"/>
      <c r="AF80" s="476" t="n"/>
      <c r="AG80" s="476" t="n"/>
      <c r="AH80" s="476" t="n"/>
      <c r="AI80" s="476" t="n"/>
      <c r="AJ80" s="476" t="n"/>
      <c r="AK80" s="476" t="n"/>
      <c r="AL80" s="476" t="n"/>
      <c r="AM80" s="476" t="n"/>
      <c r="AN80" s="476" t="n"/>
      <c r="AO80" s="476" t="n"/>
      <c r="AP80" s="476" t="n"/>
      <c r="AQ80" s="476" t="n"/>
      <c r="AR80" s="476" t="n"/>
      <c r="AS80" s="476" t="n"/>
      <c r="AT80" s="476" t="n"/>
      <c r="AU80" s="476" t="n"/>
      <c r="AV80" s="476" t="n"/>
      <c r="AW80" s="476" t="n"/>
      <c r="AX80" s="476" t="n"/>
      <c r="AY80" s="476" t="n"/>
      <c r="AZ80" s="476" t="n"/>
      <c r="BA80" s="476" t="n"/>
      <c r="BB80" s="476" t="n"/>
      <c r="BC80" s="476" t="n"/>
      <c r="BD80" s="476" t="n"/>
      <c r="BE80" s="476" t="n"/>
      <c r="BF80" s="476" t="n"/>
      <c r="BG80" s="476" t="n"/>
      <c r="BH80" s="476" t="n"/>
      <c r="BI80" s="476" t="n"/>
      <c r="BJ80" s="476" t="n"/>
      <c r="BK80" s="476" t="n"/>
      <c r="BL80" s="476" t="n"/>
      <c r="BM80" s="476" t="n"/>
      <c r="BN80" s="476" t="n"/>
      <c r="BO80" s="476" t="n"/>
      <c r="BP80" s="476" t="n"/>
      <c r="BQ80" s="476" t="n"/>
      <c r="BR80" s="476" t="n"/>
      <c r="BS80" s="476" t="n"/>
      <c r="BT80" s="476" t="n"/>
      <c r="BU80" s="476" t="n"/>
      <c r="BV80" s="476" t="n"/>
      <c r="BW80" s="476" t="n"/>
      <c r="BX80" s="476" t="n"/>
      <c r="BY80" s="476" t="n"/>
      <c r="BZ80" s="476" t="n"/>
      <c r="CA80" s="476" t="n"/>
      <c r="CB80" s="476" t="n"/>
      <c r="CC80" s="476" t="n"/>
      <c r="CD80" s="476" t="n"/>
      <c r="CE80" s="476" t="n"/>
      <c r="CF80" s="476" t="n"/>
      <c r="CG80" s="476" t="n"/>
      <c r="CH80" s="476" t="n"/>
      <c r="CI80" s="476" t="n"/>
      <c r="CJ80" s="476" t="n"/>
      <c r="CK80" s="476" t="n"/>
      <c r="CL80" s="476" t="n"/>
      <c r="CM80" s="476" t="n"/>
      <c r="CN80" s="476" t="n"/>
      <c r="CO80" s="476" t="n"/>
      <c r="CP80" s="476" t="n"/>
      <c r="CQ80" s="476" t="n"/>
      <c r="CR80" s="476" t="n"/>
      <c r="CS80" s="476" t="n"/>
      <c r="CT80" s="476" t="n"/>
      <c r="CU80" s="476" t="n"/>
      <c r="CV80" s="476" t="n"/>
    </row>
    <row r="81">
      <c r="A81" s="612" t="n"/>
      <c r="B81" s="650">
        <f>B47/$L9</f>
        <v/>
      </c>
      <c r="C81" s="487">
        <f>C47/$L9</f>
        <v/>
      </c>
      <c r="D81" s="487">
        <f>D47/$L9</f>
        <v/>
      </c>
      <c r="E81" s="487">
        <f>E47/$L9</f>
        <v/>
      </c>
      <c r="F81" s="487">
        <f>F47/$L9</f>
        <v/>
      </c>
      <c r="G81" s="487">
        <f>G47/$L9</f>
        <v/>
      </c>
      <c r="H81" s="487">
        <f>H47/$L9</f>
        <v/>
      </c>
      <c r="I81" s="487">
        <f>I47/$L9</f>
        <v/>
      </c>
      <c r="J81" s="487">
        <f>J47/$L9</f>
        <v/>
      </c>
      <c r="K81" s="487">
        <f>K47/$L9</f>
        <v/>
      </c>
      <c r="L81" s="487">
        <f>L47/$L9</f>
        <v/>
      </c>
      <c r="M81" s="487">
        <f>M47/$L9</f>
        <v/>
      </c>
      <c r="N81" s="487">
        <f>N47/$L9</f>
        <v/>
      </c>
      <c r="O81" s="487">
        <f>O47/$L9</f>
        <v/>
      </c>
      <c r="P81" s="487">
        <f>P47/$L9</f>
        <v/>
      </c>
      <c r="Q81" s="736">
        <f>Q47/$L9</f>
        <v/>
      </c>
      <c r="R81" s="544">
        <f>R44/$M5</f>
        <v/>
      </c>
      <c r="S81" s="845">
        <f>S47/$L9</f>
        <v/>
      </c>
      <c r="T81" s="542" t="n">
        <v>1.115199080936149</v>
      </c>
      <c r="U81" s="476" t="n"/>
      <c r="V81" s="476" t="n"/>
      <c r="W81" s="476" t="n"/>
      <c r="X81" s="476" t="n"/>
      <c r="Y81" s="476" t="n"/>
      <c r="Z81" s="476" t="n"/>
      <c r="AA81" s="476" t="n"/>
      <c r="AB81" s="476" t="n"/>
      <c r="AC81" s="476" t="n"/>
      <c r="AD81" s="476" t="n"/>
      <c r="AE81" s="476" t="n"/>
      <c r="AF81" s="476" t="n"/>
      <c r="AG81" s="476" t="n"/>
      <c r="AH81" s="476" t="n"/>
      <c r="AI81" s="476" t="n"/>
      <c r="AJ81" s="476" t="n"/>
      <c r="AK81" s="476" t="n"/>
      <c r="AL81" s="476" t="n"/>
      <c r="AM81" s="476" t="n"/>
      <c r="AN81" s="476" t="n"/>
      <c r="AO81" s="476" t="n"/>
      <c r="AP81" s="476" t="n"/>
      <c r="AQ81" s="476" t="n"/>
      <c r="AR81" s="476" t="n"/>
      <c r="AS81" s="476" t="n"/>
      <c r="AT81" s="476" t="n"/>
      <c r="AU81" s="476" t="n"/>
      <c r="AV81" s="476" t="n"/>
      <c r="AW81" s="476" t="n"/>
      <c r="AX81" s="476" t="n"/>
      <c r="AY81" s="476" t="n"/>
      <c r="AZ81" s="476" t="n"/>
      <c r="BA81" s="476" t="n"/>
      <c r="BB81" s="476" t="n"/>
      <c r="BC81" s="476" t="n"/>
      <c r="BD81" s="476" t="n"/>
      <c r="BE81" s="476" t="n"/>
      <c r="BF81" s="476" t="n"/>
      <c r="BG81" s="476" t="n"/>
      <c r="BH81" s="476" t="n"/>
      <c r="BI81" s="476" t="n"/>
      <c r="BJ81" s="476" t="n"/>
      <c r="BK81" s="476" t="n"/>
      <c r="BL81" s="476" t="n"/>
      <c r="BM81" s="476" t="n"/>
      <c r="BN81" s="476" t="n"/>
      <c r="BO81" s="476" t="n"/>
      <c r="BP81" s="476" t="n"/>
      <c r="BQ81" s="476" t="n"/>
      <c r="BR81" s="476" t="n"/>
      <c r="BS81" s="476" t="n"/>
      <c r="BT81" s="476" t="n"/>
      <c r="BU81" s="476" t="n"/>
      <c r="BV81" s="476" t="n"/>
      <c r="BW81" s="476" t="n"/>
      <c r="BX81" s="476" t="n"/>
      <c r="BY81" s="476" t="n"/>
      <c r="BZ81" s="476" t="n"/>
      <c r="CA81" s="476" t="n"/>
      <c r="CB81" s="476" t="n"/>
      <c r="CC81" s="476" t="n"/>
      <c r="CD81" s="476" t="n"/>
      <c r="CE81" s="476" t="n"/>
      <c r="CF81" s="476" t="n"/>
      <c r="CG81" s="476" t="n"/>
      <c r="CH81" s="476" t="n"/>
      <c r="CI81" s="476" t="n"/>
      <c r="CJ81" s="476" t="n"/>
      <c r="CK81" s="476" t="n"/>
      <c r="CL81" s="476" t="n"/>
      <c r="CM81" s="476" t="n"/>
      <c r="CN81" s="476" t="n"/>
      <c r="CO81" s="476" t="n"/>
      <c r="CP81" s="476" t="n"/>
      <c r="CQ81" s="476" t="n"/>
      <c r="CR81" s="476" t="n"/>
      <c r="CS81" s="476" t="n"/>
      <c r="CT81" s="476" t="n"/>
      <c r="CU81" s="476" t="n"/>
      <c r="CV81" s="476" t="n"/>
    </row>
    <row r="82">
      <c r="A82" s="612" t="n"/>
      <c r="B82" s="650">
        <f>B48/$L10</f>
        <v/>
      </c>
      <c r="C82" s="487">
        <f>C48/$L10</f>
        <v/>
      </c>
      <c r="D82" s="487">
        <f>D48/$L10</f>
        <v/>
      </c>
      <c r="E82" s="487">
        <f>E48/$L10</f>
        <v/>
      </c>
      <c r="F82" s="487">
        <f>F48/$L10</f>
        <v/>
      </c>
      <c r="G82" s="487">
        <f>G48/$L10</f>
        <v/>
      </c>
      <c r="H82" s="487">
        <f>H48/$L10</f>
        <v/>
      </c>
      <c r="I82" s="487">
        <f>I48/$L10</f>
        <v/>
      </c>
      <c r="J82" s="487">
        <f>J48/$L10</f>
        <v/>
      </c>
      <c r="K82" s="487">
        <f>K48/$L10</f>
        <v/>
      </c>
      <c r="L82" s="487">
        <f>L48/$L10</f>
        <v/>
      </c>
      <c r="M82" s="487">
        <f>M48/$L10</f>
        <v/>
      </c>
      <c r="N82" s="487">
        <f>N48/$L10</f>
        <v/>
      </c>
      <c r="O82" s="487">
        <f>O48/$L10</f>
        <v/>
      </c>
      <c r="P82" s="487">
        <f>P48/$L10</f>
        <v/>
      </c>
      <c r="Q82" s="736">
        <f>Q48/$L10</f>
        <v/>
      </c>
      <c r="R82" s="544">
        <f>R45/$M6</f>
        <v/>
      </c>
      <c r="S82" s="845">
        <f>S48/$L10</f>
        <v/>
      </c>
      <c r="T82" s="542" t="n">
        <v>0.413268085898999</v>
      </c>
      <c r="U82" s="476" t="n"/>
      <c r="V82" s="476" t="n"/>
      <c r="W82" s="476" t="n"/>
      <c r="X82" s="476" t="n"/>
      <c r="Y82" s="476" t="n"/>
      <c r="Z82" s="476" t="n"/>
      <c r="AA82" s="476" t="n"/>
      <c r="AB82" s="476" t="n"/>
      <c r="AC82" s="476" t="n"/>
      <c r="AD82" s="476" t="n"/>
      <c r="AE82" s="476" t="n"/>
      <c r="AF82" s="476" t="n"/>
      <c r="AG82" s="476" t="n"/>
      <c r="AH82" s="476" t="n"/>
      <c r="AI82" s="476" t="n"/>
      <c r="AJ82" s="476" t="n"/>
      <c r="AK82" s="476" t="n"/>
      <c r="AL82" s="476" t="n"/>
      <c r="AM82" s="476" t="n"/>
      <c r="AN82" s="476" t="n"/>
      <c r="AO82" s="476" t="n"/>
      <c r="AP82" s="476" t="n"/>
      <c r="AQ82" s="476" t="n"/>
      <c r="AR82" s="476" t="n"/>
      <c r="AS82" s="476" t="n"/>
      <c r="AT82" s="476" t="n"/>
      <c r="AU82" s="476" t="n"/>
      <c r="AV82" s="476" t="n"/>
      <c r="AW82" s="476" t="n"/>
      <c r="AX82" s="476" t="n"/>
      <c r="AY82" s="476" t="n"/>
      <c r="AZ82" s="476" t="n"/>
      <c r="BA82" s="476" t="n"/>
      <c r="BB82" s="476" t="n"/>
      <c r="BC82" s="476" t="n"/>
      <c r="BD82" s="476" t="n"/>
      <c r="BE82" s="476" t="n"/>
      <c r="BF82" s="476" t="n"/>
      <c r="BG82" s="476" t="n"/>
      <c r="BH82" s="476" t="n"/>
      <c r="BI82" s="476" t="n"/>
      <c r="BJ82" s="476" t="n"/>
      <c r="BK82" s="476" t="n"/>
      <c r="BL82" s="476" t="n"/>
      <c r="BM82" s="476" t="n"/>
      <c r="BN82" s="476" t="n"/>
      <c r="BO82" s="476" t="n"/>
      <c r="BP82" s="476" t="n"/>
      <c r="BQ82" s="476" t="n"/>
      <c r="BR82" s="476" t="n"/>
      <c r="BS82" s="476" t="n"/>
      <c r="BT82" s="476" t="n"/>
      <c r="BU82" s="476" t="n"/>
      <c r="BV82" s="476" t="n"/>
      <c r="BW82" s="476" t="n"/>
      <c r="BX82" s="476" t="n"/>
      <c r="BY82" s="476" t="n"/>
      <c r="BZ82" s="476" t="n"/>
      <c r="CA82" s="476" t="n"/>
      <c r="CB82" s="476" t="n"/>
      <c r="CC82" s="476" t="n"/>
      <c r="CD82" s="476" t="n"/>
      <c r="CE82" s="476" t="n"/>
      <c r="CF82" s="476" t="n"/>
      <c r="CG82" s="476" t="n"/>
      <c r="CH82" s="476" t="n"/>
      <c r="CI82" s="476" t="n"/>
      <c r="CJ82" s="476" t="n"/>
      <c r="CK82" s="476" t="n"/>
      <c r="CL82" s="476" t="n"/>
      <c r="CM82" s="476" t="n"/>
      <c r="CN82" s="476" t="n"/>
      <c r="CO82" s="476" t="n"/>
      <c r="CP82" s="476" t="n"/>
      <c r="CQ82" s="476" t="n"/>
      <c r="CR82" s="476" t="n"/>
      <c r="CS82" s="476" t="n"/>
      <c r="CT82" s="476" t="n"/>
      <c r="CU82" s="476" t="n"/>
      <c r="CV82" s="476" t="n"/>
    </row>
    <row r="83">
      <c r="A83" s="612" t="n"/>
      <c r="B83" s="650">
        <f>B49/$L11</f>
        <v/>
      </c>
      <c r="C83" s="487">
        <f>C49/$L11</f>
        <v/>
      </c>
      <c r="D83" s="487">
        <f>D49/$L11</f>
        <v/>
      </c>
      <c r="E83" s="487">
        <f>E49/$L11</f>
        <v/>
      </c>
      <c r="F83" s="487">
        <f>F49/$L11</f>
        <v/>
      </c>
      <c r="G83" s="487">
        <f>G49/$L11</f>
        <v/>
      </c>
      <c r="H83" s="487">
        <f>H49/$L11</f>
        <v/>
      </c>
      <c r="I83" s="487">
        <f>I49/$L11</f>
        <v/>
      </c>
      <c r="J83" s="487">
        <f>J49/$L11</f>
        <v/>
      </c>
      <c r="K83" s="487">
        <f>K49/$L11</f>
        <v/>
      </c>
      <c r="L83" s="487">
        <f>L49/$L11</f>
        <v/>
      </c>
      <c r="M83" s="487">
        <f>M49/$L11</f>
        <v/>
      </c>
      <c r="N83" s="487">
        <f>N49/$L11</f>
        <v/>
      </c>
      <c r="O83" s="487">
        <f>O49/$L11</f>
        <v/>
      </c>
      <c r="P83" s="487">
        <f>P49/$L11</f>
        <v/>
      </c>
      <c r="Q83" s="736">
        <f>Q49/$L11</f>
        <v/>
      </c>
      <c r="R83" s="544">
        <f>R46/$M7</f>
        <v/>
      </c>
      <c r="S83" s="845">
        <f>S49/$L11</f>
        <v/>
      </c>
      <c r="T83" s="542" t="n">
        <v>1.676880007543301</v>
      </c>
      <c r="U83" s="476" t="n"/>
      <c r="V83" s="476" t="n"/>
      <c r="W83" s="476" t="n"/>
      <c r="X83" s="476" t="n"/>
      <c r="Y83" s="476" t="n"/>
      <c r="Z83" s="476" t="n"/>
      <c r="AA83" s="476" t="n"/>
      <c r="AB83" s="476" t="n"/>
      <c r="AC83" s="476" t="n"/>
      <c r="AD83" s="476" t="n"/>
      <c r="AE83" s="476" t="n"/>
      <c r="AF83" s="476" t="n"/>
      <c r="AG83" s="476" t="n"/>
      <c r="AH83" s="476" t="n"/>
      <c r="AI83" s="476" t="n"/>
      <c r="AJ83" s="476" t="n"/>
      <c r="AK83" s="476" t="n"/>
      <c r="AL83" s="476" t="n"/>
      <c r="AM83" s="476" t="n"/>
      <c r="AN83" s="476" t="n"/>
      <c r="AO83" s="476" t="n"/>
      <c r="AP83" s="476" t="n"/>
      <c r="AQ83" s="476" t="n"/>
      <c r="AR83" s="476" t="n"/>
      <c r="AS83" s="476" t="n"/>
      <c r="AT83" s="476" t="n"/>
      <c r="AU83" s="476" t="n"/>
      <c r="AV83" s="476" t="n"/>
      <c r="AW83" s="476" t="n"/>
      <c r="AX83" s="476" t="n"/>
      <c r="AY83" s="476" t="n"/>
      <c r="AZ83" s="476" t="n"/>
      <c r="BA83" s="476" t="n"/>
      <c r="BB83" s="476" t="n"/>
      <c r="BC83" s="476" t="n"/>
      <c r="BD83" s="476" t="n"/>
      <c r="BE83" s="476" t="n"/>
      <c r="BF83" s="476" t="n"/>
      <c r="BG83" s="476" t="n"/>
      <c r="BH83" s="476" t="n"/>
      <c r="BI83" s="476" t="n"/>
      <c r="BJ83" s="476" t="n"/>
      <c r="BK83" s="476" t="n"/>
      <c r="BL83" s="476" t="n"/>
      <c r="BM83" s="476" t="n"/>
      <c r="BN83" s="476" t="n"/>
      <c r="BO83" s="476" t="n"/>
      <c r="BP83" s="476" t="n"/>
      <c r="BQ83" s="476" t="n"/>
      <c r="BR83" s="476" t="n"/>
      <c r="BS83" s="476" t="n"/>
      <c r="BT83" s="476" t="n"/>
      <c r="BU83" s="476" t="n"/>
      <c r="BV83" s="476" t="n"/>
      <c r="BW83" s="476" t="n"/>
      <c r="BX83" s="476" t="n"/>
      <c r="BY83" s="476" t="n"/>
      <c r="BZ83" s="476" t="n"/>
      <c r="CA83" s="476" t="n"/>
      <c r="CB83" s="476" t="n"/>
      <c r="CC83" s="476" t="n"/>
      <c r="CD83" s="476" t="n"/>
      <c r="CE83" s="476" t="n"/>
      <c r="CF83" s="476" t="n"/>
      <c r="CG83" s="476" t="n"/>
      <c r="CH83" s="476" t="n"/>
      <c r="CI83" s="476" t="n"/>
      <c r="CJ83" s="476" t="n"/>
      <c r="CK83" s="476" t="n"/>
      <c r="CL83" s="476" t="n"/>
      <c r="CM83" s="476" t="n"/>
      <c r="CN83" s="476" t="n"/>
      <c r="CO83" s="476" t="n"/>
      <c r="CP83" s="476" t="n"/>
      <c r="CQ83" s="476" t="n"/>
      <c r="CR83" s="476" t="n"/>
      <c r="CS83" s="476" t="n"/>
      <c r="CT83" s="476" t="n"/>
      <c r="CU83" s="476" t="n"/>
      <c r="CV83" s="476" t="n"/>
    </row>
    <row r="84">
      <c r="A84" s="612" t="n"/>
      <c r="B84" s="650">
        <f>B50/$L12</f>
        <v/>
      </c>
      <c r="C84" s="487">
        <f>C50/$L12</f>
        <v/>
      </c>
      <c r="D84" s="487">
        <f>D50/$L12</f>
        <v/>
      </c>
      <c r="E84" s="487">
        <f>E50/$L12</f>
        <v/>
      </c>
      <c r="F84" s="487">
        <f>F50/$L12</f>
        <v/>
      </c>
      <c r="G84" s="487">
        <f>G50/$L12</f>
        <v/>
      </c>
      <c r="H84" s="487">
        <f>H50/$L12</f>
        <v/>
      </c>
      <c r="I84" s="487">
        <f>I50/$L12</f>
        <v/>
      </c>
      <c r="J84" s="487">
        <f>J50/$L12</f>
        <v/>
      </c>
      <c r="K84" s="487">
        <f>K50/$L12</f>
        <v/>
      </c>
      <c r="L84" s="487">
        <f>L50/$L12</f>
        <v/>
      </c>
      <c r="M84" s="487">
        <f>M50/$L12</f>
        <v/>
      </c>
      <c r="N84" s="487">
        <f>N50/$L12</f>
        <v/>
      </c>
      <c r="O84" s="487">
        <f>O50/$L12</f>
        <v/>
      </c>
      <c r="P84" s="487">
        <f>P50/$L12</f>
        <v/>
      </c>
      <c r="Q84" s="736">
        <f>Q50/$L12</f>
        <v/>
      </c>
      <c r="R84" s="544">
        <f>R47/$M8</f>
        <v/>
      </c>
      <c r="S84" s="845">
        <f>S50/$L12</f>
        <v/>
      </c>
      <c r="T84" s="542" t="n">
        <v>-0.3921179710874824</v>
      </c>
      <c r="U84" s="476" t="n"/>
      <c r="V84" s="476" t="n"/>
      <c r="W84" s="476" t="n"/>
      <c r="X84" s="476" t="n"/>
      <c r="Y84" s="476" t="n"/>
      <c r="Z84" s="476" t="n"/>
      <c r="AA84" s="476" t="n"/>
      <c r="AB84" s="476" t="n"/>
      <c r="AC84" s="476" t="n"/>
      <c r="AD84" s="476" t="n"/>
      <c r="AE84" s="476" t="n"/>
      <c r="AF84" s="476" t="n"/>
      <c r="AG84" s="476" t="n"/>
      <c r="AH84" s="476" t="n"/>
      <c r="AI84" s="476" t="n"/>
      <c r="AJ84" s="476" t="n"/>
      <c r="AK84" s="476" t="n"/>
      <c r="AL84" s="476" t="n"/>
      <c r="AM84" s="476" t="n"/>
      <c r="AN84" s="476" t="n"/>
      <c r="AO84" s="476" t="n"/>
      <c r="AP84" s="476" t="n"/>
      <c r="AQ84" s="476" t="n"/>
      <c r="AR84" s="476" t="n"/>
      <c r="AS84" s="476" t="n"/>
      <c r="AT84" s="476" t="n"/>
      <c r="AU84" s="476" t="n"/>
      <c r="AV84" s="476" t="n"/>
      <c r="AW84" s="476" t="n"/>
      <c r="AX84" s="476" t="n"/>
      <c r="AY84" s="476" t="n"/>
      <c r="AZ84" s="476" t="n"/>
      <c r="BA84" s="476" t="n"/>
      <c r="BB84" s="476" t="n"/>
      <c r="BC84" s="476" t="n"/>
      <c r="BD84" s="476" t="n"/>
      <c r="BE84" s="476" t="n"/>
      <c r="BF84" s="476" t="n"/>
      <c r="BG84" s="476" t="n"/>
      <c r="BH84" s="476" t="n"/>
      <c r="BI84" s="476" t="n"/>
      <c r="BJ84" s="476" t="n"/>
      <c r="BK84" s="476" t="n"/>
      <c r="BL84" s="476" t="n"/>
      <c r="BM84" s="476" t="n"/>
      <c r="BN84" s="476" t="n"/>
      <c r="BO84" s="476" t="n"/>
      <c r="BP84" s="476" t="n"/>
      <c r="BQ84" s="476" t="n"/>
      <c r="BR84" s="476" t="n"/>
      <c r="BS84" s="476" t="n"/>
      <c r="BT84" s="476" t="n"/>
      <c r="BU84" s="476" t="n"/>
      <c r="BV84" s="476" t="n"/>
      <c r="BW84" s="476" t="n"/>
      <c r="BX84" s="476" t="n"/>
      <c r="BY84" s="476" t="n"/>
      <c r="BZ84" s="476" t="n"/>
      <c r="CA84" s="476" t="n"/>
      <c r="CB84" s="476" t="n"/>
      <c r="CC84" s="476" t="n"/>
      <c r="CD84" s="476" t="n"/>
      <c r="CE84" s="476" t="n"/>
      <c r="CF84" s="476" t="n"/>
      <c r="CG84" s="476" t="n"/>
      <c r="CH84" s="476" t="n"/>
      <c r="CI84" s="476" t="n"/>
      <c r="CJ84" s="476" t="n"/>
      <c r="CK84" s="476" t="n"/>
      <c r="CL84" s="476" t="n"/>
      <c r="CM84" s="476" t="n"/>
      <c r="CN84" s="476" t="n"/>
      <c r="CO84" s="476" t="n"/>
      <c r="CP84" s="476" t="n"/>
      <c r="CQ84" s="476" t="n"/>
      <c r="CR84" s="476" t="n"/>
      <c r="CS84" s="476" t="n"/>
      <c r="CT84" s="476" t="n"/>
      <c r="CU84" s="476" t="n"/>
      <c r="CV84" s="476" t="n"/>
    </row>
    <row r="85">
      <c r="A85" s="612" t="n"/>
      <c r="B85" s="650">
        <f>B51/$L13</f>
        <v/>
      </c>
      <c r="C85" s="487">
        <f>C51/$L13</f>
        <v/>
      </c>
      <c r="D85" s="487">
        <f>D51/$L13</f>
        <v/>
      </c>
      <c r="E85" s="487">
        <f>E51/$L13</f>
        <v/>
      </c>
      <c r="F85" s="487">
        <f>F51/$L13</f>
        <v/>
      </c>
      <c r="G85" s="487">
        <f>G51/$L13</f>
        <v/>
      </c>
      <c r="H85" s="487">
        <f>H51/$L13</f>
        <v/>
      </c>
      <c r="I85" s="487">
        <f>I51/$L13</f>
        <v/>
      </c>
      <c r="J85" s="487">
        <f>J51/$L13</f>
        <v/>
      </c>
      <c r="K85" s="487">
        <f>K51/$L13</f>
        <v/>
      </c>
      <c r="L85" s="487">
        <f>L51/$L13</f>
        <v/>
      </c>
      <c r="M85" s="487">
        <f>M51/$L13</f>
        <v/>
      </c>
      <c r="N85" s="487">
        <f>N51/$L13</f>
        <v/>
      </c>
      <c r="O85" s="487">
        <f>O51/$L13</f>
        <v/>
      </c>
      <c r="P85" s="487">
        <f>P51/$L13</f>
        <v/>
      </c>
      <c r="Q85" s="736">
        <f>Q51/$L13</f>
        <v/>
      </c>
      <c r="R85" s="544">
        <f>R48/$M9</f>
        <v/>
      </c>
      <c r="S85" s="845">
        <f>S51/$L13</f>
        <v/>
      </c>
      <c r="T85" s="542" t="n">
        <v>-0.3453733868024218</v>
      </c>
      <c r="U85" s="476" t="n"/>
      <c r="V85" s="476" t="n"/>
      <c r="W85" s="476" t="n"/>
      <c r="X85" s="476" t="n"/>
      <c r="Y85" s="476" t="n"/>
      <c r="Z85" s="476" t="n"/>
      <c r="AA85" s="476" t="n"/>
      <c r="AB85" s="476" t="n"/>
      <c r="AC85" s="476" t="n"/>
      <c r="AD85" s="476" t="n"/>
      <c r="AE85" s="476" t="n"/>
      <c r="AF85" s="476" t="n"/>
      <c r="AG85" s="476" t="n"/>
      <c r="AH85" s="476" t="n"/>
      <c r="AI85" s="476" t="n"/>
      <c r="AJ85" s="476" t="n"/>
      <c r="AK85" s="476" t="n"/>
      <c r="AL85" s="476" t="n"/>
      <c r="AM85" s="476" t="n"/>
      <c r="AN85" s="476" t="n"/>
      <c r="AO85" s="476" t="n"/>
      <c r="AP85" s="476" t="n"/>
      <c r="AQ85" s="476" t="n"/>
      <c r="AR85" s="476" t="n"/>
      <c r="AS85" s="476" t="n"/>
      <c r="AT85" s="476" t="n"/>
      <c r="AU85" s="476" t="n"/>
      <c r="AV85" s="476" t="n"/>
      <c r="AW85" s="476" t="n"/>
      <c r="AX85" s="476" t="n"/>
      <c r="AY85" s="476" t="n"/>
      <c r="AZ85" s="476" t="n"/>
      <c r="BA85" s="476" t="n"/>
      <c r="BB85" s="476" t="n"/>
      <c r="BC85" s="476" t="n"/>
      <c r="BD85" s="476" t="n"/>
      <c r="BE85" s="476" t="n"/>
      <c r="BF85" s="476" t="n"/>
      <c r="BG85" s="476" t="n"/>
      <c r="BH85" s="476" t="n"/>
      <c r="BI85" s="476" t="n"/>
      <c r="BJ85" s="476" t="n"/>
      <c r="BK85" s="476" t="n"/>
      <c r="BL85" s="476" t="n"/>
      <c r="BM85" s="476" t="n"/>
      <c r="BN85" s="476" t="n"/>
      <c r="BO85" s="476" t="n"/>
      <c r="BP85" s="476" t="n"/>
      <c r="BQ85" s="476" t="n"/>
      <c r="BR85" s="476" t="n"/>
      <c r="BS85" s="476" t="n"/>
      <c r="BT85" s="476" t="n"/>
      <c r="BU85" s="476" t="n"/>
      <c r="BV85" s="476" t="n"/>
      <c r="BW85" s="476" t="n"/>
      <c r="BX85" s="476" t="n"/>
      <c r="BY85" s="476" t="n"/>
      <c r="BZ85" s="476" t="n"/>
      <c r="CA85" s="476" t="n"/>
      <c r="CB85" s="476" t="n"/>
      <c r="CC85" s="476" t="n"/>
      <c r="CD85" s="476" t="n"/>
      <c r="CE85" s="476" t="n"/>
      <c r="CF85" s="476" t="n"/>
      <c r="CG85" s="476" t="n"/>
      <c r="CH85" s="476" t="n"/>
      <c r="CI85" s="476" t="n"/>
      <c r="CJ85" s="476" t="n"/>
      <c r="CK85" s="476" t="n"/>
      <c r="CL85" s="476" t="n"/>
      <c r="CM85" s="476" t="n"/>
      <c r="CN85" s="476" t="n"/>
      <c r="CO85" s="476" t="n"/>
      <c r="CP85" s="476" t="n"/>
      <c r="CQ85" s="476" t="n"/>
      <c r="CR85" s="476" t="n"/>
      <c r="CS85" s="476" t="n"/>
      <c r="CT85" s="476" t="n"/>
      <c r="CU85" s="476" t="n"/>
      <c r="CV85" s="476" t="n"/>
    </row>
    <row r="86">
      <c r="A86" s="612" t="n"/>
      <c r="B86" s="650">
        <f>B52/$L14</f>
        <v/>
      </c>
      <c r="C86" s="487">
        <f>C52/$L14</f>
        <v/>
      </c>
      <c r="D86" s="487">
        <f>D52/$L14</f>
        <v/>
      </c>
      <c r="E86" s="487">
        <f>E52/$L14</f>
        <v/>
      </c>
      <c r="F86" s="487">
        <f>F52/$L14</f>
        <v/>
      </c>
      <c r="G86" s="487">
        <f>G52/$L14</f>
        <v/>
      </c>
      <c r="H86" s="487">
        <f>H52/$L14</f>
        <v/>
      </c>
      <c r="I86" s="487">
        <f>I52/$L14</f>
        <v/>
      </c>
      <c r="J86" s="487">
        <f>J52/$L14</f>
        <v/>
      </c>
      <c r="K86" s="487">
        <f>K52/$L14</f>
        <v/>
      </c>
      <c r="L86" s="487">
        <f>L52/$L14</f>
        <v/>
      </c>
      <c r="M86" s="487">
        <f>M52/$L14</f>
        <v/>
      </c>
      <c r="N86" s="487">
        <f>N52/$L14</f>
        <v/>
      </c>
      <c r="O86" s="487">
        <f>O52/$L14</f>
        <v/>
      </c>
      <c r="P86" s="487">
        <f>P52/$L14</f>
        <v/>
      </c>
      <c r="Q86" s="736">
        <f>Q52/$L14</f>
        <v/>
      </c>
      <c r="R86" s="544">
        <f>R49/$M10</f>
        <v/>
      </c>
      <c r="S86" s="845">
        <f>S52/$L14</f>
        <v/>
      </c>
      <c r="T86" s="542" t="n">
        <v>0.2429392152246193</v>
      </c>
      <c r="U86" s="476" t="n"/>
      <c r="V86" s="476" t="n"/>
      <c r="W86" s="476" t="n"/>
      <c r="X86" s="476" t="n"/>
      <c r="Y86" s="476" t="n"/>
      <c r="Z86" s="476" t="n"/>
      <c r="AA86" s="476" t="n"/>
      <c r="AB86" s="476" t="n"/>
      <c r="AC86" s="476" t="n"/>
      <c r="AD86" s="476" t="n"/>
      <c r="AE86" s="476" t="n"/>
      <c r="AF86" s="476" t="n"/>
      <c r="AG86" s="476" t="n"/>
      <c r="AH86" s="476" t="n"/>
      <c r="AI86" s="476" t="n"/>
      <c r="AJ86" s="476" t="n"/>
      <c r="AK86" s="476" t="n"/>
      <c r="AL86" s="476" t="n"/>
      <c r="AM86" s="476" t="n"/>
      <c r="AN86" s="476" t="n"/>
      <c r="AO86" s="476" t="n"/>
      <c r="AP86" s="476" t="n"/>
      <c r="AQ86" s="476" t="n"/>
      <c r="AR86" s="476" t="n"/>
      <c r="AS86" s="476" t="n"/>
      <c r="AT86" s="476" t="n"/>
      <c r="AU86" s="476" t="n"/>
      <c r="AV86" s="476" t="n"/>
      <c r="AW86" s="476" t="n"/>
      <c r="AX86" s="476" t="n"/>
      <c r="AY86" s="476" t="n"/>
      <c r="AZ86" s="476" t="n"/>
      <c r="BA86" s="476" t="n"/>
      <c r="BB86" s="476" t="n"/>
      <c r="BC86" s="476" t="n"/>
      <c r="BD86" s="476" t="n"/>
      <c r="BE86" s="476" t="n"/>
      <c r="BF86" s="476" t="n"/>
      <c r="BG86" s="476" t="n"/>
      <c r="BH86" s="476" t="n"/>
      <c r="BI86" s="476" t="n"/>
      <c r="BJ86" s="476" t="n"/>
      <c r="BK86" s="476" t="n"/>
      <c r="BL86" s="476" t="n"/>
      <c r="BM86" s="476" t="n"/>
      <c r="BN86" s="476" t="n"/>
      <c r="BO86" s="476" t="n"/>
      <c r="BP86" s="476" t="n"/>
      <c r="BQ86" s="476" t="n"/>
      <c r="BR86" s="476" t="n"/>
      <c r="BS86" s="476" t="n"/>
      <c r="BT86" s="476" t="n"/>
      <c r="BU86" s="476" t="n"/>
      <c r="BV86" s="476" t="n"/>
      <c r="BW86" s="476" t="n"/>
      <c r="BX86" s="476" t="n"/>
      <c r="BY86" s="476" t="n"/>
      <c r="BZ86" s="476" t="n"/>
      <c r="CA86" s="476" t="n"/>
      <c r="CB86" s="476" t="n"/>
      <c r="CC86" s="476" t="n"/>
      <c r="CD86" s="476" t="n"/>
      <c r="CE86" s="476" t="n"/>
      <c r="CF86" s="476" t="n"/>
      <c r="CG86" s="476" t="n"/>
      <c r="CH86" s="476" t="n"/>
      <c r="CI86" s="476" t="n"/>
      <c r="CJ86" s="476" t="n"/>
      <c r="CK86" s="476" t="n"/>
      <c r="CL86" s="476" t="n"/>
      <c r="CM86" s="476" t="n"/>
      <c r="CN86" s="476" t="n"/>
      <c r="CO86" s="476" t="n"/>
      <c r="CP86" s="476" t="n"/>
      <c r="CQ86" s="476" t="n"/>
      <c r="CR86" s="476" t="n"/>
      <c r="CS86" s="476" t="n"/>
      <c r="CT86" s="476" t="n"/>
      <c r="CU86" s="476" t="n"/>
      <c r="CV86" s="476" t="n"/>
    </row>
    <row r="87">
      <c r="A87" s="612" t="n"/>
      <c r="B87" s="650">
        <f>B53/$L15</f>
        <v/>
      </c>
      <c r="C87" s="487">
        <f>C53/$L15</f>
        <v/>
      </c>
      <c r="D87" s="487">
        <f>D53/$L15</f>
        <v/>
      </c>
      <c r="E87" s="487">
        <f>E53/$L15</f>
        <v/>
      </c>
      <c r="F87" s="487">
        <f>F53/$L15</f>
        <v/>
      </c>
      <c r="G87" s="487">
        <f>G53/$L15</f>
        <v/>
      </c>
      <c r="H87" s="487">
        <f>H53/$L15</f>
        <v/>
      </c>
      <c r="I87" s="487">
        <f>I53/$L15</f>
        <v/>
      </c>
      <c r="J87" s="487">
        <f>J53/$L15</f>
        <v/>
      </c>
      <c r="K87" s="487">
        <f>K53/$L15</f>
        <v/>
      </c>
      <c r="L87" s="487">
        <f>L53/$L15</f>
        <v/>
      </c>
      <c r="M87" s="487">
        <f>M53/$L15</f>
        <v/>
      </c>
      <c r="N87" s="487">
        <f>N53/$L15</f>
        <v/>
      </c>
      <c r="O87" s="487">
        <f>O53/$L15</f>
        <v/>
      </c>
      <c r="P87" s="487">
        <f>P53/$L15</f>
        <v/>
      </c>
      <c r="Q87" s="736">
        <f>Q53/$L15</f>
        <v/>
      </c>
      <c r="R87" s="544">
        <f>R50/$M11</f>
        <v/>
      </c>
      <c r="S87" s="845">
        <f>S53/$L15</f>
        <v/>
      </c>
      <c r="T87" s="542" t="n">
        <v>-0.3264834221944224</v>
      </c>
      <c r="U87" s="476" t="n"/>
      <c r="V87" s="476" t="n"/>
      <c r="W87" s="476" t="n"/>
      <c r="X87" s="476" t="n"/>
      <c r="Y87" s="476" t="n"/>
      <c r="Z87" s="476" t="n"/>
      <c r="AA87" s="476" t="n"/>
      <c r="AB87" s="476" t="n"/>
      <c r="AC87" s="476" t="n"/>
      <c r="AD87" s="476" t="n"/>
      <c r="AE87" s="476" t="n"/>
      <c r="AF87" s="476" t="n"/>
      <c r="AG87" s="476" t="n"/>
      <c r="AH87" s="476" t="n"/>
      <c r="AI87" s="476" t="n"/>
      <c r="AJ87" s="476" t="n"/>
      <c r="AK87" s="476" t="n"/>
      <c r="AL87" s="476" t="n"/>
      <c r="AM87" s="476" t="n"/>
      <c r="AN87" s="476" t="n"/>
      <c r="AO87" s="476" t="n"/>
      <c r="AP87" s="476" t="n"/>
      <c r="AQ87" s="476" t="n"/>
      <c r="AR87" s="476" t="n"/>
      <c r="AS87" s="476" t="n"/>
      <c r="AT87" s="476" t="n"/>
      <c r="AU87" s="476" t="n"/>
      <c r="AV87" s="476" t="n"/>
      <c r="AW87" s="476" t="n"/>
      <c r="AX87" s="476" t="n"/>
      <c r="AY87" s="476" t="n"/>
      <c r="AZ87" s="476" t="n"/>
      <c r="BA87" s="476" t="n"/>
      <c r="BB87" s="476" t="n"/>
      <c r="BC87" s="476" t="n"/>
      <c r="BD87" s="476" t="n"/>
      <c r="BE87" s="476" t="n"/>
      <c r="BF87" s="476" t="n"/>
      <c r="BG87" s="476" t="n"/>
      <c r="BH87" s="476" t="n"/>
      <c r="BI87" s="476" t="n"/>
      <c r="BJ87" s="476" t="n"/>
      <c r="BK87" s="476" t="n"/>
      <c r="BL87" s="476" t="n"/>
      <c r="BM87" s="476" t="n"/>
      <c r="BN87" s="476" t="n"/>
      <c r="BO87" s="476" t="n"/>
      <c r="BP87" s="476" t="n"/>
      <c r="BQ87" s="476" t="n"/>
      <c r="BR87" s="476" t="n"/>
      <c r="BS87" s="476" t="n"/>
      <c r="BT87" s="476" t="n"/>
      <c r="BU87" s="476" t="n"/>
      <c r="BV87" s="476" t="n"/>
      <c r="BW87" s="476" t="n"/>
      <c r="BX87" s="476" t="n"/>
      <c r="BY87" s="476" t="n"/>
      <c r="BZ87" s="476" t="n"/>
      <c r="CA87" s="476" t="n"/>
      <c r="CB87" s="476" t="n"/>
      <c r="CC87" s="476" t="n"/>
      <c r="CD87" s="476" t="n"/>
      <c r="CE87" s="476" t="n"/>
      <c r="CF87" s="476" t="n"/>
      <c r="CG87" s="476" t="n"/>
      <c r="CH87" s="476" t="n"/>
      <c r="CI87" s="476" t="n"/>
      <c r="CJ87" s="476" t="n"/>
      <c r="CK87" s="476" t="n"/>
      <c r="CL87" s="476" t="n"/>
      <c r="CM87" s="476" t="n"/>
      <c r="CN87" s="476" t="n"/>
      <c r="CO87" s="476" t="n"/>
      <c r="CP87" s="476" t="n"/>
      <c r="CQ87" s="476" t="n"/>
      <c r="CR87" s="476" t="n"/>
      <c r="CS87" s="476" t="n"/>
      <c r="CT87" s="476" t="n"/>
      <c r="CU87" s="476" t="n"/>
      <c r="CV87" s="476" t="n"/>
    </row>
    <row r="88">
      <c r="A88" s="612" t="n"/>
      <c r="B88" s="650">
        <f>B54/$L16</f>
        <v/>
      </c>
      <c r="C88" s="487">
        <f>C54/$L16</f>
        <v/>
      </c>
      <c r="D88" s="487">
        <f>D54/$L16</f>
        <v/>
      </c>
      <c r="E88" s="487">
        <f>E54/$L16</f>
        <v/>
      </c>
      <c r="F88" s="487">
        <f>F54/$L16</f>
        <v/>
      </c>
      <c r="G88" s="487">
        <f>G54/$L16</f>
        <v/>
      </c>
      <c r="H88" s="487">
        <f>H54/$L16</f>
        <v/>
      </c>
      <c r="I88" s="487">
        <f>I54/$L16</f>
        <v/>
      </c>
      <c r="J88" s="487">
        <f>J54/$L16</f>
        <v/>
      </c>
      <c r="K88" s="487">
        <f>K54/$L16</f>
        <v/>
      </c>
      <c r="L88" s="487">
        <f>L54/$L16</f>
        <v/>
      </c>
      <c r="M88" s="487">
        <f>M54/$L16</f>
        <v/>
      </c>
      <c r="N88" s="487">
        <f>N54/$L16</f>
        <v/>
      </c>
      <c r="O88" s="487">
        <f>O54/$L16</f>
        <v/>
      </c>
      <c r="P88" s="487">
        <f>P54/$L16</f>
        <v/>
      </c>
      <c r="Q88" s="736">
        <f>Q54/$L16</f>
        <v/>
      </c>
      <c r="R88" s="544">
        <f>R51/$M12</f>
        <v/>
      </c>
      <c r="S88" s="845">
        <f>S54/$L16</f>
        <v/>
      </c>
      <c r="T88" s="542" t="n">
        <v>-1.198639978833071</v>
      </c>
      <c r="U88" s="476" t="n"/>
      <c r="V88" s="476" t="n"/>
      <c r="W88" s="476" t="n"/>
      <c r="X88" s="476" t="n"/>
      <c r="Y88" s="476" t="n"/>
      <c r="Z88" s="476" t="n"/>
      <c r="AA88" s="476" t="n"/>
      <c r="AB88" s="476" t="n"/>
      <c r="AC88" s="476" t="n"/>
      <c r="AD88" s="476" t="n"/>
      <c r="AE88" s="476" t="n"/>
      <c r="AF88" s="476" t="n"/>
      <c r="AG88" s="476" t="n"/>
      <c r="AH88" s="476" t="n"/>
      <c r="AI88" s="476" t="n"/>
      <c r="AJ88" s="476" t="n"/>
      <c r="AK88" s="476" t="n"/>
      <c r="AL88" s="476" t="n"/>
      <c r="AM88" s="476" t="n"/>
      <c r="AN88" s="476" t="n"/>
      <c r="AO88" s="476" t="n"/>
      <c r="AP88" s="476" t="n"/>
      <c r="AQ88" s="476" t="n"/>
      <c r="AR88" s="476" t="n"/>
      <c r="AS88" s="476" t="n"/>
      <c r="AT88" s="476" t="n"/>
      <c r="AU88" s="476" t="n"/>
      <c r="AV88" s="476" t="n"/>
      <c r="AW88" s="476" t="n"/>
      <c r="AX88" s="476" t="n"/>
      <c r="AY88" s="476" t="n"/>
      <c r="AZ88" s="476" t="n"/>
      <c r="BA88" s="476" t="n"/>
      <c r="BB88" s="476" t="n"/>
      <c r="BC88" s="476" t="n"/>
      <c r="BD88" s="476" t="n"/>
      <c r="BE88" s="476" t="n"/>
      <c r="BF88" s="476" t="n"/>
      <c r="BG88" s="476" t="n"/>
      <c r="BH88" s="476" t="n"/>
      <c r="BI88" s="476" t="n"/>
      <c r="BJ88" s="476" t="n"/>
      <c r="BK88" s="476" t="n"/>
      <c r="BL88" s="476" t="n"/>
      <c r="BM88" s="476" t="n"/>
      <c r="BN88" s="476" t="n"/>
      <c r="BO88" s="476" t="n"/>
      <c r="BP88" s="476" t="n"/>
      <c r="BQ88" s="476" t="n"/>
      <c r="BR88" s="476" t="n"/>
      <c r="BS88" s="476" t="n"/>
      <c r="BT88" s="476" t="n"/>
      <c r="BU88" s="476" t="n"/>
      <c r="BV88" s="476" t="n"/>
      <c r="BW88" s="476" t="n"/>
      <c r="BX88" s="476" t="n"/>
      <c r="BY88" s="476" t="n"/>
      <c r="BZ88" s="476" t="n"/>
      <c r="CA88" s="476" t="n"/>
      <c r="CB88" s="476" t="n"/>
      <c r="CC88" s="476" t="n"/>
      <c r="CD88" s="476" t="n"/>
      <c r="CE88" s="476" t="n"/>
      <c r="CF88" s="476" t="n"/>
      <c r="CG88" s="476" t="n"/>
      <c r="CH88" s="476" t="n"/>
      <c r="CI88" s="476" t="n"/>
      <c r="CJ88" s="476" t="n"/>
      <c r="CK88" s="476" t="n"/>
      <c r="CL88" s="476" t="n"/>
      <c r="CM88" s="476" t="n"/>
      <c r="CN88" s="476" t="n"/>
      <c r="CO88" s="476" t="n"/>
      <c r="CP88" s="476" t="n"/>
      <c r="CQ88" s="476" t="n"/>
      <c r="CR88" s="476" t="n"/>
      <c r="CS88" s="476" t="n"/>
      <c r="CT88" s="476" t="n"/>
      <c r="CU88" s="476" t="n"/>
      <c r="CV88" s="476" t="n"/>
    </row>
    <row r="89">
      <c r="A89" s="612" t="n"/>
      <c r="B89" s="650">
        <f>B55/$L17</f>
        <v/>
      </c>
      <c r="C89" s="487">
        <f>C55/$L17</f>
        <v/>
      </c>
      <c r="D89" s="487">
        <f>D55/$L17</f>
        <v/>
      </c>
      <c r="E89" s="487">
        <f>E55/$L17</f>
        <v/>
      </c>
      <c r="F89" s="487">
        <f>F55/$L17</f>
        <v/>
      </c>
      <c r="G89" s="487">
        <f>G55/$L17</f>
        <v/>
      </c>
      <c r="H89" s="487">
        <f>H55/$L17</f>
        <v/>
      </c>
      <c r="I89" s="487">
        <f>I55/$L17</f>
        <v/>
      </c>
      <c r="J89" s="487">
        <f>J55/$L17</f>
        <v/>
      </c>
      <c r="K89" s="487">
        <f>K55/$L17</f>
        <v/>
      </c>
      <c r="L89" s="487">
        <f>L55/$L17</f>
        <v/>
      </c>
      <c r="M89" s="487">
        <f>M55/$L17</f>
        <v/>
      </c>
      <c r="N89" s="487">
        <f>N55/$L17</f>
        <v/>
      </c>
      <c r="O89" s="487">
        <f>O55/$L17</f>
        <v/>
      </c>
      <c r="P89" s="487">
        <f>P55/$L17</f>
        <v/>
      </c>
      <c r="Q89" s="736">
        <f>Q55/$L17</f>
        <v/>
      </c>
      <c r="R89" s="544">
        <f>R52/$M13</f>
        <v/>
      </c>
      <c r="S89" s="845">
        <f>S55/$L17</f>
        <v/>
      </c>
      <c r="T89" s="542" t="n">
        <v>0.8659343894863323</v>
      </c>
      <c r="U89" s="476" t="n"/>
      <c r="V89" s="476" t="n"/>
      <c r="W89" s="476" t="n"/>
      <c r="X89" s="476" t="n"/>
      <c r="Y89" s="476" t="n"/>
      <c r="Z89" s="476" t="n"/>
      <c r="AA89" s="476" t="n"/>
      <c r="AB89" s="476" t="n"/>
      <c r="AC89" s="476" t="n"/>
      <c r="AD89" s="476" t="n"/>
      <c r="AE89" s="476" t="n"/>
      <c r="AF89" s="476" t="n"/>
      <c r="AG89" s="476" t="n"/>
      <c r="AH89" s="476" t="n"/>
      <c r="AI89" s="476" t="n"/>
      <c r="AJ89" s="476" t="n"/>
      <c r="AK89" s="476" t="n"/>
      <c r="AL89" s="476" t="n"/>
      <c r="AM89" s="476" t="n"/>
      <c r="AN89" s="476" t="n"/>
      <c r="AO89" s="476" t="n"/>
      <c r="AP89" s="476" t="n"/>
      <c r="AQ89" s="476" t="n"/>
      <c r="AR89" s="476" t="n"/>
      <c r="AS89" s="476" t="n"/>
      <c r="AT89" s="476" t="n"/>
      <c r="AU89" s="476" t="n"/>
      <c r="AV89" s="476" t="n"/>
      <c r="AW89" s="476" t="n"/>
      <c r="AX89" s="476" t="n"/>
      <c r="AY89" s="476" t="n"/>
      <c r="AZ89" s="476" t="n"/>
      <c r="BA89" s="476" t="n"/>
      <c r="BB89" s="476" t="n"/>
      <c r="BC89" s="476" t="n"/>
      <c r="BD89" s="476" t="n"/>
      <c r="BE89" s="476" t="n"/>
      <c r="BF89" s="476" t="n"/>
      <c r="BG89" s="476" t="n"/>
      <c r="BH89" s="476" t="n"/>
      <c r="BI89" s="476" t="n"/>
      <c r="BJ89" s="476" t="n"/>
      <c r="BK89" s="476" t="n"/>
      <c r="BL89" s="476" t="n"/>
      <c r="BM89" s="476" t="n"/>
      <c r="BN89" s="476" t="n"/>
      <c r="BO89" s="476" t="n"/>
      <c r="BP89" s="476" t="n"/>
      <c r="BQ89" s="476" t="n"/>
      <c r="BR89" s="476" t="n"/>
      <c r="BS89" s="476" t="n"/>
      <c r="BT89" s="476" t="n"/>
      <c r="BU89" s="476" t="n"/>
      <c r="BV89" s="476" t="n"/>
      <c r="BW89" s="476" t="n"/>
      <c r="BX89" s="476" t="n"/>
      <c r="BY89" s="476" t="n"/>
      <c r="BZ89" s="476" t="n"/>
      <c r="CA89" s="476" t="n"/>
      <c r="CB89" s="476" t="n"/>
      <c r="CC89" s="476" t="n"/>
      <c r="CD89" s="476" t="n"/>
      <c r="CE89" s="476" t="n"/>
      <c r="CF89" s="476" t="n"/>
      <c r="CG89" s="476" t="n"/>
      <c r="CH89" s="476" t="n"/>
      <c r="CI89" s="476" t="n"/>
      <c r="CJ89" s="476" t="n"/>
      <c r="CK89" s="476" t="n"/>
      <c r="CL89" s="476" t="n"/>
      <c r="CM89" s="476" t="n"/>
      <c r="CN89" s="476" t="n"/>
      <c r="CO89" s="476" t="n"/>
      <c r="CP89" s="476" t="n"/>
      <c r="CQ89" s="476" t="n"/>
      <c r="CR89" s="476" t="n"/>
      <c r="CS89" s="476" t="n"/>
      <c r="CT89" s="476" t="n"/>
      <c r="CU89" s="476" t="n"/>
      <c r="CV89" s="476" t="n"/>
    </row>
    <row r="90">
      <c r="A90" s="612" t="n"/>
      <c r="B90" s="650">
        <f>B56/$L18</f>
        <v/>
      </c>
      <c r="C90" s="487">
        <f>C56/$L18</f>
        <v/>
      </c>
      <c r="D90" s="487">
        <f>D56/$L18</f>
        <v/>
      </c>
      <c r="E90" s="487">
        <f>E56/$L18</f>
        <v/>
      </c>
      <c r="F90" s="487">
        <f>F56/$L18</f>
        <v/>
      </c>
      <c r="G90" s="487">
        <f>G56/$L18</f>
        <v/>
      </c>
      <c r="H90" s="487">
        <f>H56/$L18</f>
        <v/>
      </c>
      <c r="I90" s="487">
        <f>I56/$L18</f>
        <v/>
      </c>
      <c r="J90" s="487">
        <f>J56/$L18</f>
        <v/>
      </c>
      <c r="K90" s="487">
        <f>K56/$L18</f>
        <v/>
      </c>
      <c r="L90" s="487">
        <f>L56/$L18</f>
        <v/>
      </c>
      <c r="M90" s="487">
        <f>M56/$L18</f>
        <v/>
      </c>
      <c r="N90" s="487">
        <f>N56/$L18</f>
        <v/>
      </c>
      <c r="O90" s="487">
        <f>O56/$L18</f>
        <v/>
      </c>
      <c r="P90" s="487">
        <f>P56/$L18</f>
        <v/>
      </c>
      <c r="Q90" s="736">
        <f>Q56/$L18</f>
        <v/>
      </c>
      <c r="R90" s="544">
        <f>R53/$M14</f>
        <v/>
      </c>
      <c r="S90" s="845">
        <f>S56/$L18</f>
        <v/>
      </c>
      <c r="T90" s="542" t="n">
        <v>0.2339842178945304</v>
      </c>
      <c r="U90" s="476" t="n"/>
      <c r="V90" s="476" t="n"/>
      <c r="W90" s="476" t="n"/>
      <c r="X90" s="476" t="n"/>
      <c r="Y90" s="476" t="n"/>
      <c r="Z90" s="476" t="n"/>
      <c r="AA90" s="476" t="n"/>
      <c r="AB90" s="476" t="n"/>
      <c r="AC90" s="476" t="n"/>
      <c r="AD90" s="476" t="n"/>
      <c r="AE90" s="476" t="n"/>
      <c r="AF90" s="476" t="n"/>
      <c r="AG90" s="476" t="n"/>
      <c r="AH90" s="476" t="n"/>
      <c r="AI90" s="476" t="n"/>
      <c r="AJ90" s="476" t="n"/>
      <c r="AK90" s="476" t="n"/>
      <c r="AL90" s="476" t="n"/>
      <c r="AM90" s="476" t="n"/>
      <c r="AN90" s="476" t="n"/>
      <c r="AO90" s="476" t="n"/>
      <c r="AP90" s="476" t="n"/>
      <c r="AQ90" s="476" t="n"/>
      <c r="AR90" s="476" t="n"/>
      <c r="AS90" s="476" t="n"/>
      <c r="AT90" s="476" t="n"/>
      <c r="AU90" s="476" t="n"/>
      <c r="AV90" s="476" t="n"/>
      <c r="AW90" s="476" t="n"/>
      <c r="AX90" s="476" t="n"/>
      <c r="AY90" s="476" t="n"/>
      <c r="AZ90" s="476" t="n"/>
      <c r="BA90" s="476" t="n"/>
      <c r="BB90" s="476" t="n"/>
      <c r="BC90" s="476" t="n"/>
      <c r="BD90" s="476" t="n"/>
      <c r="BE90" s="476" t="n"/>
      <c r="BF90" s="476" t="n"/>
      <c r="BG90" s="476" t="n"/>
      <c r="BH90" s="476" t="n"/>
      <c r="BI90" s="476" t="n"/>
      <c r="BJ90" s="476" t="n"/>
      <c r="BK90" s="476" t="n"/>
      <c r="BL90" s="476" t="n"/>
      <c r="BM90" s="476" t="n"/>
      <c r="BN90" s="476" t="n"/>
      <c r="BO90" s="476" t="n"/>
      <c r="BP90" s="476" t="n"/>
      <c r="BQ90" s="476" t="n"/>
      <c r="BR90" s="476" t="n"/>
      <c r="BS90" s="476" t="n"/>
      <c r="BT90" s="476" t="n"/>
      <c r="BU90" s="476" t="n"/>
      <c r="BV90" s="476" t="n"/>
      <c r="BW90" s="476" t="n"/>
      <c r="BX90" s="476" t="n"/>
      <c r="BY90" s="476" t="n"/>
      <c r="BZ90" s="476" t="n"/>
      <c r="CA90" s="476" t="n"/>
      <c r="CB90" s="476" t="n"/>
      <c r="CC90" s="476" t="n"/>
      <c r="CD90" s="476" t="n"/>
      <c r="CE90" s="476" t="n"/>
      <c r="CF90" s="476" t="n"/>
      <c r="CG90" s="476" t="n"/>
      <c r="CH90" s="476" t="n"/>
      <c r="CI90" s="476" t="n"/>
      <c r="CJ90" s="476" t="n"/>
      <c r="CK90" s="476" t="n"/>
      <c r="CL90" s="476" t="n"/>
      <c r="CM90" s="476" t="n"/>
      <c r="CN90" s="476" t="n"/>
      <c r="CO90" s="476" t="n"/>
      <c r="CP90" s="476" t="n"/>
      <c r="CQ90" s="476" t="n"/>
      <c r="CR90" s="476" t="n"/>
      <c r="CS90" s="476" t="n"/>
      <c r="CT90" s="476" t="n"/>
      <c r="CU90" s="476" t="n"/>
      <c r="CV90" s="476" t="n"/>
    </row>
    <row r="91">
      <c r="A91" s="612" t="n"/>
      <c r="B91" s="650">
        <f>B57/$L19</f>
        <v/>
      </c>
      <c r="C91" s="487">
        <f>C57/$L19</f>
        <v/>
      </c>
      <c r="D91" s="487">
        <f>D57/$L19</f>
        <v/>
      </c>
      <c r="E91" s="487">
        <f>E57/$L19</f>
        <v/>
      </c>
      <c r="F91" s="487">
        <f>F57/$L19</f>
        <v/>
      </c>
      <c r="G91" s="487">
        <f>G57/$L19</f>
        <v/>
      </c>
      <c r="H91" s="487">
        <f>H57/$L19</f>
        <v/>
      </c>
      <c r="I91" s="487">
        <f>I57/$L19</f>
        <v/>
      </c>
      <c r="J91" s="487">
        <f>J57/$L19</f>
        <v/>
      </c>
      <c r="K91" s="487">
        <f>K57/$L19</f>
        <v/>
      </c>
      <c r="L91" s="487">
        <f>L57/$L19</f>
        <v/>
      </c>
      <c r="M91" s="487">
        <f>M57/$L19</f>
        <v/>
      </c>
      <c r="N91" s="487">
        <f>N57/$L19</f>
        <v/>
      </c>
      <c r="O91" s="487">
        <f>O57/$L19</f>
        <v/>
      </c>
      <c r="P91" s="487">
        <f>P57/$L19</f>
        <v/>
      </c>
      <c r="Q91" s="736">
        <f>Q57/$L19</f>
        <v/>
      </c>
      <c r="R91" s="544">
        <f>R54/$M15</f>
        <v/>
      </c>
      <c r="S91" s="845">
        <f>S57/$L19</f>
        <v/>
      </c>
      <c r="T91" s="542" t="n">
        <v>0.06662010331228885</v>
      </c>
      <c r="U91" s="845" t="inlineStr">
        <is>
          <t>AT</t>
        </is>
      </c>
      <c r="V91" s="476" t="n"/>
      <c r="W91" s="476" t="n"/>
      <c r="X91" s="476" t="n"/>
      <c r="Y91" s="476" t="n"/>
      <c r="Z91" s="476" t="n"/>
      <c r="AA91" s="476" t="n"/>
      <c r="AB91" s="476" t="n"/>
      <c r="AC91" s="476" t="n"/>
      <c r="AD91" s="476" t="n"/>
      <c r="AE91" s="476" t="n"/>
      <c r="AF91" s="476" t="n"/>
      <c r="AG91" s="476" t="n"/>
      <c r="AH91" s="476" t="n"/>
      <c r="AI91" s="476" t="n"/>
      <c r="AJ91" s="476" t="n"/>
      <c r="AK91" s="476" t="n"/>
      <c r="AL91" s="476" t="n"/>
      <c r="AM91" s="476" t="n"/>
      <c r="AN91" s="476" t="n"/>
      <c r="AO91" s="476" t="n"/>
      <c r="AP91" s="476" t="n"/>
      <c r="AQ91" s="476" t="n"/>
      <c r="AR91" s="476" t="n"/>
      <c r="AS91" s="476" t="n"/>
      <c r="AT91" s="476" t="n"/>
      <c r="AU91" s="476" t="n"/>
      <c r="AV91" s="476" t="n"/>
      <c r="AW91" s="476" t="n"/>
      <c r="AX91" s="476" t="n"/>
      <c r="AY91" s="476" t="n"/>
      <c r="AZ91" s="476" t="n"/>
      <c r="BA91" s="476" t="n"/>
      <c r="BB91" s="476" t="n"/>
      <c r="BC91" s="476" t="n"/>
      <c r="BD91" s="476" t="n"/>
      <c r="BE91" s="476" t="n"/>
      <c r="BF91" s="476" t="n"/>
      <c r="BG91" s="476" t="n"/>
      <c r="BH91" s="476" t="n"/>
      <c r="BI91" s="476" t="n"/>
      <c r="BJ91" s="476" t="n"/>
      <c r="BK91" s="476" t="n"/>
      <c r="BL91" s="476" t="n"/>
      <c r="BM91" s="476" t="n"/>
      <c r="BN91" s="476" t="n"/>
      <c r="BO91" s="476" t="n"/>
      <c r="BP91" s="476" t="n"/>
      <c r="BQ91" s="476" t="n"/>
      <c r="BR91" s="476" t="n"/>
      <c r="BS91" s="476" t="n"/>
      <c r="BT91" s="476" t="n"/>
      <c r="BU91" s="476" t="n"/>
      <c r="BV91" s="476" t="n"/>
      <c r="BW91" s="476" t="n"/>
      <c r="BX91" s="476" t="n"/>
      <c r="BY91" s="476" t="n"/>
      <c r="BZ91" s="476" t="n"/>
      <c r="CA91" s="476" t="n"/>
      <c r="CB91" s="476" t="n"/>
      <c r="CC91" s="476" t="n"/>
      <c r="CD91" s="476" t="n"/>
      <c r="CE91" s="476" t="n"/>
      <c r="CF91" s="476" t="n"/>
      <c r="CG91" s="476" t="n"/>
      <c r="CH91" s="476" t="n"/>
      <c r="CI91" s="476" t="n"/>
      <c r="CJ91" s="476" t="n"/>
      <c r="CK91" s="476" t="n"/>
      <c r="CL91" s="476" t="n"/>
      <c r="CM91" s="476" t="n"/>
      <c r="CN91" s="476" t="n"/>
      <c r="CO91" s="476" t="n"/>
      <c r="CP91" s="476" t="n"/>
      <c r="CQ91" s="476" t="n"/>
      <c r="CR91" s="476" t="n"/>
      <c r="CS91" s="476" t="n"/>
      <c r="CT91" s="476" t="n"/>
      <c r="CU91" s="476" t="n"/>
      <c r="CV91" s="476" t="n"/>
    </row>
    <row r="92">
      <c r="A92" s="612" t="n"/>
      <c r="B92" s="650">
        <f>B58/$L20</f>
        <v/>
      </c>
      <c r="C92" s="487">
        <f>C58/$L20</f>
        <v/>
      </c>
      <c r="D92" s="487">
        <f>D58/$L20</f>
        <v/>
      </c>
      <c r="E92" s="487">
        <f>E58/$L20</f>
        <v/>
      </c>
      <c r="F92" s="487">
        <f>F58/$L20</f>
        <v/>
      </c>
      <c r="G92" s="487">
        <f>G58/$L20</f>
        <v/>
      </c>
      <c r="H92" s="487">
        <f>H58/$L20</f>
        <v/>
      </c>
      <c r="I92" s="487">
        <f>I58/$L20</f>
        <v/>
      </c>
      <c r="J92" s="487">
        <f>J58/$L20</f>
        <v/>
      </c>
      <c r="K92" s="487">
        <f>K58/$L20</f>
        <v/>
      </c>
      <c r="L92" s="487">
        <f>L58/$L20</f>
        <v/>
      </c>
      <c r="M92" s="487">
        <f>M58/$L20</f>
        <v/>
      </c>
      <c r="N92" s="487">
        <f>N58/$L20</f>
        <v/>
      </c>
      <c r="O92" s="487">
        <f>O58/$L20</f>
        <v/>
      </c>
      <c r="P92" s="487">
        <f>P58/$L20</f>
        <v/>
      </c>
      <c r="Q92" s="736">
        <f>Q58/$L20</f>
        <v/>
      </c>
      <c r="R92" s="544">
        <f>R55/$M16</f>
        <v/>
      </c>
      <c r="S92" s="845">
        <f>S58/$L20</f>
        <v/>
      </c>
      <c r="T92" s="542" t="n">
        <v>0.09722609836660379</v>
      </c>
      <c r="U92" s="845">
        <f t="array" ref="U92:AZ107">TRANSPOSE(B76:Q107)</f>
        <v/>
      </c>
      <c r="V92" s="845" t="n">
        <v>0</v>
      </c>
      <c r="W92" s="845" t="n">
        <v>0</v>
      </c>
      <c r="X92" s="845" t="n">
        <v>0</v>
      </c>
      <c r="Y92" s="845" t="n">
        <v>0</v>
      </c>
      <c r="Z92" s="845" t="n">
        <v>521.7388582232043</v>
      </c>
      <c r="AA92" s="845" t="n">
        <v>0</v>
      </c>
      <c r="AB92" s="845" t="n">
        <v>0</v>
      </c>
      <c r="AC92" s="845" t="n">
        <v>0</v>
      </c>
      <c r="AD92" s="845" t="n">
        <v>-859.0701875623988</v>
      </c>
      <c r="AE92" s="845" t="n">
        <v>-370.4602555455708</v>
      </c>
      <c r="AF92" s="845" t="n">
        <v>173.6459178116386</v>
      </c>
      <c r="AG92" s="845" t="n">
        <v>0</v>
      </c>
      <c r="AH92" s="845" t="n">
        <v>0</v>
      </c>
      <c r="AI92" s="845" t="n">
        <v>0</v>
      </c>
      <c r="AJ92" s="845" t="n">
        <v>0</v>
      </c>
      <c r="AK92" s="845" t="n">
        <v>0</v>
      </c>
      <c r="AL92" s="845" t="n">
        <v>0</v>
      </c>
      <c r="AM92" s="845" t="n">
        <v>0</v>
      </c>
      <c r="AN92" s="845" t="n">
        <v>0</v>
      </c>
      <c r="AO92" s="845" t="n">
        <v>-1134.435402523739</v>
      </c>
      <c r="AP92" s="845" t="n">
        <v>0</v>
      </c>
      <c r="AQ92" s="845" t="n">
        <v>0</v>
      </c>
      <c r="AR92" s="845" t="n">
        <v>0</v>
      </c>
      <c r="AS92" s="845" t="n">
        <v>0</v>
      </c>
      <c r="AT92" s="845" t="n">
        <v>1134.435402523739</v>
      </c>
      <c r="AU92" s="845" t="n">
        <v>0</v>
      </c>
      <c r="AV92" s="845" t="n">
        <v>0</v>
      </c>
      <c r="AW92" s="845" t="n">
        <v>0</v>
      </c>
      <c r="AX92" s="845" t="n">
        <v>0</v>
      </c>
      <c r="AY92" s="845" t="n">
        <v>0</v>
      </c>
      <c r="AZ92" s="845" t="n">
        <v>0</v>
      </c>
      <c r="BA92" s="476" t="n"/>
      <c r="BB92" s="476" t="n"/>
      <c r="BC92" s="476" t="n"/>
      <c r="BD92" s="476" t="n"/>
      <c r="BE92" s="476" t="n"/>
      <c r="BF92" s="476" t="n"/>
      <c r="BG92" s="476" t="n"/>
      <c r="BH92" s="476" t="n"/>
      <c r="BI92" s="476" t="n"/>
      <c r="BJ92" s="476" t="n"/>
      <c r="BK92" s="476" t="n"/>
      <c r="BL92" s="476" t="n"/>
      <c r="BM92" s="476" t="n"/>
      <c r="BN92" s="476" t="n"/>
      <c r="BO92" s="476" t="n"/>
      <c r="BP92" s="476" t="n"/>
      <c r="BQ92" s="476" t="n"/>
      <c r="BR92" s="476" t="n"/>
      <c r="BS92" s="476" t="n"/>
      <c r="BT92" s="476" t="n"/>
      <c r="BU92" s="476" t="n"/>
      <c r="BV92" s="476" t="n"/>
      <c r="BW92" s="476" t="n"/>
      <c r="BX92" s="476" t="n"/>
      <c r="BY92" s="476" t="n"/>
      <c r="BZ92" s="476" t="n"/>
      <c r="CA92" s="476" t="n"/>
      <c r="CB92" s="476" t="n"/>
      <c r="CC92" s="476" t="n"/>
      <c r="CD92" s="476" t="n"/>
      <c r="CE92" s="476" t="n"/>
      <c r="CF92" s="476" t="n"/>
      <c r="CG92" s="476" t="n"/>
      <c r="CH92" s="476" t="n"/>
      <c r="CI92" s="476" t="n"/>
      <c r="CJ92" s="476" t="n"/>
      <c r="CK92" s="476" t="n"/>
      <c r="CL92" s="476" t="n"/>
      <c r="CM92" s="476" t="n"/>
      <c r="CN92" s="476" t="n"/>
      <c r="CO92" s="476" t="n"/>
      <c r="CP92" s="476" t="n"/>
      <c r="CQ92" s="476" t="n"/>
      <c r="CR92" s="476" t="n"/>
      <c r="CS92" s="476" t="n"/>
      <c r="CT92" s="476" t="n"/>
      <c r="CU92" s="476" t="n"/>
      <c r="CV92" s="476" t="n"/>
    </row>
    <row r="93">
      <c r="A93" s="612" t="n"/>
      <c r="B93" s="650">
        <f>B59/$L21</f>
        <v/>
      </c>
      <c r="C93" s="487">
        <f>C59/$L21</f>
        <v/>
      </c>
      <c r="D93" s="487">
        <f>D59/$L21</f>
        <v/>
      </c>
      <c r="E93" s="487">
        <f>E59/$L21</f>
        <v/>
      </c>
      <c r="F93" s="487">
        <f>F59/$L21</f>
        <v/>
      </c>
      <c r="G93" s="487">
        <f>G59/$L21</f>
        <v/>
      </c>
      <c r="H93" s="487">
        <f>H59/$L21</f>
        <v/>
      </c>
      <c r="I93" s="487">
        <f>I59/$L21</f>
        <v/>
      </c>
      <c r="J93" s="487">
        <f>J59/$L21</f>
        <v/>
      </c>
      <c r="K93" s="487">
        <f>K59/$L21</f>
        <v/>
      </c>
      <c r="L93" s="487">
        <f>L59/$L21</f>
        <v/>
      </c>
      <c r="M93" s="487">
        <f>M59/$L21</f>
        <v/>
      </c>
      <c r="N93" s="487">
        <f>N59/$L21</f>
        <v/>
      </c>
      <c r="O93" s="487">
        <f>O59/$L21</f>
        <v/>
      </c>
      <c r="P93" s="487">
        <f>P59/$L21</f>
        <v/>
      </c>
      <c r="Q93" s="736">
        <f>Q59/$L21</f>
        <v/>
      </c>
      <c r="R93" s="544">
        <f>R56/$M17</f>
        <v/>
      </c>
      <c r="S93" s="845">
        <f>S59/$L21</f>
        <v/>
      </c>
      <c r="T93" s="542" t="n">
        <v>-1.127761981377999</v>
      </c>
      <c r="U93" s="845" t="n">
        <v>-766.9354133072021</v>
      </c>
      <c r="V93" s="845" t="n">
        <v>0</v>
      </c>
      <c r="W93" s="845" t="n">
        <v>0</v>
      </c>
      <c r="X93" s="845" t="n">
        <v>0</v>
      </c>
      <c r="Y93" s="845" t="n">
        <v>0</v>
      </c>
      <c r="Z93" s="845" t="n">
        <v>-695.6518109642727</v>
      </c>
      <c r="AA93" s="845" t="n">
        <v>0</v>
      </c>
      <c r="AB93" s="845" t="n">
        <v>0</v>
      </c>
      <c r="AC93" s="845" t="n">
        <v>0</v>
      </c>
      <c r="AD93" s="845" t="n">
        <v>-148.115549579724</v>
      </c>
      <c r="AE93" s="845" t="n">
        <v>-771.3692992181751</v>
      </c>
      <c r="AF93" s="845" t="n">
        <v>-766.9361370014043</v>
      </c>
      <c r="AG93" s="845" t="n">
        <v>0</v>
      </c>
      <c r="AH93" s="845" t="n">
        <v>0</v>
      </c>
      <c r="AI93" s="845" t="n">
        <v>0</v>
      </c>
      <c r="AJ93" s="845" t="n">
        <v>0</v>
      </c>
      <c r="AK93" s="845" t="n">
        <v>0</v>
      </c>
      <c r="AL93" s="845" t="n">
        <v>0</v>
      </c>
      <c r="AM93" s="845" t="n">
        <v>0</v>
      </c>
      <c r="AN93" s="845" t="n">
        <v>0</v>
      </c>
      <c r="AO93" s="845" t="n">
        <v>544.8275288436377</v>
      </c>
      <c r="AP93" s="845" t="n">
        <v>0</v>
      </c>
      <c r="AQ93" s="845" t="n">
        <v>0</v>
      </c>
      <c r="AR93" s="845" t="n">
        <v>0</v>
      </c>
      <c r="AS93" s="845" t="n">
        <v>0</v>
      </c>
      <c r="AT93" s="845" t="n">
        <v>-544.8275288436375</v>
      </c>
      <c r="AU93" s="845" t="n">
        <v>0</v>
      </c>
      <c r="AV93" s="845" t="n">
        <v>0</v>
      </c>
      <c r="AW93" s="845" t="n">
        <v>0</v>
      </c>
      <c r="AX93" s="845" t="n">
        <v>0</v>
      </c>
      <c r="AY93" s="845" t="n">
        <v>0</v>
      </c>
      <c r="AZ93" s="845" t="n">
        <v>0</v>
      </c>
      <c r="BA93" s="476" t="n"/>
      <c r="BB93" s="476" t="n"/>
      <c r="BC93" s="476" t="n"/>
      <c r="BD93" s="476" t="n"/>
      <c r="BE93" s="476" t="n"/>
      <c r="BF93" s="476" t="n"/>
      <c r="BG93" s="476" t="n"/>
      <c r="BH93" s="476" t="n"/>
      <c r="BI93" s="476" t="n"/>
      <c r="BJ93" s="476" t="n"/>
      <c r="BK93" s="476" t="n"/>
      <c r="BL93" s="476" t="n"/>
      <c r="BM93" s="476" t="n"/>
      <c r="BN93" s="476" t="n"/>
      <c r="BO93" s="476" t="n"/>
      <c r="BP93" s="476" t="n"/>
      <c r="BQ93" s="476" t="n"/>
      <c r="BR93" s="476" t="n"/>
      <c r="BS93" s="476" t="n"/>
      <c r="BT93" s="476" t="n"/>
      <c r="BU93" s="476" t="n"/>
      <c r="BV93" s="476" t="n"/>
      <c r="BW93" s="476" t="n"/>
      <c r="BX93" s="476" t="n"/>
      <c r="BY93" s="476" t="n"/>
      <c r="BZ93" s="476" t="n"/>
      <c r="CA93" s="476" t="n"/>
      <c r="CB93" s="476" t="n"/>
      <c r="CC93" s="476" t="n"/>
      <c r="CD93" s="476" t="n"/>
      <c r="CE93" s="476" t="n"/>
      <c r="CF93" s="476" t="n"/>
      <c r="CG93" s="476" t="n"/>
      <c r="CH93" s="476" t="n"/>
      <c r="CI93" s="476" t="n"/>
      <c r="CJ93" s="476" t="n"/>
      <c r="CK93" s="476" t="n"/>
      <c r="CL93" s="476" t="n"/>
      <c r="CM93" s="476" t="n"/>
      <c r="CN93" s="476" t="n"/>
      <c r="CO93" s="476" t="n"/>
      <c r="CP93" s="476" t="n"/>
      <c r="CQ93" s="476" t="n"/>
      <c r="CR93" s="476" t="n"/>
      <c r="CS93" s="476" t="n"/>
      <c r="CT93" s="476" t="n"/>
      <c r="CU93" s="476" t="n"/>
      <c r="CV93" s="476" t="n"/>
    </row>
    <row r="94">
      <c r="A94" s="612" t="n"/>
      <c r="B94" s="650">
        <f>B60/$L22</f>
        <v/>
      </c>
      <c r="C94" s="487">
        <f>C60/$L22</f>
        <v/>
      </c>
      <c r="D94" s="487">
        <f>D60/$L22</f>
        <v/>
      </c>
      <c r="E94" s="487">
        <f>E60/$L22</f>
        <v/>
      </c>
      <c r="F94" s="487">
        <f>F60/$L22</f>
        <v/>
      </c>
      <c r="G94" s="487">
        <f>G60/$L22</f>
        <v/>
      </c>
      <c r="H94" s="487">
        <f>H60/$L22</f>
        <v/>
      </c>
      <c r="I94" s="487">
        <f>I60/$L22</f>
        <v/>
      </c>
      <c r="J94" s="487">
        <f>J60/$L22</f>
        <v/>
      </c>
      <c r="K94" s="487">
        <f>K60/$L22</f>
        <v/>
      </c>
      <c r="L94" s="487">
        <f>L60/$L22</f>
        <v/>
      </c>
      <c r="M94" s="487">
        <f>M60/$L22</f>
        <v/>
      </c>
      <c r="N94" s="487">
        <f>N60/$L22</f>
        <v/>
      </c>
      <c r="O94" s="487">
        <f>O60/$L22</f>
        <v/>
      </c>
      <c r="P94" s="487">
        <f>P60/$L22</f>
        <v/>
      </c>
      <c r="Q94" s="736">
        <f>Q60/$L22</f>
        <v/>
      </c>
      <c r="R94" s="544">
        <f>R57/$M18</f>
        <v/>
      </c>
      <c r="S94" s="845">
        <f>S60/$L22</f>
        <v/>
      </c>
      <c r="T94" s="542" t="n">
        <v>1.1178339261845</v>
      </c>
      <c r="U94" s="845" t="n">
        <v>0</v>
      </c>
      <c r="V94" s="845" t="n">
        <v>0</v>
      </c>
      <c r="W94" s="845" t="n">
        <v>0</v>
      </c>
      <c r="X94" s="845" t="n">
        <v>0</v>
      </c>
      <c r="Y94" s="845" t="n">
        <v>0</v>
      </c>
      <c r="Z94" s="845" t="n">
        <v>0</v>
      </c>
      <c r="AA94" s="845" t="n">
        <v>0</v>
      </c>
      <c r="AB94" s="845" t="n">
        <v>0</v>
      </c>
      <c r="AC94" s="845" t="n">
        <v>0</v>
      </c>
      <c r="AD94" s="845" t="n">
        <v>859.0701875623988</v>
      </c>
      <c r="AE94" s="845" t="n">
        <v>0</v>
      </c>
      <c r="AF94" s="845" t="n">
        <v>0</v>
      </c>
      <c r="AG94" s="845" t="n">
        <v>739.6334691274424</v>
      </c>
      <c r="AH94" s="845" t="n">
        <v>430.358814391428</v>
      </c>
      <c r="AI94" s="845" t="n">
        <v>-131.2759998436544</v>
      </c>
      <c r="AJ94" s="845" t="n">
        <v>0</v>
      </c>
      <c r="AK94" s="845" t="n">
        <v>0</v>
      </c>
      <c r="AL94" s="845" t="n">
        <v>0</v>
      </c>
      <c r="AM94" s="845" t="n">
        <v>0</v>
      </c>
      <c r="AN94" s="845" t="n">
        <v>0</v>
      </c>
      <c r="AO94" s="845" t="n">
        <v>1264.497585052673</v>
      </c>
      <c r="AP94" s="845" t="n">
        <v>-1264.497585052673</v>
      </c>
      <c r="AQ94" s="845" t="n">
        <v>0</v>
      </c>
      <c r="AR94" s="845" t="n">
        <v>0</v>
      </c>
      <c r="AS94" s="845" t="n">
        <v>0</v>
      </c>
      <c r="AT94" s="845" t="n">
        <v>0</v>
      </c>
      <c r="AU94" s="845" t="n">
        <v>0</v>
      </c>
      <c r="AV94" s="845" t="n">
        <v>0</v>
      </c>
      <c r="AW94" s="845" t="n">
        <v>0</v>
      </c>
      <c r="AX94" s="845" t="n">
        <v>0</v>
      </c>
      <c r="AY94" s="845" t="n">
        <v>0</v>
      </c>
      <c r="AZ94" s="845" t="n">
        <v>0</v>
      </c>
      <c r="BA94" s="476" t="n"/>
      <c r="BB94" s="476" t="n"/>
      <c r="BC94" s="476" t="n"/>
      <c r="BD94" s="476" t="n"/>
      <c r="BE94" s="476" t="n"/>
      <c r="BF94" s="476" t="n"/>
      <c r="BG94" s="476" t="n"/>
      <c r="BH94" s="476" t="n"/>
      <c r="BI94" s="476" t="n"/>
      <c r="BJ94" s="476" t="n"/>
      <c r="BK94" s="476" t="n"/>
      <c r="BL94" s="476" t="n"/>
      <c r="BM94" s="476" t="n"/>
      <c r="BN94" s="476" t="n"/>
      <c r="BO94" s="476" t="n"/>
      <c r="BP94" s="476" t="n"/>
      <c r="BQ94" s="476" t="n"/>
      <c r="BR94" s="476" t="n"/>
      <c r="BS94" s="476" t="n"/>
      <c r="BT94" s="476" t="n"/>
      <c r="BU94" s="476" t="n"/>
      <c r="BV94" s="476" t="n"/>
      <c r="BW94" s="476" t="n"/>
      <c r="BX94" s="476" t="n"/>
      <c r="BY94" s="476" t="n"/>
      <c r="BZ94" s="476" t="n"/>
      <c r="CA94" s="476" t="n"/>
      <c r="CB94" s="476" t="n"/>
      <c r="CC94" s="476" t="n"/>
      <c r="CD94" s="476" t="n"/>
      <c r="CE94" s="476" t="n"/>
      <c r="CF94" s="476" t="n"/>
      <c r="CG94" s="476" t="n"/>
      <c r="CH94" s="476" t="n"/>
      <c r="CI94" s="476" t="n"/>
      <c r="CJ94" s="476" t="n"/>
      <c r="CK94" s="476" t="n"/>
      <c r="CL94" s="476" t="n"/>
      <c r="CM94" s="476" t="n"/>
      <c r="CN94" s="476" t="n"/>
      <c r="CO94" s="476" t="n"/>
      <c r="CP94" s="476" t="n"/>
      <c r="CQ94" s="476" t="n"/>
      <c r="CR94" s="476" t="n"/>
      <c r="CS94" s="476" t="n"/>
      <c r="CT94" s="476" t="n"/>
      <c r="CU94" s="476" t="n"/>
      <c r="CV94" s="476" t="n"/>
    </row>
    <row r="95">
      <c r="A95" s="612" t="n"/>
      <c r="B95" s="650">
        <f>B61/$L23</f>
        <v/>
      </c>
      <c r="C95" s="487">
        <f>C61/$L23</f>
        <v/>
      </c>
      <c r="D95" s="487">
        <f>D61/$L23</f>
        <v/>
      </c>
      <c r="E95" s="487">
        <f>E61/$L23</f>
        <v/>
      </c>
      <c r="F95" s="487">
        <f>F61/$L23</f>
        <v/>
      </c>
      <c r="G95" s="487">
        <f>G61/$L23</f>
        <v/>
      </c>
      <c r="H95" s="487">
        <f>H61/$L23</f>
        <v/>
      </c>
      <c r="I95" s="487">
        <f>I61/$L23</f>
        <v/>
      </c>
      <c r="J95" s="487">
        <f>J61/$L23</f>
        <v/>
      </c>
      <c r="K95" s="487">
        <f>K61/$L23</f>
        <v/>
      </c>
      <c r="L95" s="487">
        <f>L61/$L23</f>
        <v/>
      </c>
      <c r="M95" s="487">
        <f>M61/$L23</f>
        <v/>
      </c>
      <c r="N95" s="487">
        <f>N61/$L23</f>
        <v/>
      </c>
      <c r="O95" s="487">
        <f>O61/$L23</f>
        <v/>
      </c>
      <c r="P95" s="487">
        <f>P61/$L23</f>
        <v/>
      </c>
      <c r="Q95" s="736">
        <f>Q61/$L23</f>
        <v/>
      </c>
      <c r="R95" s="544">
        <f>R58/$M19</f>
        <v/>
      </c>
      <c r="S95" s="845">
        <f>S61/$L23</f>
        <v/>
      </c>
      <c r="T95" s="542" t="n">
        <v>0.2417800029860251</v>
      </c>
      <c r="U95" s="845" t="n">
        <v>0</v>
      </c>
      <c r="V95" s="845" t="n">
        <v>0</v>
      </c>
      <c r="W95" s="845" t="n">
        <v>0</v>
      </c>
      <c r="X95" s="845" t="n">
        <v>0</v>
      </c>
      <c r="Y95" s="845" t="n">
        <v>0</v>
      </c>
      <c r="Z95" s="845" t="n">
        <v>0</v>
      </c>
      <c r="AA95" s="845" t="n">
        <v>0</v>
      </c>
      <c r="AB95" s="845" t="n">
        <v>0</v>
      </c>
      <c r="AC95" s="845" t="n">
        <v>0</v>
      </c>
      <c r="AD95" s="845" t="n">
        <v>148.115549579724</v>
      </c>
      <c r="AE95" s="845" t="n">
        <v>0</v>
      </c>
      <c r="AF95" s="845" t="n">
        <v>0</v>
      </c>
      <c r="AG95" s="845" t="n">
        <v>-299.0007641153492</v>
      </c>
      <c r="AH95" s="845" t="n">
        <v>-759.1051309404353</v>
      </c>
      <c r="AI95" s="845" t="n">
        <v>-761.4007990931957</v>
      </c>
      <c r="AJ95" s="845" t="n">
        <v>0</v>
      </c>
      <c r="AK95" s="845" t="n">
        <v>0</v>
      </c>
      <c r="AL95" s="845" t="n">
        <v>0</v>
      </c>
      <c r="AM95" s="845" t="n">
        <v>0</v>
      </c>
      <c r="AN95" s="845" t="n">
        <v>0</v>
      </c>
      <c r="AO95" s="845" t="n">
        <v>716.880520659783</v>
      </c>
      <c r="AP95" s="845" t="n">
        <v>-716.880520659783</v>
      </c>
      <c r="AQ95" s="845" t="n">
        <v>0</v>
      </c>
      <c r="AR95" s="845" t="n">
        <v>0</v>
      </c>
      <c r="AS95" s="845" t="n">
        <v>0</v>
      </c>
      <c r="AT95" s="845" t="n">
        <v>0</v>
      </c>
      <c r="AU95" s="845" t="n">
        <v>0</v>
      </c>
      <c r="AV95" s="845" t="n">
        <v>0</v>
      </c>
      <c r="AW95" s="845" t="n">
        <v>0</v>
      </c>
      <c r="AX95" s="845" t="n">
        <v>0</v>
      </c>
      <c r="AY95" s="845" t="n">
        <v>0</v>
      </c>
      <c r="AZ95" s="845" t="n">
        <v>0</v>
      </c>
      <c r="BA95" s="476" t="n"/>
      <c r="BB95" s="476" t="n"/>
      <c r="BC95" s="476" t="n"/>
      <c r="BD95" s="476" t="n"/>
      <c r="BE95" s="476" t="n"/>
      <c r="BF95" s="476" t="n"/>
      <c r="BG95" s="476" t="n"/>
      <c r="BH95" s="476" t="n"/>
      <c r="BI95" s="476" t="n"/>
      <c r="BJ95" s="476" t="n"/>
      <c r="BK95" s="476" t="n"/>
      <c r="BL95" s="476" t="n"/>
      <c r="BM95" s="476" t="n"/>
      <c r="BN95" s="476" t="n"/>
      <c r="BO95" s="476" t="n"/>
      <c r="BP95" s="476" t="n"/>
      <c r="BQ95" s="476" t="n"/>
      <c r="BR95" s="476" t="n"/>
      <c r="BS95" s="476" t="n"/>
      <c r="BT95" s="476" t="n"/>
      <c r="BU95" s="476" t="n"/>
      <c r="BV95" s="476" t="n"/>
      <c r="BW95" s="476" t="n"/>
      <c r="BX95" s="476" t="n"/>
      <c r="BY95" s="476" t="n"/>
      <c r="BZ95" s="476" t="n"/>
      <c r="CA95" s="476" t="n"/>
      <c r="CB95" s="476" t="n"/>
      <c r="CC95" s="476" t="n"/>
      <c r="CD95" s="476" t="n"/>
      <c r="CE95" s="476" t="n"/>
      <c r="CF95" s="476" t="n"/>
      <c r="CG95" s="476" t="n"/>
      <c r="CH95" s="476" t="n"/>
      <c r="CI95" s="476" t="n"/>
      <c r="CJ95" s="476" t="n"/>
      <c r="CK95" s="476" t="n"/>
      <c r="CL95" s="476" t="n"/>
      <c r="CM95" s="476" t="n"/>
      <c r="CN95" s="476" t="n"/>
      <c r="CO95" s="476" t="n"/>
      <c r="CP95" s="476" t="n"/>
      <c r="CQ95" s="476" t="n"/>
      <c r="CR95" s="476" t="n"/>
      <c r="CS95" s="476" t="n"/>
      <c r="CT95" s="476" t="n"/>
      <c r="CU95" s="476" t="n"/>
      <c r="CV95" s="476" t="n"/>
    </row>
    <row r="96">
      <c r="A96" s="612" t="n"/>
      <c r="B96" s="650">
        <f>B62/$O26</f>
        <v/>
      </c>
      <c r="C96" s="487">
        <f>C62/$O26</f>
        <v/>
      </c>
      <c r="D96" s="487">
        <f>D62/$O26</f>
        <v/>
      </c>
      <c r="E96" s="487">
        <f>E62/$O26</f>
        <v/>
      </c>
      <c r="F96" s="487">
        <f>F62/$O26</f>
        <v/>
      </c>
      <c r="G96" s="487">
        <f>G62/$O26</f>
        <v/>
      </c>
      <c r="H96" s="487">
        <f>H62/$O26</f>
        <v/>
      </c>
      <c r="I96" s="487">
        <f>I62/$O26</f>
        <v/>
      </c>
      <c r="J96" s="487">
        <f>J62/$O26</f>
        <v/>
      </c>
      <c r="K96" s="487">
        <f>K62/$O26</f>
        <v/>
      </c>
      <c r="L96" s="487">
        <f>L62/$O26</f>
        <v/>
      </c>
      <c r="M96" s="487">
        <f>M62/$O26</f>
        <v/>
      </c>
      <c r="N96" s="487">
        <f>N62/$O26</f>
        <v/>
      </c>
      <c r="O96" s="487">
        <f>O62/$O26</f>
        <v/>
      </c>
      <c r="P96" s="487">
        <f>P62/$O26</f>
        <v/>
      </c>
      <c r="Q96" s="736">
        <f>Q62/$O26</f>
        <v/>
      </c>
      <c r="R96" s="544">
        <f>R59/$M20</f>
        <v/>
      </c>
      <c r="S96" s="845">
        <f>S62/$O26</f>
        <v/>
      </c>
      <c r="T96" s="542" t="n">
        <v>-1.175686468048966</v>
      </c>
      <c r="U96" s="845" t="n">
        <v>0</v>
      </c>
      <c r="V96" s="845" t="n">
        <v>0</v>
      </c>
      <c r="W96" s="845" t="n">
        <v>0</v>
      </c>
      <c r="X96" s="845" t="n">
        <v>0</v>
      </c>
      <c r="Y96" s="845" t="n">
        <v>0</v>
      </c>
      <c r="Z96" s="845" t="n">
        <v>0</v>
      </c>
      <c r="AA96" s="845" t="n">
        <v>0</v>
      </c>
      <c r="AB96" s="845" t="n">
        <v>0</v>
      </c>
      <c r="AC96" s="845" t="n">
        <v>0</v>
      </c>
      <c r="AD96" s="845" t="n">
        <v>0</v>
      </c>
      <c r="AE96" s="845" t="n">
        <v>0</v>
      </c>
      <c r="AF96" s="845" t="n">
        <v>0</v>
      </c>
      <c r="AG96" s="845" t="n">
        <v>0</v>
      </c>
      <c r="AH96" s="845" t="n">
        <v>0</v>
      </c>
      <c r="AI96" s="845" t="n">
        <v>131.2759998436544</v>
      </c>
      <c r="AJ96" s="845" t="n">
        <v>809.0506202279863</v>
      </c>
      <c r="AK96" s="845" t="n">
        <v>778.9020355125754</v>
      </c>
      <c r="AL96" s="845" t="n">
        <v>497.850540347031</v>
      </c>
      <c r="AM96" s="845" t="n">
        <v>0</v>
      </c>
      <c r="AN96" s="845" t="n">
        <v>0</v>
      </c>
      <c r="AO96" s="845" t="n">
        <v>0</v>
      </c>
      <c r="AP96" s="845" t="n">
        <v>-834.4311460844473</v>
      </c>
      <c r="AQ96" s="845" t="n">
        <v>834.4311460844473</v>
      </c>
      <c r="AR96" s="845" t="n">
        <v>0</v>
      </c>
      <c r="AS96" s="845" t="n">
        <v>0</v>
      </c>
      <c r="AT96" s="845" t="n">
        <v>0</v>
      </c>
      <c r="AU96" s="845" t="n">
        <v>0</v>
      </c>
      <c r="AV96" s="845" t="n">
        <v>0</v>
      </c>
      <c r="AW96" s="845" t="n">
        <v>0</v>
      </c>
      <c r="AX96" s="845" t="n">
        <v>0</v>
      </c>
      <c r="AY96" s="845" t="n">
        <v>0</v>
      </c>
      <c r="AZ96" s="845" t="n">
        <v>515.8613256753882</v>
      </c>
      <c r="BA96" s="476" t="n"/>
      <c r="BB96" s="476" t="n"/>
      <c r="BC96" s="476" t="n"/>
      <c r="BD96" s="476" t="n"/>
      <c r="BE96" s="476" t="n"/>
      <c r="BF96" s="476" t="n"/>
      <c r="BG96" s="476" t="n"/>
      <c r="BH96" s="476" t="n"/>
      <c r="BI96" s="476" t="n"/>
      <c r="BJ96" s="476" t="n"/>
      <c r="BK96" s="476" t="n"/>
      <c r="BL96" s="476" t="n"/>
      <c r="BM96" s="476" t="n"/>
      <c r="BN96" s="476" t="n"/>
      <c r="BO96" s="476" t="n"/>
      <c r="BP96" s="476" t="n"/>
      <c r="BQ96" s="476" t="n"/>
      <c r="BR96" s="476" t="n"/>
      <c r="BS96" s="476" t="n"/>
      <c r="BT96" s="476" t="n"/>
      <c r="BU96" s="476" t="n"/>
      <c r="BV96" s="476" t="n"/>
      <c r="BW96" s="476" t="n"/>
      <c r="BX96" s="476" t="n"/>
      <c r="BY96" s="476" t="n"/>
      <c r="BZ96" s="476" t="n"/>
      <c r="CA96" s="476" t="n"/>
      <c r="CB96" s="476" t="n"/>
      <c r="CC96" s="476" t="n"/>
      <c r="CD96" s="476" t="n"/>
      <c r="CE96" s="476" t="n"/>
      <c r="CF96" s="476" t="n"/>
      <c r="CG96" s="476" t="n"/>
      <c r="CH96" s="476" t="n"/>
      <c r="CI96" s="476" t="n"/>
      <c r="CJ96" s="476" t="n"/>
      <c r="CK96" s="476" t="n"/>
      <c r="CL96" s="476" t="n"/>
      <c r="CM96" s="476" t="n"/>
      <c r="CN96" s="476" t="n"/>
      <c r="CO96" s="476" t="n"/>
      <c r="CP96" s="476" t="n"/>
      <c r="CQ96" s="476" t="n"/>
      <c r="CR96" s="476" t="n"/>
      <c r="CS96" s="476" t="n"/>
      <c r="CT96" s="476" t="n"/>
      <c r="CU96" s="476" t="n"/>
      <c r="CV96" s="476" t="n"/>
    </row>
    <row r="97">
      <c r="A97" s="612" t="n"/>
      <c r="B97" s="650">
        <f>B63/$O27</f>
        <v/>
      </c>
      <c r="C97" s="487">
        <f>C63/$O27</f>
        <v/>
      </c>
      <c r="D97" s="487">
        <f>D63/$O27</f>
        <v/>
      </c>
      <c r="E97" s="487">
        <f>E63/$O27</f>
        <v/>
      </c>
      <c r="F97" s="487">
        <f>F63/$O27</f>
        <v/>
      </c>
      <c r="G97" s="487">
        <f>G63/$O27</f>
        <v/>
      </c>
      <c r="H97" s="487">
        <f>H63/$O27</f>
        <v/>
      </c>
      <c r="I97" s="487">
        <f>I63/$O27</f>
        <v/>
      </c>
      <c r="J97" s="487">
        <f>J63/$O27</f>
        <v/>
      </c>
      <c r="K97" s="487">
        <f>K63/$O27</f>
        <v/>
      </c>
      <c r="L97" s="487">
        <f>L63/$O27</f>
        <v/>
      </c>
      <c r="M97" s="487">
        <f>M63/$O27</f>
        <v/>
      </c>
      <c r="N97" s="487">
        <f>N63/$O27</f>
        <v/>
      </c>
      <c r="O97" s="487">
        <f>O63/$O27</f>
        <v/>
      </c>
      <c r="P97" s="487">
        <f>P63/$O27</f>
        <v/>
      </c>
      <c r="Q97" s="736">
        <f>Q63/$O27</f>
        <v/>
      </c>
      <c r="R97" s="544">
        <f>R60/$M21</f>
        <v/>
      </c>
      <c r="S97" s="845">
        <f>S63/$O27</f>
        <v/>
      </c>
      <c r="T97" s="542" t="n">
        <v>0.1974333815617659</v>
      </c>
      <c r="U97" s="845" t="n">
        <v>0</v>
      </c>
      <c r="V97" s="845" t="n">
        <v>0</v>
      </c>
      <c r="W97" s="845" t="n">
        <v>0</v>
      </c>
      <c r="X97" s="845" t="n">
        <v>0</v>
      </c>
      <c r="Y97" s="845" t="n">
        <v>0</v>
      </c>
      <c r="Z97" s="845" t="n">
        <v>0</v>
      </c>
      <c r="AA97" s="845" t="n">
        <v>0</v>
      </c>
      <c r="AB97" s="845" t="n">
        <v>0</v>
      </c>
      <c r="AC97" s="845" t="n">
        <v>0</v>
      </c>
      <c r="AD97" s="845" t="n">
        <v>0</v>
      </c>
      <c r="AE97" s="845" t="n">
        <v>0</v>
      </c>
      <c r="AF97" s="845" t="n">
        <v>0</v>
      </c>
      <c r="AG97" s="845" t="n">
        <v>0</v>
      </c>
      <c r="AH97" s="845" t="n">
        <v>0</v>
      </c>
      <c r="AI97" s="845" t="n">
        <v>761.4007990931957</v>
      </c>
      <c r="AJ97" s="845" t="n">
        <v>-317.8413150895663</v>
      </c>
      <c r="AK97" s="845" t="n">
        <v>152.7258893161911</v>
      </c>
      <c r="AL97" s="845" t="n">
        <v>665.1609678407042</v>
      </c>
      <c r="AM97" s="845" t="n">
        <v>0</v>
      </c>
      <c r="AN97" s="845" t="n">
        <v>0</v>
      </c>
      <c r="AO97" s="845" t="n">
        <v>0</v>
      </c>
      <c r="AP97" s="845" t="n">
        <v>624.5435571920401</v>
      </c>
      <c r="AQ97" s="845" t="n">
        <v>-624.5435571920402</v>
      </c>
      <c r="AR97" s="845" t="n">
        <v>0</v>
      </c>
      <c r="AS97" s="845" t="n">
        <v>0</v>
      </c>
      <c r="AT97" s="845" t="n">
        <v>0</v>
      </c>
      <c r="AU97" s="845" t="n">
        <v>0</v>
      </c>
      <c r="AV97" s="845" t="n">
        <v>0</v>
      </c>
      <c r="AW97" s="845" t="n">
        <v>0</v>
      </c>
      <c r="AX97" s="845" t="n">
        <v>0</v>
      </c>
      <c r="AY97" s="845" t="n">
        <v>0</v>
      </c>
      <c r="AZ97" s="845" t="n">
        <v>1313.101556264625</v>
      </c>
      <c r="BA97" s="476" t="n"/>
      <c r="BB97" s="476" t="n"/>
      <c r="BC97" s="476" t="n"/>
      <c r="BD97" s="476" t="n"/>
      <c r="BE97" s="476" t="n"/>
      <c r="BF97" s="476" t="n"/>
      <c r="BG97" s="476" t="n"/>
      <c r="BH97" s="476" t="n"/>
      <c r="BI97" s="476" t="n"/>
      <c r="BJ97" s="476" t="n"/>
      <c r="BK97" s="476" t="n"/>
      <c r="BL97" s="476" t="n"/>
      <c r="BM97" s="476" t="n"/>
      <c r="BN97" s="476" t="n"/>
      <c r="BO97" s="476" t="n"/>
      <c r="BP97" s="476" t="n"/>
      <c r="BQ97" s="476" t="n"/>
      <c r="BR97" s="476" t="n"/>
      <c r="BS97" s="476" t="n"/>
      <c r="BT97" s="476" t="n"/>
      <c r="BU97" s="476" t="n"/>
      <c r="BV97" s="476" t="n"/>
      <c r="BW97" s="476" t="n"/>
      <c r="BX97" s="476" t="n"/>
      <c r="BY97" s="476" t="n"/>
      <c r="BZ97" s="476" t="n"/>
      <c r="CA97" s="476" t="n"/>
      <c r="CB97" s="476" t="n"/>
      <c r="CC97" s="476" t="n"/>
      <c r="CD97" s="476" t="n"/>
      <c r="CE97" s="476" t="n"/>
      <c r="CF97" s="476" t="n"/>
      <c r="CG97" s="476" t="n"/>
      <c r="CH97" s="476" t="n"/>
      <c r="CI97" s="476" t="n"/>
      <c r="CJ97" s="476" t="n"/>
      <c r="CK97" s="476" t="n"/>
      <c r="CL97" s="476" t="n"/>
      <c r="CM97" s="476" t="n"/>
      <c r="CN97" s="476" t="n"/>
      <c r="CO97" s="476" t="n"/>
      <c r="CP97" s="476" t="n"/>
      <c r="CQ97" s="476" t="n"/>
      <c r="CR97" s="476" t="n"/>
      <c r="CS97" s="476" t="n"/>
      <c r="CT97" s="476" t="n"/>
      <c r="CU97" s="476" t="n"/>
      <c r="CV97" s="476" t="n"/>
    </row>
    <row r="98">
      <c r="A98" s="612" t="n"/>
      <c r="B98" s="650">
        <f>B64/$O28</f>
        <v/>
      </c>
      <c r="C98" s="487">
        <f>C64/$O28</f>
        <v/>
      </c>
      <c r="D98" s="487">
        <f>D64/$O28</f>
        <v/>
      </c>
      <c r="E98" s="487">
        <f>E64/$O28</f>
        <v/>
      </c>
      <c r="F98" s="487">
        <f>F64/$O28</f>
        <v/>
      </c>
      <c r="G98" s="487">
        <f>G64/$O28</f>
        <v/>
      </c>
      <c r="H98" s="487">
        <f>H64/$O28</f>
        <v/>
      </c>
      <c r="I98" s="487">
        <f>I64/$O28</f>
        <v/>
      </c>
      <c r="J98" s="487">
        <f>J64/$O28</f>
        <v/>
      </c>
      <c r="K98" s="487">
        <f>K64/$O28</f>
        <v/>
      </c>
      <c r="L98" s="487">
        <f>L64/$O28</f>
        <v/>
      </c>
      <c r="M98" s="487">
        <f>M64/$O28</f>
        <v/>
      </c>
      <c r="N98" s="487">
        <f>N64/$O28</f>
        <v/>
      </c>
      <c r="O98" s="487">
        <f>O64/$O28</f>
        <v/>
      </c>
      <c r="P98" s="487">
        <f>P64/$O28</f>
        <v/>
      </c>
      <c r="Q98" s="736">
        <f>Q64/$O28</f>
        <v/>
      </c>
      <c r="R98" s="544">
        <f>R61/$M22</f>
        <v/>
      </c>
      <c r="S98" s="845">
        <f>S64/$O28</f>
        <v/>
      </c>
      <c r="T98" s="542" t="n">
        <v>0.6400427707786052</v>
      </c>
      <c r="U98" s="845" t="n">
        <v>0</v>
      </c>
      <c r="V98" s="845" t="n">
        <v>638.978685145635</v>
      </c>
      <c r="W98" s="845" t="n">
        <v>0</v>
      </c>
      <c r="X98" s="845" t="n">
        <v>0</v>
      </c>
      <c r="Y98" s="845" t="n">
        <v>0</v>
      </c>
      <c r="Z98" s="845" t="n">
        <v>0</v>
      </c>
      <c r="AA98" s="845" t="n">
        <v>0</v>
      </c>
      <c r="AB98" s="845" t="n">
        <v>0</v>
      </c>
      <c r="AC98" s="845" t="n">
        <v>0</v>
      </c>
      <c r="AD98" s="845" t="n">
        <v>0</v>
      </c>
      <c r="AE98" s="845" t="n">
        <v>0</v>
      </c>
      <c r="AF98" s="845" t="n">
        <v>0</v>
      </c>
      <c r="AG98" s="845" t="n">
        <v>0</v>
      </c>
      <c r="AH98" s="845" t="n">
        <v>0</v>
      </c>
      <c r="AI98" s="845" t="n">
        <v>0</v>
      </c>
      <c r="AJ98" s="845" t="n">
        <v>-809.0506202279863</v>
      </c>
      <c r="AK98" s="845" t="n">
        <v>0</v>
      </c>
      <c r="AL98" s="845" t="n">
        <v>0</v>
      </c>
      <c r="AM98" s="845" t="n">
        <v>0</v>
      </c>
      <c r="AN98" s="845" t="n">
        <v>777.4856989949255</v>
      </c>
      <c r="AO98" s="845" t="n">
        <v>0</v>
      </c>
      <c r="AP98" s="845" t="n">
        <v>0</v>
      </c>
      <c r="AQ98" s="845" t="n">
        <v>-966.8332384225932</v>
      </c>
      <c r="AR98" s="845" t="n">
        <v>966.8332384225932</v>
      </c>
      <c r="AS98" s="845" t="n">
        <v>0</v>
      </c>
      <c r="AT98" s="845" t="n">
        <v>0</v>
      </c>
      <c r="AU98" s="845" t="n">
        <v>0</v>
      </c>
      <c r="AV98" s="845" t="n">
        <v>0</v>
      </c>
      <c r="AW98" s="845" t="n">
        <v>542.1336261037798</v>
      </c>
      <c r="AX98" s="845" t="n">
        <v>-1460.966287252866</v>
      </c>
      <c r="AY98" s="845" t="n">
        <v>-48.00057727350653</v>
      </c>
      <c r="AZ98" s="845" t="n">
        <v>450.971912747205</v>
      </c>
      <c r="BA98" s="476" t="n"/>
      <c r="BB98" s="476" t="n"/>
      <c r="BC98" s="476" t="n"/>
      <c r="BD98" s="476" t="n"/>
      <c r="BE98" s="476" t="n"/>
      <c r="BF98" s="476" t="n"/>
      <c r="BG98" s="476" t="n"/>
      <c r="BH98" s="476" t="n"/>
      <c r="BI98" s="476" t="n"/>
      <c r="BJ98" s="476" t="n"/>
      <c r="BK98" s="476" t="n"/>
      <c r="BL98" s="476" t="n"/>
      <c r="BM98" s="476" t="n"/>
      <c r="BN98" s="476" t="n"/>
      <c r="BO98" s="476" t="n"/>
      <c r="BP98" s="476" t="n"/>
      <c r="BQ98" s="476" t="n"/>
      <c r="BR98" s="476" t="n"/>
      <c r="BS98" s="476" t="n"/>
      <c r="BT98" s="476" t="n"/>
      <c r="BU98" s="476" t="n"/>
      <c r="BV98" s="476" t="n"/>
      <c r="BW98" s="476" t="n"/>
      <c r="BX98" s="476" t="n"/>
      <c r="BY98" s="476" t="n"/>
      <c r="BZ98" s="476" t="n"/>
      <c r="CA98" s="476" t="n"/>
      <c r="CB98" s="476" t="n"/>
      <c r="CC98" s="476" t="n"/>
      <c r="CD98" s="476" t="n"/>
      <c r="CE98" s="476" t="n"/>
      <c r="CF98" s="476" t="n"/>
      <c r="CG98" s="476" t="n"/>
      <c r="CH98" s="476" t="n"/>
      <c r="CI98" s="476" t="n"/>
      <c r="CJ98" s="476" t="n"/>
      <c r="CK98" s="476" t="n"/>
      <c r="CL98" s="476" t="n"/>
      <c r="CM98" s="476" t="n"/>
      <c r="CN98" s="476" t="n"/>
      <c r="CO98" s="476" t="n"/>
      <c r="CP98" s="476" t="n"/>
      <c r="CQ98" s="476" t="n"/>
      <c r="CR98" s="476" t="n"/>
      <c r="CS98" s="476" t="n"/>
      <c r="CT98" s="476" t="n"/>
      <c r="CU98" s="476" t="n"/>
      <c r="CV98" s="476" t="n"/>
    </row>
    <row r="99">
      <c r="A99" s="612" t="n"/>
      <c r="B99" s="650">
        <f>B65/$O29</f>
        <v/>
      </c>
      <c r="C99" s="487">
        <f>C65/$O29</f>
        <v/>
      </c>
      <c r="D99" s="487">
        <f>D65/$O29</f>
        <v/>
      </c>
      <c r="E99" s="487">
        <f>E65/$O29</f>
        <v/>
      </c>
      <c r="F99" s="487">
        <f>F65/$O29</f>
        <v/>
      </c>
      <c r="G99" s="487">
        <f>G65/$O29</f>
        <v/>
      </c>
      <c r="H99" s="487">
        <f>H65/$O29</f>
        <v/>
      </c>
      <c r="I99" s="487">
        <f>I65/$O29</f>
        <v/>
      </c>
      <c r="J99" s="487">
        <f>J65/$O29</f>
        <v/>
      </c>
      <c r="K99" s="487">
        <f>K65/$O29</f>
        <v/>
      </c>
      <c r="L99" s="487">
        <f>L65/$O29</f>
        <v/>
      </c>
      <c r="M99" s="487">
        <f>M65/$O29</f>
        <v/>
      </c>
      <c r="N99" s="487">
        <f>N65/$O29</f>
        <v/>
      </c>
      <c r="O99" s="487">
        <f>O65/$O29</f>
        <v/>
      </c>
      <c r="P99" s="487">
        <f>P65/$O29</f>
        <v/>
      </c>
      <c r="Q99" s="736">
        <f>Q65/$O29</f>
        <v/>
      </c>
      <c r="R99" s="544">
        <f>R62/$M23</f>
        <v/>
      </c>
      <c r="S99" s="845">
        <f>S65/$O29</f>
        <v/>
      </c>
      <c r="T99" s="542" t="n">
        <v>-0.7893684888251622</v>
      </c>
      <c r="U99" s="845" t="n">
        <v>0</v>
      </c>
      <c r="V99" s="845" t="n">
        <v>583.4153212199276</v>
      </c>
      <c r="W99" s="845" t="n">
        <v>0</v>
      </c>
      <c r="X99" s="845" t="n">
        <v>0</v>
      </c>
      <c r="Y99" s="845" t="n">
        <v>0</v>
      </c>
      <c r="Z99" s="845" t="n">
        <v>0</v>
      </c>
      <c r="AA99" s="845" t="n">
        <v>0</v>
      </c>
      <c r="AB99" s="845" t="n">
        <v>0</v>
      </c>
      <c r="AC99" s="845" t="n">
        <v>0</v>
      </c>
      <c r="AD99" s="845" t="n">
        <v>0</v>
      </c>
      <c r="AE99" s="845" t="n">
        <v>0</v>
      </c>
      <c r="AF99" s="845" t="n">
        <v>0</v>
      </c>
      <c r="AG99" s="845" t="n">
        <v>0</v>
      </c>
      <c r="AH99" s="845" t="n">
        <v>0</v>
      </c>
      <c r="AI99" s="845" t="n">
        <v>0</v>
      </c>
      <c r="AJ99" s="845" t="n">
        <v>317.8413150895663</v>
      </c>
      <c r="AK99" s="845" t="n">
        <v>0</v>
      </c>
      <c r="AL99" s="845" t="n">
        <v>0</v>
      </c>
      <c r="AM99" s="845" t="n">
        <v>0</v>
      </c>
      <c r="AN99" s="845" t="n">
        <v>-362.8266595309657</v>
      </c>
      <c r="AO99" s="845" t="n">
        <v>0</v>
      </c>
      <c r="AP99" s="845" t="n">
        <v>0</v>
      </c>
      <c r="AQ99" s="845" t="n">
        <v>-79.8302673926912</v>
      </c>
      <c r="AR99" s="845" t="n">
        <v>79.8302673926912</v>
      </c>
      <c r="AS99" s="845" t="n">
        <v>0</v>
      </c>
      <c r="AT99" s="845" t="n">
        <v>0</v>
      </c>
      <c r="AU99" s="845" t="n">
        <v>0</v>
      </c>
      <c r="AV99" s="845" t="n">
        <v>0</v>
      </c>
      <c r="AW99" s="845" t="n">
        <v>1161.714913079528</v>
      </c>
      <c r="AX99" s="845" t="n">
        <v>-155.3743794400524</v>
      </c>
      <c r="AY99" s="845" t="n">
        <v>-1086.170801032167</v>
      </c>
      <c r="AZ99" s="845" t="n">
        <v>-1233.271288871933</v>
      </c>
      <c r="BA99" s="476" t="n"/>
      <c r="BB99" s="476" t="n"/>
      <c r="BC99" s="476" t="n"/>
      <c r="BD99" s="476" t="n"/>
      <c r="BE99" s="476" t="n"/>
      <c r="BF99" s="476" t="n"/>
      <c r="BG99" s="476" t="n"/>
      <c r="BH99" s="476" t="n"/>
      <c r="BI99" s="476" t="n"/>
      <c r="BJ99" s="476" t="n"/>
      <c r="BK99" s="476" t="n"/>
      <c r="BL99" s="476" t="n"/>
      <c r="BM99" s="476" t="n"/>
      <c r="BN99" s="476" t="n"/>
      <c r="BO99" s="476" t="n"/>
      <c r="BP99" s="476" t="n"/>
      <c r="BQ99" s="476" t="n"/>
      <c r="BR99" s="476" t="n"/>
      <c r="BS99" s="476" t="n"/>
      <c r="BT99" s="476" t="n"/>
      <c r="BU99" s="476" t="n"/>
      <c r="BV99" s="476" t="n"/>
      <c r="BW99" s="476" t="n"/>
      <c r="BX99" s="476" t="n"/>
      <c r="BY99" s="476" t="n"/>
      <c r="BZ99" s="476" t="n"/>
      <c r="CA99" s="476" t="n"/>
      <c r="CB99" s="476" t="n"/>
      <c r="CC99" s="476" t="n"/>
      <c r="CD99" s="476" t="n"/>
      <c r="CE99" s="476" t="n"/>
      <c r="CF99" s="476" t="n"/>
      <c r="CG99" s="476" t="n"/>
      <c r="CH99" s="476" t="n"/>
      <c r="CI99" s="476" t="n"/>
      <c r="CJ99" s="476" t="n"/>
      <c r="CK99" s="476" t="n"/>
      <c r="CL99" s="476" t="n"/>
      <c r="CM99" s="476" t="n"/>
      <c r="CN99" s="476" t="n"/>
      <c r="CO99" s="476" t="n"/>
      <c r="CP99" s="476" t="n"/>
      <c r="CQ99" s="476" t="n"/>
      <c r="CR99" s="476" t="n"/>
      <c r="CS99" s="476" t="n"/>
      <c r="CT99" s="476" t="n"/>
      <c r="CU99" s="476" t="n"/>
      <c r="CV99" s="476" t="n"/>
    </row>
    <row r="100">
      <c r="A100" s="612" t="inlineStr">
        <is>
          <t>[1/m]</t>
        </is>
      </c>
      <c r="B100" s="647">
        <f>B66/$O30</f>
        <v/>
      </c>
      <c r="C100" s="648">
        <f>C66/$O30</f>
        <v/>
      </c>
      <c r="D100" s="648">
        <f>D66/$O30</f>
        <v/>
      </c>
      <c r="E100" s="648">
        <f>E66/$O30</f>
        <v/>
      </c>
      <c r="F100" s="648">
        <f>F66/$O30</f>
        <v/>
      </c>
      <c r="G100" s="648">
        <f>G66/$O30</f>
        <v/>
      </c>
      <c r="H100" s="648">
        <f>H66/$O30</f>
        <v/>
      </c>
      <c r="I100" s="648">
        <f>I66/$O30</f>
        <v/>
      </c>
      <c r="J100" s="648">
        <f>J66/$O30</f>
        <v/>
      </c>
      <c r="K100" s="648">
        <f>K66/$O30</f>
        <v/>
      </c>
      <c r="L100" s="648">
        <f>L66/$O30</f>
        <v/>
      </c>
      <c r="M100" s="648">
        <f>M66/$O30</f>
        <v/>
      </c>
      <c r="N100" s="648">
        <f>N66/$O30</f>
        <v/>
      </c>
      <c r="O100" s="648">
        <f>O66/$O30</f>
        <v/>
      </c>
      <c r="P100" s="648">
        <f>P66/$O30</f>
        <v/>
      </c>
      <c r="Q100" s="735">
        <f>Q66/$O30</f>
        <v/>
      </c>
      <c r="R100" s="555">
        <f>R63/$O25</f>
        <v/>
      </c>
      <c r="S100" s="845">
        <f>S66/$O30</f>
        <v/>
      </c>
      <c r="T100" s="542" t="n">
        <v>-1.153913371689301</v>
      </c>
      <c r="U100" s="845" t="n">
        <v>0</v>
      </c>
      <c r="V100" s="845" t="n">
        <v>0</v>
      </c>
      <c r="W100" s="845" t="n">
        <v>-166.4161028811412</v>
      </c>
      <c r="X100" s="845" t="n">
        <v>0</v>
      </c>
      <c r="Y100" s="845" t="n">
        <v>0</v>
      </c>
      <c r="Z100" s="845" t="n">
        <v>0</v>
      </c>
      <c r="AA100" s="845" t="n">
        <v>0</v>
      </c>
      <c r="AB100" s="845" t="n">
        <v>0</v>
      </c>
      <c r="AC100" s="845" t="n">
        <v>-11.83527752325168</v>
      </c>
      <c r="AD100" s="845" t="n">
        <v>0</v>
      </c>
      <c r="AE100" s="845" t="n">
        <v>0</v>
      </c>
      <c r="AF100" s="845" t="n">
        <v>0</v>
      </c>
      <c r="AG100" s="845" t="n">
        <v>0</v>
      </c>
      <c r="AH100" s="845" t="n">
        <v>0</v>
      </c>
      <c r="AI100" s="845" t="n">
        <v>0</v>
      </c>
      <c r="AJ100" s="845" t="n">
        <v>0</v>
      </c>
      <c r="AK100" s="845" t="n">
        <v>0</v>
      </c>
      <c r="AL100" s="845" t="n">
        <v>0</v>
      </c>
      <c r="AM100" s="845" t="n">
        <v>-377.8794438441299</v>
      </c>
      <c r="AN100" s="845" t="n">
        <v>-777.4856989949255</v>
      </c>
      <c r="AO100" s="845" t="n">
        <v>0</v>
      </c>
      <c r="AP100" s="845" t="n">
        <v>0</v>
      </c>
      <c r="AQ100" s="845" t="n">
        <v>0</v>
      </c>
      <c r="AR100" s="845" t="n">
        <v>0</v>
      </c>
      <c r="AS100" s="845" t="n">
        <v>0</v>
      </c>
      <c r="AT100" s="845" t="n">
        <v>0</v>
      </c>
      <c r="AU100" s="845" t="n">
        <v>-502.9865441086901</v>
      </c>
      <c r="AV100" s="845" t="n">
        <v>616.2122718356139</v>
      </c>
      <c r="AW100" s="845" t="n">
        <v>7.62438112211089</v>
      </c>
      <c r="AX100" s="845" t="n">
        <v>542.1336261037798</v>
      </c>
      <c r="AY100" s="845" t="n">
        <v>0</v>
      </c>
      <c r="AZ100" s="845" t="n">
        <v>0</v>
      </c>
      <c r="BA100" s="476" t="n"/>
      <c r="BB100" s="476" t="n"/>
      <c r="BC100" s="476" t="n"/>
      <c r="BD100" s="476" t="n"/>
      <c r="BE100" s="476" t="n"/>
      <c r="BF100" s="476" t="n"/>
      <c r="BG100" s="476" t="n"/>
      <c r="BH100" s="476" t="n"/>
      <c r="BI100" s="476" t="n"/>
      <c r="BJ100" s="476" t="n"/>
      <c r="BK100" s="476" t="n"/>
      <c r="BL100" s="476" t="n"/>
      <c r="BM100" s="476" t="n"/>
      <c r="BN100" s="476" t="n"/>
      <c r="BO100" s="476" t="n"/>
      <c r="BP100" s="476" t="n"/>
      <c r="BQ100" s="476" t="n"/>
      <c r="BR100" s="476" t="n"/>
      <c r="BS100" s="476" t="n"/>
      <c r="BT100" s="476" t="n"/>
      <c r="BU100" s="476" t="n"/>
      <c r="BV100" s="476" t="n"/>
      <c r="BW100" s="476" t="n"/>
      <c r="BX100" s="476" t="n"/>
      <c r="BY100" s="476" t="n"/>
      <c r="BZ100" s="476" t="n"/>
      <c r="CA100" s="476" t="n"/>
      <c r="CB100" s="476" t="n"/>
      <c r="CC100" s="476" t="n"/>
      <c r="CD100" s="476" t="n"/>
      <c r="CE100" s="476" t="n"/>
      <c r="CF100" s="476" t="n"/>
      <c r="CG100" s="476" t="n"/>
      <c r="CH100" s="476" t="n"/>
      <c r="CI100" s="476" t="n"/>
      <c r="CJ100" s="476" t="n"/>
      <c r="CK100" s="476" t="n"/>
      <c r="CL100" s="476" t="n"/>
      <c r="CM100" s="476" t="n"/>
      <c r="CN100" s="476" t="n"/>
      <c r="CO100" s="476" t="n"/>
      <c r="CP100" s="476" t="n"/>
      <c r="CQ100" s="476" t="n"/>
      <c r="CR100" s="476" t="n"/>
      <c r="CS100" s="476" t="n"/>
      <c r="CT100" s="476" t="n"/>
      <c r="CU100" s="476" t="n"/>
      <c r="CV100" s="476" t="n"/>
    </row>
    <row r="101">
      <c r="A101" s="476" t="n"/>
      <c r="B101" s="650">
        <f>B67/$O31</f>
        <v/>
      </c>
      <c r="C101" s="487">
        <f>C67/$O31</f>
        <v/>
      </c>
      <c r="D101" s="487">
        <f>D67/$O31</f>
        <v/>
      </c>
      <c r="E101" s="487">
        <f>E67/$O31</f>
        <v/>
      </c>
      <c r="F101" s="487">
        <f>F67/$O31</f>
        <v/>
      </c>
      <c r="G101" s="487">
        <f>G67/$O31</f>
        <v/>
      </c>
      <c r="H101" s="487">
        <f>H67/$O31</f>
        <v/>
      </c>
      <c r="I101" s="487">
        <f>I67/$O31</f>
        <v/>
      </c>
      <c r="J101" s="487">
        <f>J67/$O31</f>
        <v/>
      </c>
      <c r="K101" s="487">
        <f>K67/$O31</f>
        <v/>
      </c>
      <c r="L101" s="487">
        <f>L67/$O31</f>
        <v/>
      </c>
      <c r="M101" s="487">
        <f>M67/$O31</f>
        <v/>
      </c>
      <c r="N101" s="487">
        <f>N67/$O31</f>
        <v/>
      </c>
      <c r="O101" s="487">
        <f>O67/$O31</f>
        <v/>
      </c>
      <c r="P101" s="487">
        <f>P67/$O31</f>
        <v/>
      </c>
      <c r="Q101" s="736">
        <f>Q67/$O31</f>
        <v/>
      </c>
      <c r="R101" s="544">
        <f>R64/$O26</f>
        <v/>
      </c>
      <c r="S101" s="845">
        <f>S67/$O31</f>
        <v/>
      </c>
      <c r="T101" s="542" t="n">
        <v>-1.008620077776783</v>
      </c>
      <c r="U101" s="845" t="n">
        <v>0</v>
      </c>
      <c r="V101" s="845" t="n">
        <v>0</v>
      </c>
      <c r="W101" s="845" t="n">
        <v>832.0805144057055</v>
      </c>
      <c r="X101" s="845" t="n">
        <v>0</v>
      </c>
      <c r="Y101" s="845" t="n">
        <v>0</v>
      </c>
      <c r="Z101" s="845" t="n">
        <v>0</v>
      </c>
      <c r="AA101" s="845" t="n">
        <v>0</v>
      </c>
      <c r="AB101" s="845" t="n">
        <v>0</v>
      </c>
      <c r="AC101" s="845" t="n">
        <v>757.457761488113</v>
      </c>
      <c r="AD101" s="845" t="n">
        <v>0</v>
      </c>
      <c r="AE101" s="845" t="n">
        <v>0</v>
      </c>
      <c r="AF101" s="845" t="n">
        <v>0</v>
      </c>
      <c r="AG101" s="845" t="n">
        <v>0</v>
      </c>
      <c r="AH101" s="845" t="n">
        <v>0</v>
      </c>
      <c r="AI101" s="845" t="n">
        <v>0</v>
      </c>
      <c r="AJ101" s="845" t="n">
        <v>0</v>
      </c>
      <c r="AK101" s="845" t="n">
        <v>0</v>
      </c>
      <c r="AL101" s="845" t="n">
        <v>0</v>
      </c>
      <c r="AM101" s="845" t="n">
        <v>647.7933323042234</v>
      </c>
      <c r="AN101" s="845" t="n">
        <v>362.8266595309657</v>
      </c>
      <c r="AO101" s="845" t="n">
        <v>0</v>
      </c>
      <c r="AP101" s="845" t="n">
        <v>0</v>
      </c>
      <c r="AQ101" s="845" t="n">
        <v>0</v>
      </c>
      <c r="AR101" s="845" t="n">
        <v>0</v>
      </c>
      <c r="AS101" s="845" t="n">
        <v>0</v>
      </c>
      <c r="AT101" s="845" t="n">
        <v>0</v>
      </c>
      <c r="AU101" s="845" t="n">
        <v>-222.8349349536632</v>
      </c>
      <c r="AV101" s="845" t="n">
        <v>-87.49811506946871</v>
      </c>
      <c r="AW101" s="845" t="n">
        <v>-841.0227421977584</v>
      </c>
      <c r="AX101" s="845" t="n">
        <v>1161.714913079528</v>
      </c>
      <c r="AY101" s="845" t="n">
        <v>0</v>
      </c>
      <c r="AZ101" s="845" t="n">
        <v>0</v>
      </c>
      <c r="BA101" s="476" t="n"/>
      <c r="BB101" s="476" t="n"/>
      <c r="BC101" s="476" t="n"/>
      <c r="BD101" s="476" t="n"/>
      <c r="BE101" s="476" t="n"/>
      <c r="BF101" s="476" t="n"/>
      <c r="BG101" s="476" t="n"/>
      <c r="BH101" s="476" t="n"/>
      <c r="BI101" s="476" t="n"/>
      <c r="BJ101" s="476" t="n"/>
      <c r="BK101" s="476" t="n"/>
      <c r="BL101" s="476" t="n"/>
      <c r="BM101" s="476" t="n"/>
      <c r="BN101" s="476" t="n"/>
      <c r="BO101" s="476" t="n"/>
      <c r="BP101" s="476" t="n"/>
      <c r="BQ101" s="476" t="n"/>
      <c r="BR101" s="476" t="n"/>
      <c r="BS101" s="476" t="n"/>
      <c r="BT101" s="476" t="n"/>
      <c r="BU101" s="476" t="n"/>
      <c r="BV101" s="476" t="n"/>
      <c r="BW101" s="476" t="n"/>
      <c r="BX101" s="476" t="n"/>
      <c r="BY101" s="476" t="n"/>
      <c r="BZ101" s="476" t="n"/>
      <c r="CA101" s="476" t="n"/>
      <c r="CB101" s="476" t="n"/>
      <c r="CC101" s="476" t="n"/>
      <c r="CD101" s="476" t="n"/>
      <c r="CE101" s="476" t="n"/>
      <c r="CF101" s="476" t="n"/>
      <c r="CG101" s="476" t="n"/>
      <c r="CH101" s="476" t="n"/>
      <c r="CI101" s="476" t="n"/>
      <c r="CJ101" s="476" t="n"/>
      <c r="CK101" s="476" t="n"/>
      <c r="CL101" s="476" t="n"/>
      <c r="CM101" s="476" t="n"/>
      <c r="CN101" s="476" t="n"/>
      <c r="CO101" s="476" t="n"/>
      <c r="CP101" s="476" t="n"/>
      <c r="CQ101" s="476" t="n"/>
      <c r="CR101" s="476" t="n"/>
      <c r="CS101" s="476" t="n"/>
      <c r="CT101" s="476" t="n"/>
      <c r="CU101" s="476" t="n"/>
      <c r="CV101" s="476" t="n"/>
    </row>
    <row r="102">
      <c r="A102" s="476" t="n"/>
      <c r="B102" s="650">
        <f>B68/$O32</f>
        <v/>
      </c>
      <c r="C102" s="487">
        <f>C68/$O32</f>
        <v/>
      </c>
      <c r="D102" s="487">
        <f>D68/$O32</f>
        <v/>
      </c>
      <c r="E102" s="487">
        <f>E68/$O32</f>
        <v/>
      </c>
      <c r="F102" s="487">
        <f>F68/$O32</f>
        <v/>
      </c>
      <c r="G102" s="487">
        <f>G68/$O32</f>
        <v/>
      </c>
      <c r="H102" s="487">
        <f>H68/$O32</f>
        <v/>
      </c>
      <c r="I102" s="487">
        <f>I68/$O32</f>
        <v/>
      </c>
      <c r="J102" s="487">
        <f>J68/$O32</f>
        <v/>
      </c>
      <c r="K102" s="487">
        <f>K68/$O32</f>
        <v/>
      </c>
      <c r="L102" s="487">
        <f>L68/$O32</f>
        <v/>
      </c>
      <c r="M102" s="487">
        <f>M68/$O32</f>
        <v/>
      </c>
      <c r="N102" s="487">
        <f>N68/$O32</f>
        <v/>
      </c>
      <c r="O102" s="487">
        <f>O68/$O32</f>
        <v/>
      </c>
      <c r="P102" s="487">
        <f>P68/$O32</f>
        <v/>
      </c>
      <c r="Q102" s="736">
        <f>Q68/$O32</f>
        <v/>
      </c>
      <c r="R102" s="544">
        <f>R65/$O27</f>
        <v/>
      </c>
      <c r="S102" s="845">
        <f>S68/$O32</f>
        <v/>
      </c>
      <c r="T102" s="542" t="n">
        <v>-0.3044770031840454</v>
      </c>
      <c r="U102" s="845" t="n">
        <v>-173.6457539563472</v>
      </c>
      <c r="V102" s="845" t="n">
        <v>-638.978685145635</v>
      </c>
      <c r="W102" s="845" t="n">
        <v>166.4161028811412</v>
      </c>
      <c r="X102" s="845" t="n">
        <v>176.475126219299</v>
      </c>
      <c r="Y102" s="845" t="n">
        <v>-648.8432542649895</v>
      </c>
      <c r="Z102" s="845" t="n">
        <v>0</v>
      </c>
      <c r="AA102" s="845" t="n">
        <v>0</v>
      </c>
      <c r="AB102" s="845" t="n">
        <v>176.4747726760782</v>
      </c>
      <c r="AC102" s="845" t="n">
        <v>0</v>
      </c>
      <c r="AD102" s="845" t="n">
        <v>0</v>
      </c>
      <c r="AE102" s="845" t="n">
        <v>0</v>
      </c>
      <c r="AF102" s="845" t="n">
        <v>-173.6459178116386</v>
      </c>
      <c r="AG102" s="845" t="n">
        <v>0</v>
      </c>
      <c r="AH102" s="845" t="n">
        <v>0</v>
      </c>
      <c r="AI102" s="845" t="n">
        <v>0</v>
      </c>
      <c r="AJ102" s="845" t="n">
        <v>0</v>
      </c>
      <c r="AK102" s="845" t="n">
        <v>-778.9020355125754</v>
      </c>
      <c r="AL102" s="845" t="n">
        <v>0</v>
      </c>
      <c r="AM102" s="845" t="n">
        <v>0</v>
      </c>
      <c r="AN102" s="845" t="n">
        <v>0</v>
      </c>
      <c r="AO102" s="845" t="n">
        <v>0</v>
      </c>
      <c r="AP102" s="845" t="n">
        <v>0</v>
      </c>
      <c r="AQ102" s="845" t="n">
        <v>0</v>
      </c>
      <c r="AR102" s="845" t="n">
        <v>-787.292164921495</v>
      </c>
      <c r="AS102" s="845" t="n">
        <v>787.292164921495</v>
      </c>
      <c r="AT102" s="845" t="n">
        <v>0</v>
      </c>
      <c r="AU102" s="845" t="n">
        <v>1165.970279061504</v>
      </c>
      <c r="AV102" s="845" t="n">
        <v>-1165.970279061504</v>
      </c>
      <c r="AW102" s="845" t="n">
        <v>0</v>
      </c>
      <c r="AX102" s="845" t="n">
        <v>918.8326611490867</v>
      </c>
      <c r="AY102" s="845" t="n">
        <v>-918.8326611490867</v>
      </c>
      <c r="AZ102" s="845" t="n">
        <v>0</v>
      </c>
      <c r="BA102" s="476" t="n"/>
      <c r="BB102" s="476" t="n"/>
      <c r="BC102" s="476" t="n"/>
      <c r="BD102" s="476" t="n"/>
      <c r="BE102" s="476" t="n"/>
      <c r="BF102" s="476" t="n"/>
      <c r="BG102" s="476" t="n"/>
      <c r="BH102" s="476" t="n"/>
      <c r="BI102" s="476" t="n"/>
      <c r="BJ102" s="476" t="n"/>
      <c r="BK102" s="476" t="n"/>
      <c r="BL102" s="476" t="n"/>
      <c r="BM102" s="476" t="n"/>
      <c r="BN102" s="476" t="n"/>
      <c r="BO102" s="476" t="n"/>
      <c r="BP102" s="476" t="n"/>
      <c r="BQ102" s="476" t="n"/>
      <c r="BR102" s="476" t="n"/>
      <c r="BS102" s="476" t="n"/>
      <c r="BT102" s="476" t="n"/>
      <c r="BU102" s="476" t="n"/>
      <c r="BV102" s="476" t="n"/>
      <c r="BW102" s="476" t="n"/>
      <c r="BX102" s="476" t="n"/>
      <c r="BY102" s="476" t="n"/>
      <c r="BZ102" s="476" t="n"/>
      <c r="CA102" s="476" t="n"/>
      <c r="CB102" s="476" t="n"/>
      <c r="CC102" s="476" t="n"/>
      <c r="CD102" s="476" t="n"/>
      <c r="CE102" s="476" t="n"/>
      <c r="CF102" s="476" t="n"/>
      <c r="CG102" s="476" t="n"/>
      <c r="CH102" s="476" t="n"/>
      <c r="CI102" s="476" t="n"/>
      <c r="CJ102" s="476" t="n"/>
      <c r="CK102" s="476" t="n"/>
      <c r="CL102" s="476" t="n"/>
      <c r="CM102" s="476" t="n"/>
      <c r="CN102" s="476" t="n"/>
      <c r="CO102" s="476" t="n"/>
      <c r="CP102" s="476" t="n"/>
      <c r="CQ102" s="476" t="n"/>
      <c r="CR102" s="476" t="n"/>
      <c r="CS102" s="476" t="n"/>
      <c r="CT102" s="476" t="n"/>
      <c r="CU102" s="476" t="n"/>
      <c r="CV102" s="476" t="n"/>
    </row>
    <row r="103">
      <c r="A103" s="476" t="n"/>
      <c r="B103" s="650">
        <f>B69/$O33</f>
        <v/>
      </c>
      <c r="C103" s="487">
        <f>C69/$O33</f>
        <v/>
      </c>
      <c r="D103" s="487">
        <f>D69/$O33</f>
        <v/>
      </c>
      <c r="E103" s="487">
        <f>E69/$O33</f>
        <v/>
      </c>
      <c r="F103" s="487">
        <f>F69/$O33</f>
        <v/>
      </c>
      <c r="G103" s="487">
        <f>G69/$O33</f>
        <v/>
      </c>
      <c r="H103" s="487">
        <f>H69/$O33</f>
        <v/>
      </c>
      <c r="I103" s="487">
        <f>I69/$O33</f>
        <v/>
      </c>
      <c r="J103" s="487">
        <f>J69/$O33</f>
        <v/>
      </c>
      <c r="K103" s="487">
        <f>K69/$O33</f>
        <v/>
      </c>
      <c r="L103" s="487">
        <f>L69/$O33</f>
        <v/>
      </c>
      <c r="M103" s="487">
        <f>M69/$O33</f>
        <v/>
      </c>
      <c r="N103" s="487">
        <f>N69/$O33</f>
        <v/>
      </c>
      <c r="O103" s="487">
        <f>O69/$O33</f>
        <v/>
      </c>
      <c r="P103" s="487">
        <f>P69/$O33</f>
        <v/>
      </c>
      <c r="Q103" s="736">
        <f>Q69/$O33</f>
        <v/>
      </c>
      <c r="R103" s="544">
        <f>R66/$O28</f>
        <v/>
      </c>
      <c r="S103" s="845">
        <f>S69/$O33</f>
        <v/>
      </c>
      <c r="T103" s="542" t="n">
        <v>-0.5323768392141712</v>
      </c>
      <c r="U103" s="845" t="n">
        <v>766.9354133072021</v>
      </c>
      <c r="V103" s="845" t="n">
        <v>-583.4153212199276</v>
      </c>
      <c r="W103" s="845" t="n">
        <v>-832.0805144057055</v>
      </c>
      <c r="X103" s="845" t="n">
        <v>852.9631100599474</v>
      </c>
      <c r="Y103" s="845" t="n">
        <v>551.2728400898036</v>
      </c>
      <c r="Z103" s="845" t="n">
        <v>0</v>
      </c>
      <c r="AA103" s="845" t="n">
        <v>0</v>
      </c>
      <c r="AB103" s="845" t="n">
        <v>852.9614012677113</v>
      </c>
      <c r="AC103" s="845" t="n">
        <v>0</v>
      </c>
      <c r="AD103" s="845" t="n">
        <v>0</v>
      </c>
      <c r="AE103" s="845" t="n">
        <v>0</v>
      </c>
      <c r="AF103" s="845" t="n">
        <v>766.9361370014043</v>
      </c>
      <c r="AG103" s="845" t="n">
        <v>0</v>
      </c>
      <c r="AH103" s="845" t="n">
        <v>0</v>
      </c>
      <c r="AI103" s="845" t="n">
        <v>0</v>
      </c>
      <c r="AJ103" s="845" t="n">
        <v>0</v>
      </c>
      <c r="AK103" s="845" t="n">
        <v>-152.7258893161911</v>
      </c>
      <c r="AL103" s="845" t="n">
        <v>0</v>
      </c>
      <c r="AM103" s="845" t="n">
        <v>0</v>
      </c>
      <c r="AN103" s="845" t="n">
        <v>0</v>
      </c>
      <c r="AO103" s="845" t="n">
        <v>0</v>
      </c>
      <c r="AP103" s="845" t="n">
        <v>0</v>
      </c>
      <c r="AQ103" s="845" t="n">
        <v>0</v>
      </c>
      <c r="AR103" s="845" t="n">
        <v>-926.6359109252995</v>
      </c>
      <c r="AS103" s="845" t="n">
        <v>926.6359109252995</v>
      </c>
      <c r="AT103" s="845" t="n">
        <v>0</v>
      </c>
      <c r="AU103" s="845" t="n">
        <v>233.1940558123009</v>
      </c>
      <c r="AV103" s="845" t="n">
        <v>-233.1940558123009</v>
      </c>
      <c r="AW103" s="845" t="n">
        <v>0</v>
      </c>
      <c r="AX103" s="845" t="n">
        <v>-1006.340533639476</v>
      </c>
      <c r="AY103" s="845" t="n">
        <v>1006.340533639476</v>
      </c>
      <c r="AZ103" s="845" t="n">
        <v>0</v>
      </c>
      <c r="BA103" s="476" t="n"/>
      <c r="BB103" s="476" t="n"/>
      <c r="BC103" s="476" t="n"/>
      <c r="BD103" s="476" t="n"/>
      <c r="BE103" s="476" t="n"/>
      <c r="BF103" s="476" t="n"/>
      <c r="BG103" s="476" t="n"/>
      <c r="BH103" s="476" t="n"/>
      <c r="BI103" s="476" t="n"/>
      <c r="BJ103" s="476" t="n"/>
      <c r="BK103" s="476" t="n"/>
      <c r="BL103" s="476" t="n"/>
      <c r="BM103" s="476" t="n"/>
      <c r="BN103" s="476" t="n"/>
      <c r="BO103" s="476" t="n"/>
      <c r="BP103" s="476" t="n"/>
      <c r="BQ103" s="476" t="n"/>
      <c r="BR103" s="476" t="n"/>
      <c r="BS103" s="476" t="n"/>
      <c r="BT103" s="476" t="n"/>
      <c r="BU103" s="476" t="n"/>
      <c r="BV103" s="476" t="n"/>
      <c r="BW103" s="476" t="n"/>
      <c r="BX103" s="476" t="n"/>
      <c r="BY103" s="476" t="n"/>
      <c r="BZ103" s="476" t="n"/>
      <c r="CA103" s="476" t="n"/>
      <c r="CB103" s="476" t="n"/>
      <c r="CC103" s="476" t="n"/>
      <c r="CD103" s="476" t="n"/>
      <c r="CE103" s="476" t="n"/>
      <c r="CF103" s="476" t="n"/>
      <c r="CG103" s="476" t="n"/>
      <c r="CH103" s="476" t="n"/>
      <c r="CI103" s="476" t="n"/>
      <c r="CJ103" s="476" t="n"/>
      <c r="CK103" s="476" t="n"/>
      <c r="CL103" s="476" t="n"/>
      <c r="CM103" s="476" t="n"/>
      <c r="CN103" s="476" t="n"/>
      <c r="CO103" s="476" t="n"/>
      <c r="CP103" s="476" t="n"/>
      <c r="CQ103" s="476" t="n"/>
      <c r="CR103" s="476" t="n"/>
      <c r="CS103" s="476" t="n"/>
      <c r="CT103" s="476" t="n"/>
      <c r="CU103" s="476" t="n"/>
      <c r="CV103" s="476" t="n"/>
    </row>
    <row r="104">
      <c r="A104" s="476" t="n"/>
      <c r="B104" s="650">
        <f>B70/$O34</f>
        <v/>
      </c>
      <c r="C104" s="487">
        <f>C70/$O34</f>
        <v/>
      </c>
      <c r="D104" s="487">
        <f>D70/$O34</f>
        <v/>
      </c>
      <c r="E104" s="487">
        <f>E70/$O34</f>
        <v/>
      </c>
      <c r="F104" s="487">
        <f>F70/$O34</f>
        <v/>
      </c>
      <c r="G104" s="487">
        <f>G70/$O34</f>
        <v/>
      </c>
      <c r="H104" s="487">
        <f>H70/$O34</f>
        <v/>
      </c>
      <c r="I104" s="487">
        <f>I70/$O34</f>
        <v/>
      </c>
      <c r="J104" s="487">
        <f>J70/$O34</f>
        <v/>
      </c>
      <c r="K104" s="487">
        <f>K70/$O34</f>
        <v/>
      </c>
      <c r="L104" s="487">
        <f>L70/$O34</f>
        <v/>
      </c>
      <c r="M104" s="487">
        <f>M70/$O34</f>
        <v/>
      </c>
      <c r="N104" s="487">
        <f>N70/$O34</f>
        <v/>
      </c>
      <c r="O104" s="487">
        <f>O70/$O34</f>
        <v/>
      </c>
      <c r="P104" s="487">
        <f>P70/$O34</f>
        <v/>
      </c>
      <c r="Q104" s="736">
        <f>Q70/$O34</f>
        <v/>
      </c>
      <c r="R104" s="544">
        <f>R67/$O29</f>
        <v/>
      </c>
      <c r="S104" s="845">
        <f>S70/$O34</f>
        <v/>
      </c>
      <c r="T104" s="542" t="n">
        <v>-0.5284026687316404</v>
      </c>
      <c r="U104" s="845" t="n">
        <v>0</v>
      </c>
      <c r="V104" s="845" t="n">
        <v>0</v>
      </c>
      <c r="W104" s="845" t="n">
        <v>0</v>
      </c>
      <c r="X104" s="845" t="n">
        <v>-176.475126219299</v>
      </c>
      <c r="Y104" s="845" t="n">
        <v>0</v>
      </c>
      <c r="Z104" s="845" t="n">
        <v>-521.7388582232043</v>
      </c>
      <c r="AA104" s="845" t="n">
        <v>-841.4861035042926</v>
      </c>
      <c r="AB104" s="845" t="n">
        <v>-176.4747726760782</v>
      </c>
      <c r="AC104" s="845" t="n">
        <v>11.83527752325168</v>
      </c>
      <c r="AD104" s="845" t="n">
        <v>0</v>
      </c>
      <c r="AE104" s="845" t="n">
        <v>0</v>
      </c>
      <c r="AF104" s="845" t="n">
        <v>0</v>
      </c>
      <c r="AG104" s="845" t="n">
        <v>-739.6334691274424</v>
      </c>
      <c r="AH104" s="845" t="n">
        <v>0</v>
      </c>
      <c r="AI104" s="845" t="n">
        <v>0</v>
      </c>
      <c r="AJ104" s="845" t="n">
        <v>0</v>
      </c>
      <c r="AK104" s="845" t="n">
        <v>0</v>
      </c>
      <c r="AL104" s="845" t="n">
        <v>0</v>
      </c>
      <c r="AM104" s="845" t="n">
        <v>0</v>
      </c>
      <c r="AN104" s="845" t="n">
        <v>0</v>
      </c>
      <c r="AO104" s="845" t="n">
        <v>0</v>
      </c>
      <c r="AP104" s="845" t="n">
        <v>0</v>
      </c>
      <c r="AQ104" s="845" t="n">
        <v>0</v>
      </c>
      <c r="AR104" s="845" t="n">
        <v>0</v>
      </c>
      <c r="AS104" s="845" t="n">
        <v>246.0990434260211</v>
      </c>
      <c r="AT104" s="845" t="n">
        <v>-246.0990434260211</v>
      </c>
      <c r="AU104" s="845" t="n">
        <v>-662.9837349528144</v>
      </c>
      <c r="AV104" s="845" t="n">
        <v>0</v>
      </c>
      <c r="AW104" s="845" t="n">
        <v>0</v>
      </c>
      <c r="AX104" s="845" t="n">
        <v>0</v>
      </c>
      <c r="AY104" s="845" t="n">
        <v>0</v>
      </c>
      <c r="AZ104" s="845" t="n">
        <v>0</v>
      </c>
      <c r="BA104" s="476" t="n"/>
      <c r="BB104" s="476" t="n"/>
      <c r="BC104" s="476" t="n"/>
      <c r="BD104" s="476" t="n"/>
      <c r="BE104" s="476" t="n"/>
      <c r="BF104" s="476" t="n"/>
      <c r="BG104" s="476" t="n"/>
      <c r="BH104" s="476" t="n"/>
      <c r="BI104" s="476" t="n"/>
      <c r="BJ104" s="476" t="n"/>
      <c r="BK104" s="476" t="n"/>
      <c r="BL104" s="476" t="n"/>
      <c r="BM104" s="476" t="n"/>
      <c r="BN104" s="476" t="n"/>
      <c r="BO104" s="476" t="n"/>
      <c r="BP104" s="476" t="n"/>
      <c r="BQ104" s="476" t="n"/>
      <c r="BR104" s="476" t="n"/>
      <c r="BS104" s="476" t="n"/>
      <c r="BT104" s="476" t="n"/>
      <c r="BU104" s="476" t="n"/>
      <c r="BV104" s="476" t="n"/>
      <c r="BW104" s="476" t="n"/>
      <c r="BX104" s="476" t="n"/>
      <c r="BY104" s="476" t="n"/>
      <c r="BZ104" s="476" t="n"/>
      <c r="CA104" s="476" t="n"/>
      <c r="CB104" s="476" t="n"/>
      <c r="CC104" s="476" t="n"/>
      <c r="CD104" s="476" t="n"/>
      <c r="CE104" s="476" t="n"/>
      <c r="CF104" s="476" t="n"/>
      <c r="CG104" s="476" t="n"/>
      <c r="CH104" s="476" t="n"/>
      <c r="CI104" s="476" t="n"/>
      <c r="CJ104" s="476" t="n"/>
      <c r="CK104" s="476" t="n"/>
      <c r="CL104" s="476" t="n"/>
      <c r="CM104" s="476" t="n"/>
      <c r="CN104" s="476" t="n"/>
      <c r="CO104" s="476" t="n"/>
      <c r="CP104" s="476" t="n"/>
      <c r="CQ104" s="476" t="n"/>
      <c r="CR104" s="476" t="n"/>
      <c r="CS104" s="476" t="n"/>
      <c r="CT104" s="476" t="n"/>
      <c r="CU104" s="476" t="n"/>
      <c r="CV104" s="476" t="n"/>
    </row>
    <row r="105">
      <c r="A105" s="476" t="n"/>
      <c r="B105" s="650">
        <f>B71/$O35</f>
        <v/>
      </c>
      <c r="C105" s="487">
        <f>C71/$O35</f>
        <v/>
      </c>
      <c r="D105" s="487">
        <f>D71/$O35</f>
        <v/>
      </c>
      <c r="E105" s="487">
        <f>E71/$O35</f>
        <v/>
      </c>
      <c r="F105" s="487">
        <f>F71/$O35</f>
        <v/>
      </c>
      <c r="G105" s="487">
        <f>G71/$O35</f>
        <v/>
      </c>
      <c r="H105" s="487">
        <f>H71/$O35</f>
        <v/>
      </c>
      <c r="I105" s="487">
        <f>I71/$O35</f>
        <v/>
      </c>
      <c r="J105" s="487">
        <f>J71/$O35</f>
        <v/>
      </c>
      <c r="K105" s="487">
        <f>K71/$O35</f>
        <v/>
      </c>
      <c r="L105" s="487">
        <f>L71/$O35</f>
        <v/>
      </c>
      <c r="M105" s="487">
        <f>M71/$O35</f>
        <v/>
      </c>
      <c r="N105" s="487">
        <f>N71/$O35</f>
        <v/>
      </c>
      <c r="O105" s="487">
        <f>O71/$O35</f>
        <v/>
      </c>
      <c r="P105" s="487">
        <f>P71/$O35</f>
        <v/>
      </c>
      <c r="Q105" s="736">
        <f>Q71/$O35</f>
        <v/>
      </c>
      <c r="R105" s="544">
        <f>R68/$O30</f>
        <v/>
      </c>
      <c r="S105" s="845">
        <f>S71/$O35</f>
        <v/>
      </c>
      <c r="T105" s="542" t="n">
        <v>-0.138876706050338</v>
      </c>
      <c r="U105" s="845" t="n">
        <v>0</v>
      </c>
      <c r="V105" s="845" t="n">
        <v>0</v>
      </c>
      <c r="W105" s="845" t="n">
        <v>0</v>
      </c>
      <c r="X105" s="845" t="n">
        <v>-852.9631100599474</v>
      </c>
      <c r="Y105" s="845" t="n">
        <v>0</v>
      </c>
      <c r="Z105" s="845" t="n">
        <v>695.6518109642727</v>
      </c>
      <c r="AA105" s="845" t="n">
        <v>-165.1997258413335</v>
      </c>
      <c r="AB105" s="845" t="n">
        <v>-852.9614012677113</v>
      </c>
      <c r="AC105" s="845" t="n">
        <v>-757.457761488113</v>
      </c>
      <c r="AD105" s="845" t="n">
        <v>0</v>
      </c>
      <c r="AE105" s="845" t="n">
        <v>0</v>
      </c>
      <c r="AF105" s="845" t="n">
        <v>0</v>
      </c>
      <c r="AG105" s="845" t="n">
        <v>299.0007641153492</v>
      </c>
      <c r="AH105" s="845" t="n">
        <v>0</v>
      </c>
      <c r="AI105" s="845" t="n">
        <v>0</v>
      </c>
      <c r="AJ105" s="845" t="n">
        <v>0</v>
      </c>
      <c r="AK105" s="845" t="n">
        <v>0</v>
      </c>
      <c r="AL105" s="845" t="n">
        <v>0</v>
      </c>
      <c r="AM105" s="845" t="n">
        <v>0</v>
      </c>
      <c r="AN105" s="845" t="n">
        <v>0</v>
      </c>
      <c r="AO105" s="845" t="n">
        <v>0</v>
      </c>
      <c r="AP105" s="845" t="n">
        <v>0</v>
      </c>
      <c r="AQ105" s="845" t="n">
        <v>0</v>
      </c>
      <c r="AR105" s="845" t="n">
        <v>0</v>
      </c>
      <c r="AS105" s="845" t="n">
        <v>-1253.567002451295</v>
      </c>
      <c r="AT105" s="845" t="n">
        <v>1253.567002451295</v>
      </c>
      <c r="AU105" s="845" t="n">
        <v>-10.35912085863773</v>
      </c>
      <c r="AV105" s="845" t="n">
        <v>0</v>
      </c>
      <c r="AW105" s="845" t="n">
        <v>0</v>
      </c>
      <c r="AX105" s="845" t="n">
        <v>0</v>
      </c>
      <c r="AY105" s="845" t="n">
        <v>0</v>
      </c>
      <c r="AZ105" s="845" t="n">
        <v>0</v>
      </c>
      <c r="BA105" s="476" t="n"/>
      <c r="BB105" s="476" t="n"/>
      <c r="BC105" s="476" t="n"/>
      <c r="BD105" s="476" t="n"/>
      <c r="BE105" s="476" t="n"/>
      <c r="BF105" s="476" t="n"/>
      <c r="BG105" s="476" t="n"/>
      <c r="BH105" s="476" t="n"/>
      <c r="BI105" s="476" t="n"/>
      <c r="BJ105" s="476" t="n"/>
      <c r="BK105" s="476" t="n"/>
      <c r="BL105" s="476" t="n"/>
      <c r="BM105" s="476" t="n"/>
      <c r="BN105" s="476" t="n"/>
      <c r="BO105" s="476" t="n"/>
      <c r="BP105" s="476" t="n"/>
      <c r="BQ105" s="476" t="n"/>
      <c r="BR105" s="476" t="n"/>
      <c r="BS105" s="476" t="n"/>
      <c r="BT105" s="476" t="n"/>
      <c r="BU105" s="476" t="n"/>
      <c r="BV105" s="476" t="n"/>
      <c r="BW105" s="476" t="n"/>
      <c r="BX105" s="476" t="n"/>
      <c r="BY105" s="476" t="n"/>
      <c r="BZ105" s="476" t="n"/>
      <c r="CA105" s="476" t="n"/>
      <c r="CB105" s="476" t="n"/>
      <c r="CC105" s="476" t="n"/>
      <c r="CD105" s="476" t="n"/>
      <c r="CE105" s="476" t="n"/>
      <c r="CF105" s="476" t="n"/>
      <c r="CG105" s="476" t="n"/>
      <c r="CH105" s="476" t="n"/>
      <c r="CI105" s="476" t="n"/>
      <c r="CJ105" s="476" t="n"/>
      <c r="CK105" s="476" t="n"/>
      <c r="CL105" s="476" t="n"/>
      <c r="CM105" s="476" t="n"/>
      <c r="CN105" s="476" t="n"/>
      <c r="CO105" s="476" t="n"/>
      <c r="CP105" s="476" t="n"/>
      <c r="CQ105" s="476" t="n"/>
      <c r="CR105" s="476" t="n"/>
      <c r="CS105" s="476" t="n"/>
      <c r="CT105" s="476" t="n"/>
      <c r="CU105" s="476" t="n"/>
      <c r="CV105" s="476" t="n"/>
    </row>
    <row r="106">
      <c r="A106" s="476" t="n"/>
      <c r="B106" s="650">
        <f>B72/$O36</f>
        <v/>
      </c>
      <c r="C106" s="487">
        <f>C72/$O36</f>
        <v/>
      </c>
      <c r="D106" s="487">
        <f>D72/$O36</f>
        <v/>
      </c>
      <c r="E106" s="487">
        <f>E72/$O36</f>
        <v/>
      </c>
      <c r="F106" s="487">
        <f>F72/$O36</f>
        <v/>
      </c>
      <c r="G106" s="487">
        <f>G72/$O36</f>
        <v/>
      </c>
      <c r="H106" s="487">
        <f>H72/$O36</f>
        <v/>
      </c>
      <c r="I106" s="487">
        <f>I72/$O36</f>
        <v/>
      </c>
      <c r="J106" s="487">
        <f>J72/$O36</f>
        <v/>
      </c>
      <c r="K106" s="487">
        <f>K72/$O36</f>
        <v/>
      </c>
      <c r="L106" s="487">
        <f>L72/$O36</f>
        <v/>
      </c>
      <c r="M106" s="487">
        <f>M72/$O36</f>
        <v/>
      </c>
      <c r="N106" s="487">
        <f>N72/$O36</f>
        <v/>
      </c>
      <c r="O106" s="487">
        <f>O72/$O36</f>
        <v/>
      </c>
      <c r="P106" s="487">
        <f>P72/$O36</f>
        <v/>
      </c>
      <c r="Q106" s="736">
        <f>Q72/$O36</f>
        <v/>
      </c>
      <c r="R106" s="544">
        <f>R69/$O31</f>
        <v/>
      </c>
      <c r="S106" s="845">
        <f>S72/$O36</f>
        <v/>
      </c>
      <c r="T106" s="542" t="n">
        <v>-0.6704638997667314</v>
      </c>
      <c r="U106" s="845" t="n">
        <v>0</v>
      </c>
      <c r="V106" s="845" t="n">
        <v>0</v>
      </c>
      <c r="W106" s="845" t="n">
        <v>0</v>
      </c>
      <c r="X106" s="845" t="n">
        <v>0</v>
      </c>
      <c r="Y106" s="845" t="n">
        <v>648.8432542649895</v>
      </c>
      <c r="Z106" s="845" t="n">
        <v>0</v>
      </c>
      <c r="AA106" s="845" t="n">
        <v>841.4861035042926</v>
      </c>
      <c r="AB106" s="845" t="n">
        <v>0</v>
      </c>
      <c r="AC106" s="845" t="n">
        <v>0</v>
      </c>
      <c r="AD106" s="845" t="n">
        <v>0</v>
      </c>
      <c r="AE106" s="845" t="n">
        <v>370.4602555455708</v>
      </c>
      <c r="AF106" s="845" t="n">
        <v>0</v>
      </c>
      <c r="AG106" s="845" t="n">
        <v>0</v>
      </c>
      <c r="AH106" s="845" t="n">
        <v>-430.358814391428</v>
      </c>
      <c r="AI106" s="845" t="n">
        <v>0</v>
      </c>
      <c r="AJ106" s="845" t="n">
        <v>0</v>
      </c>
      <c r="AK106" s="845" t="n">
        <v>0</v>
      </c>
      <c r="AL106" s="845" t="n">
        <v>-497.850540347031</v>
      </c>
      <c r="AM106" s="845" t="n">
        <v>377.8794438441299</v>
      </c>
      <c r="AN106" s="845" t="n">
        <v>0</v>
      </c>
      <c r="AO106" s="845" t="n">
        <v>-130.0621825289342</v>
      </c>
      <c r="AP106" s="845" t="n">
        <v>2098.92873113712</v>
      </c>
      <c r="AQ106" s="845" t="n">
        <v>132.402092338146</v>
      </c>
      <c r="AR106" s="845" t="n">
        <v>-179.5410735010983</v>
      </c>
      <c r="AS106" s="845" t="n">
        <v>-1033.391208347516</v>
      </c>
      <c r="AT106" s="845" t="n">
        <v>-888.3363590977174</v>
      </c>
      <c r="AU106" s="845" t="n">
        <v>0</v>
      </c>
      <c r="AV106" s="845" t="n">
        <v>549.7580072258907</v>
      </c>
      <c r="AW106" s="845" t="n">
        <v>-549.7580072258907</v>
      </c>
      <c r="AX106" s="845" t="n">
        <v>0</v>
      </c>
      <c r="AY106" s="845" t="n">
        <v>966.8332384225932</v>
      </c>
      <c r="AZ106" s="845" t="n">
        <v>-966.8332384225932</v>
      </c>
      <c r="BA106" s="476" t="n"/>
      <c r="BB106" s="476" t="n"/>
      <c r="BC106" s="476" t="n"/>
      <c r="BD106" s="476" t="n"/>
      <c r="BE106" s="476" t="n"/>
      <c r="BF106" s="476" t="n"/>
      <c r="BG106" s="476" t="n"/>
      <c r="BH106" s="476" t="n"/>
      <c r="BI106" s="476" t="n"/>
      <c r="BJ106" s="476" t="n"/>
      <c r="BK106" s="476" t="n"/>
      <c r="BL106" s="476" t="n"/>
      <c r="BM106" s="476" t="n"/>
      <c r="BN106" s="476" t="n"/>
      <c r="BO106" s="476" t="n"/>
      <c r="BP106" s="476" t="n"/>
      <c r="BQ106" s="476" t="n"/>
      <c r="BR106" s="476" t="n"/>
      <c r="BS106" s="476" t="n"/>
      <c r="BT106" s="476" t="n"/>
      <c r="BU106" s="476" t="n"/>
      <c r="BV106" s="476" t="n"/>
      <c r="BW106" s="476" t="n"/>
      <c r="BX106" s="476" t="n"/>
      <c r="BY106" s="476" t="n"/>
      <c r="BZ106" s="476" t="n"/>
      <c r="CA106" s="476" t="n"/>
      <c r="CB106" s="476" t="n"/>
      <c r="CC106" s="476" t="n"/>
      <c r="CD106" s="476" t="n"/>
      <c r="CE106" s="476" t="n"/>
      <c r="CF106" s="476" t="n"/>
      <c r="CG106" s="476" t="n"/>
      <c r="CH106" s="476" t="n"/>
      <c r="CI106" s="476" t="n"/>
      <c r="CJ106" s="476" t="n"/>
      <c r="CK106" s="476" t="n"/>
      <c r="CL106" s="476" t="n"/>
      <c r="CM106" s="476" t="n"/>
      <c r="CN106" s="476" t="n"/>
      <c r="CO106" s="476" t="n"/>
      <c r="CP106" s="476" t="n"/>
      <c r="CQ106" s="476" t="n"/>
      <c r="CR106" s="476" t="n"/>
      <c r="CS106" s="476" t="n"/>
      <c r="CT106" s="476" t="n"/>
      <c r="CU106" s="476" t="n"/>
      <c r="CV106" s="476" t="n"/>
    </row>
    <row r="107">
      <c r="A107" s="476" t="n"/>
      <c r="B107" s="650">
        <f>B73/$O37</f>
        <v/>
      </c>
      <c r="C107" s="487">
        <f>C73/$O37</f>
        <v/>
      </c>
      <c r="D107" s="487">
        <f>D73/$O37</f>
        <v/>
      </c>
      <c r="E107" s="487">
        <f>E73/$O37</f>
        <v/>
      </c>
      <c r="F107" s="487">
        <f>F73/$O37</f>
        <v/>
      </c>
      <c r="G107" s="487">
        <f>G73/$O37</f>
        <v/>
      </c>
      <c r="H107" s="487">
        <f>H73/$O37</f>
        <v/>
      </c>
      <c r="I107" s="487">
        <f>I73/$O37</f>
        <v/>
      </c>
      <c r="J107" s="487">
        <f>J73/$O37</f>
        <v/>
      </c>
      <c r="K107" s="487">
        <f>K73/$O37</f>
        <v/>
      </c>
      <c r="L107" s="487">
        <f>L73/$O37</f>
        <v/>
      </c>
      <c r="M107" s="487">
        <f>M73/$O37</f>
        <v/>
      </c>
      <c r="N107" s="487">
        <f>N73/$O37</f>
        <v/>
      </c>
      <c r="O107" s="487">
        <f>O73/$O37</f>
        <v/>
      </c>
      <c r="P107" s="487">
        <f>P73/$O37</f>
        <v/>
      </c>
      <c r="Q107" s="736">
        <f>Q73/$O37</f>
        <v/>
      </c>
      <c r="R107" s="544">
        <f>R70/$O32</f>
        <v/>
      </c>
      <c r="S107" s="845">
        <f>S73/$O37</f>
        <v/>
      </c>
      <c r="T107" s="542" t="n">
        <v>-0.3407416259410061</v>
      </c>
      <c r="U107" s="845" t="n">
        <v>0</v>
      </c>
      <c r="V107" s="845" t="n">
        <v>0</v>
      </c>
      <c r="W107" s="845" t="n">
        <v>0</v>
      </c>
      <c r="X107" s="845" t="n">
        <v>0</v>
      </c>
      <c r="Y107" s="845" t="n">
        <v>-551.2728400898036</v>
      </c>
      <c r="Z107" s="845" t="n">
        <v>0</v>
      </c>
      <c r="AA107" s="845" t="n">
        <v>165.1997258413335</v>
      </c>
      <c r="AB107" s="845" t="n">
        <v>0</v>
      </c>
      <c r="AC107" s="845" t="n">
        <v>0</v>
      </c>
      <c r="AD107" s="845" t="n">
        <v>0</v>
      </c>
      <c r="AE107" s="845" t="n">
        <v>771.3692992181751</v>
      </c>
      <c r="AF107" s="845" t="n">
        <v>0</v>
      </c>
      <c r="AG107" s="845" t="n">
        <v>0</v>
      </c>
      <c r="AH107" s="845" t="n">
        <v>759.1051309404353</v>
      </c>
      <c r="AI107" s="845" t="n">
        <v>0</v>
      </c>
      <c r="AJ107" s="845" t="n">
        <v>0</v>
      </c>
      <c r="AK107" s="845" t="n">
        <v>0</v>
      </c>
      <c r="AL107" s="845" t="n">
        <v>-665.1609678407042</v>
      </c>
      <c r="AM107" s="845" t="n">
        <v>-647.7933323042234</v>
      </c>
      <c r="AN107" s="845" t="n">
        <v>0</v>
      </c>
      <c r="AO107" s="845" t="n">
        <v>-1261.708049503421</v>
      </c>
      <c r="AP107" s="845" t="n">
        <v>92.33696346774279</v>
      </c>
      <c r="AQ107" s="845" t="n">
        <v>704.3738245847313</v>
      </c>
      <c r="AR107" s="845" t="n">
        <v>846.8056435326084</v>
      </c>
      <c r="AS107" s="845" t="n">
        <v>326.9310915259956</v>
      </c>
      <c r="AT107" s="845" t="n">
        <v>-708.7394736076577</v>
      </c>
      <c r="AU107" s="845" t="n">
        <v>0</v>
      </c>
      <c r="AV107" s="845" t="n">
        <v>320.6921708817696</v>
      </c>
      <c r="AW107" s="845" t="n">
        <v>-320.6921708817696</v>
      </c>
      <c r="AX107" s="845" t="n">
        <v>0</v>
      </c>
      <c r="AY107" s="845" t="n">
        <v>79.8302673926912</v>
      </c>
      <c r="AZ107" s="845" t="n">
        <v>-79.8302673926912</v>
      </c>
      <c r="BA107" s="476" t="n"/>
      <c r="BB107" s="476" t="n"/>
      <c r="BC107" s="476" t="n"/>
      <c r="BD107" s="476" t="n"/>
      <c r="BE107" s="476" t="n"/>
      <c r="BF107" s="476" t="n"/>
      <c r="BG107" s="476" t="n"/>
      <c r="BH107" s="476" t="n"/>
      <c r="BI107" s="476" t="n"/>
      <c r="BJ107" s="476" t="n"/>
      <c r="BK107" s="476" t="n"/>
      <c r="BL107" s="476" t="n"/>
      <c r="BM107" s="476" t="n"/>
      <c r="BN107" s="476" t="n"/>
      <c r="BO107" s="476" t="n"/>
      <c r="BP107" s="476" t="n"/>
      <c r="BQ107" s="476" t="n"/>
      <c r="BR107" s="476" t="n"/>
      <c r="BS107" s="476" t="n"/>
      <c r="BT107" s="476" t="n"/>
      <c r="BU107" s="476" t="n"/>
      <c r="BV107" s="476" t="n"/>
      <c r="BW107" s="476" t="n"/>
      <c r="BX107" s="476" t="n"/>
      <c r="BY107" s="476" t="n"/>
      <c r="BZ107" s="476" t="n"/>
      <c r="CA107" s="476" t="n"/>
      <c r="CB107" s="476" t="n"/>
      <c r="CC107" s="476" t="n"/>
      <c r="CD107" s="476" t="n"/>
      <c r="CE107" s="476" t="n"/>
      <c r="CF107" s="476" t="n"/>
      <c r="CG107" s="476" t="n"/>
      <c r="CH107" s="476" t="n"/>
      <c r="CI107" s="476" t="n"/>
      <c r="CJ107" s="476" t="n"/>
      <c r="CK107" s="476" t="n"/>
      <c r="CL107" s="476" t="n"/>
      <c r="CM107" s="476" t="n"/>
      <c r="CN107" s="476" t="n"/>
      <c r="CO107" s="476" t="n"/>
      <c r="CP107" s="476" t="n"/>
      <c r="CQ107" s="476" t="n"/>
      <c r="CR107" s="476" t="n"/>
      <c r="CS107" s="476" t="n"/>
      <c r="CT107" s="476" t="n"/>
      <c r="CU107" s="476" t="n"/>
      <c r="CV107" s="476" t="n"/>
    </row>
    <row r="108">
      <c r="A108" s="476" t="n"/>
      <c r="B108" s="650">
        <f>B71/$O33</f>
        <v/>
      </c>
      <c r="C108" s="487">
        <f>C71/$O33</f>
        <v/>
      </c>
      <c r="D108" s="487">
        <f>D71/$O33</f>
        <v/>
      </c>
      <c r="E108" s="487">
        <f>E71/$O33</f>
        <v/>
      </c>
      <c r="F108" s="487">
        <f>F71/$O33</f>
        <v/>
      </c>
      <c r="G108" s="487">
        <f>G71/$O33</f>
        <v/>
      </c>
      <c r="H108" s="487">
        <f>H71/$O33</f>
        <v/>
      </c>
      <c r="I108" s="487">
        <f>I71/$O33</f>
        <v/>
      </c>
      <c r="J108" s="487">
        <f>J71/$O33</f>
        <v/>
      </c>
      <c r="K108" s="487">
        <f>K71/$O33</f>
        <v/>
      </c>
      <c r="L108" s="487">
        <f>L71/$O33</f>
        <v/>
      </c>
      <c r="M108" s="487">
        <f>M71/$O33</f>
        <v/>
      </c>
      <c r="N108" s="487">
        <f>N71/$O33</f>
        <v/>
      </c>
      <c r="O108" s="487">
        <f>O71/$O33</f>
        <v/>
      </c>
      <c r="P108" s="487">
        <f>P71/$O33</f>
        <v/>
      </c>
      <c r="Q108" s="736">
        <f>Q71/$O33</f>
        <v/>
      </c>
      <c r="R108" s="544">
        <f>R71/$O33</f>
        <v/>
      </c>
      <c r="S108" s="476" t="n"/>
      <c r="T108" s="542" t="n">
        <v>-1.410381126759458</v>
      </c>
      <c r="U108" s="476" t="n"/>
      <c r="V108" s="476" t="n"/>
      <c r="W108" s="476" t="n"/>
      <c r="X108" s="476" t="n"/>
      <c r="Y108" s="476" t="n"/>
      <c r="Z108" s="476" t="n"/>
      <c r="AA108" s="476" t="n"/>
      <c r="AB108" s="476" t="n"/>
      <c r="AC108" s="476" t="n"/>
      <c r="AD108" s="476" t="n"/>
      <c r="AE108" s="476" t="n"/>
      <c r="AF108" s="476" t="n"/>
      <c r="AG108" s="476" t="n"/>
      <c r="AH108" s="476" t="n"/>
      <c r="AI108" s="476" t="n"/>
      <c r="AJ108" s="476" t="n"/>
      <c r="AK108" s="476" t="n"/>
      <c r="AL108" s="476" t="n"/>
      <c r="AM108" s="476" t="n"/>
      <c r="AN108" s="476" t="n"/>
      <c r="AO108" s="476" t="n"/>
      <c r="AP108" s="476" t="n"/>
      <c r="AQ108" s="476" t="n"/>
      <c r="AR108" s="476" t="n"/>
      <c r="AS108" s="476" t="n"/>
      <c r="AT108" s="476" t="n"/>
      <c r="AU108" s="476" t="n"/>
      <c r="AV108" s="476" t="n"/>
      <c r="AW108" s="476" t="n"/>
      <c r="AX108" s="476" t="n"/>
      <c r="AY108" s="476" t="n"/>
      <c r="AZ108" s="476" t="n"/>
      <c r="BA108" s="476" t="n"/>
      <c r="BB108" s="476" t="n"/>
      <c r="BC108" s="476" t="n"/>
      <c r="BD108" s="476" t="n"/>
      <c r="BE108" s="476" t="n"/>
      <c r="BF108" s="476" t="n"/>
      <c r="BG108" s="476" t="n"/>
      <c r="BH108" s="476" t="n"/>
      <c r="BI108" s="476" t="n"/>
      <c r="BJ108" s="476" t="n"/>
      <c r="BK108" s="476" t="n"/>
      <c r="BL108" s="476" t="n"/>
      <c r="BM108" s="476" t="n"/>
      <c r="BN108" s="476" t="n"/>
      <c r="BO108" s="476" t="n"/>
      <c r="BP108" s="476" t="n"/>
      <c r="BQ108" s="476" t="n"/>
      <c r="BR108" s="476" t="n"/>
      <c r="BS108" s="476" t="n"/>
      <c r="BT108" s="476" t="n"/>
      <c r="BU108" s="476" t="n"/>
      <c r="BV108" s="476" t="n"/>
      <c r="BW108" s="476" t="n"/>
      <c r="BX108" s="476" t="n"/>
      <c r="BY108" s="476" t="n"/>
      <c r="BZ108" s="476" t="n"/>
      <c r="CA108" s="476" t="n"/>
      <c r="CB108" s="476" t="n"/>
      <c r="CC108" s="476" t="n"/>
      <c r="CD108" s="476" t="n"/>
      <c r="CE108" s="476" t="n"/>
      <c r="CF108" s="476" t="n"/>
      <c r="CG108" s="476" t="n"/>
      <c r="CH108" s="476" t="n"/>
      <c r="CI108" s="476" t="n"/>
      <c r="CJ108" s="476" t="n"/>
      <c r="CK108" s="476" t="n"/>
      <c r="CL108" s="476" t="n"/>
      <c r="CM108" s="476" t="n"/>
      <c r="CN108" s="476" t="n"/>
      <c r="CO108" s="476" t="n"/>
      <c r="CP108" s="476" t="n"/>
      <c r="CQ108" s="476" t="n"/>
      <c r="CR108" s="476" t="n"/>
      <c r="CS108" s="476" t="n"/>
      <c r="CT108" s="476" t="n"/>
      <c r="CU108" s="476" t="n"/>
      <c r="CV108" s="476" t="n"/>
    </row>
    <row r="109">
      <c r="A109" s="845" t="n"/>
      <c r="B109" s="650" t="inlineStr">
        <is>
          <t>ATA</t>
        </is>
      </c>
      <c r="C109" s="487">
        <f>C72/$O34</f>
        <v/>
      </c>
      <c r="D109" s="487">
        <f>D72/$O34</f>
        <v/>
      </c>
      <c r="E109" s="487">
        <f>E72/$O34</f>
        <v/>
      </c>
      <c r="F109" s="487">
        <f>F72/$O34</f>
        <v/>
      </c>
      <c r="G109" s="487">
        <f>G72/$O34</f>
        <v/>
      </c>
      <c r="H109" s="487">
        <f>H72/$O34</f>
        <v/>
      </c>
      <c r="I109" s="487">
        <f>I72/$O34</f>
        <v/>
      </c>
      <c r="J109" s="487">
        <f>J72/$O34</f>
        <v/>
      </c>
      <c r="K109" s="487">
        <f>K72/$O34</f>
        <v/>
      </c>
      <c r="L109" s="487">
        <f>L72/$O34</f>
        <v/>
      </c>
      <c r="M109" s="487">
        <f>M72/$O34</f>
        <v/>
      </c>
      <c r="N109" s="487">
        <f>N72/$O34</f>
        <v/>
      </c>
      <c r="O109" s="487">
        <f>O72/$O34</f>
        <v/>
      </c>
      <c r="P109" s="487">
        <f>P72/$O34</f>
        <v/>
      </c>
      <c r="Q109" s="736">
        <f>Q72/$O34</f>
        <v/>
      </c>
      <c r="R109" s="544" t="inlineStr">
        <is>
          <t>ST</t>
        </is>
      </c>
      <c r="S109" s="476" t="n"/>
      <c r="T109" s="542" t="n">
        <v>-0.8001483801750338</v>
      </c>
      <c r="U109" s="476" t="n"/>
      <c r="V109" s="845" t="inlineStr">
        <is>
          <t>ATL</t>
        </is>
      </c>
      <c r="W109" s="476" t="n"/>
      <c r="X109" s="476" t="n"/>
      <c r="Y109" s="476" t="n"/>
      <c r="Z109" s="476" t="n"/>
      <c r="AA109" s="476" t="n"/>
      <c r="AB109" s="476" t="n"/>
      <c r="AC109" s="476" t="n"/>
      <c r="AD109" s="476" t="n"/>
      <c r="AE109" s="476" t="n"/>
      <c r="AF109" s="476" t="n"/>
      <c r="AG109" s="476" t="n"/>
      <c r="AH109" s="476" t="n"/>
      <c r="AI109" s="476" t="n"/>
      <c r="AJ109" s="476" t="n"/>
      <c r="AK109" s="476" t="n"/>
      <c r="AL109" s="476" t="n"/>
      <c r="AM109" s="476" t="n"/>
      <c r="AN109" s="476" t="n"/>
      <c r="AO109" s="476" t="n"/>
      <c r="AP109" s="476" t="n"/>
      <c r="AQ109" s="476" t="n"/>
      <c r="AR109" s="476" t="n"/>
      <c r="AS109" s="476" t="n"/>
      <c r="AT109" s="476" t="n"/>
      <c r="AU109" s="476" t="n"/>
      <c r="AV109" s="476" t="n"/>
      <c r="AW109" s="476" t="n"/>
      <c r="AX109" s="476" t="n"/>
      <c r="AY109" s="476" t="n"/>
      <c r="AZ109" s="476" t="n"/>
      <c r="BA109" s="476" t="n"/>
      <c r="BB109" s="476" t="n"/>
      <c r="BC109" s="476" t="n"/>
      <c r="BD109" s="476" t="n"/>
      <c r="BE109" s="476" t="n"/>
      <c r="BF109" s="476" t="n"/>
      <c r="BG109" s="476" t="n"/>
      <c r="BH109" s="476" t="n"/>
      <c r="BI109" s="476" t="n"/>
      <c r="BJ109" s="476" t="n"/>
      <c r="BK109" s="476" t="n"/>
      <c r="BL109" s="476" t="n"/>
      <c r="BM109" s="476" t="n"/>
      <c r="BN109" s="476" t="n"/>
      <c r="BO109" s="476" t="n"/>
      <c r="BP109" s="476" t="n"/>
      <c r="BQ109" s="476" t="n"/>
      <c r="BR109" s="476" t="n"/>
      <c r="BS109" s="476" t="n"/>
      <c r="BT109" s="476" t="n"/>
      <c r="BU109" s="476" t="n"/>
      <c r="BV109" s="476" t="n"/>
      <c r="BW109" s="476" t="n"/>
      <c r="BX109" s="476" t="n"/>
      <c r="BY109" s="476" t="n"/>
      <c r="BZ109" s="476" t="n"/>
      <c r="CA109" s="476" t="n"/>
      <c r="CB109" s="476" t="n"/>
      <c r="CC109" s="476" t="n"/>
      <c r="CD109" s="476" t="n"/>
      <c r="CE109" s="476" t="n"/>
      <c r="CF109" s="476" t="n"/>
      <c r="CG109" s="476" t="n"/>
      <c r="CH109" s="476" t="n"/>
      <c r="CI109" s="476" t="n"/>
      <c r="CJ109" s="476" t="n"/>
      <c r="CK109" s="476" t="n"/>
      <c r="CL109" s="476" t="n"/>
      <c r="CM109" s="476" t="n"/>
      <c r="CN109" s="476" t="n"/>
      <c r="CO109" s="476" t="n"/>
      <c r="CP109" s="476" t="n"/>
      <c r="CQ109" s="476" t="n"/>
      <c r="CR109" s="476" t="n"/>
      <c r="CS109" s="476" t="n"/>
      <c r="CT109" s="476" t="n"/>
      <c r="CU109" s="476" t="n"/>
      <c r="CV109" s="476" t="n"/>
    </row>
    <row r="110">
      <c r="A110" s="845" t="n"/>
      <c r="B110" s="650">
        <f t="array" ref="B110:Q125">MMULT(_xlfn.ANCHORARRAY(U92),B76:Q107)</f>
        <v/>
      </c>
      <c r="C110" s="487" t="n">
        <v>-1452438.942378235</v>
      </c>
      <c r="D110" s="487" t="n">
        <v>-2172492.414048019</v>
      </c>
      <c r="E110" s="487" t="n">
        <v>-940496.2949744693</v>
      </c>
      <c r="F110" s="487" t="n">
        <v>0</v>
      </c>
      <c r="G110" s="487" t="n">
        <v>0</v>
      </c>
      <c r="H110" s="487" t="n">
        <v>0</v>
      </c>
      <c r="I110" s="487" t="n">
        <v>0</v>
      </c>
      <c r="J110" s="487" t="n">
        <v>0</v>
      </c>
      <c r="K110" s="487" t="n">
        <v>0</v>
      </c>
      <c r="L110" s="487" t="n">
        <v>-60305.75263971463</v>
      </c>
      <c r="M110" s="487" t="n">
        <v>266350.4074920734</v>
      </c>
      <c r="N110" s="487" t="n">
        <v>-551394.9035697582</v>
      </c>
      <c r="O110" s="487" t="n">
        <v>1785039.368589716</v>
      </c>
      <c r="P110" s="487" t="n">
        <v>-997453.8716580536</v>
      </c>
      <c r="Q110" s="736" t="n">
        <v>341545.461270915</v>
      </c>
      <c r="R110" s="544">
        <f t="array" ref="R110:T125">TRANSPOSE(B126:Q128)</f>
        <v/>
      </c>
      <c r="S110" s="845" t="n">
        <v>0</v>
      </c>
      <c r="T110" s="542" t="n">
        <v>0</v>
      </c>
      <c r="U110" s="476" t="n"/>
      <c r="V110" s="845">
        <f t="array" ref="V110:V125">MMULT(_xlfn.ANCHORARRAY(U92),S76:S107)</f>
        <v/>
      </c>
      <c r="W110" s="476" t="n"/>
      <c r="X110" s="476" t="n"/>
      <c r="Y110" s="476" t="n"/>
      <c r="Z110" s="476" t="n"/>
      <c r="AA110" s="476" t="n"/>
      <c r="AB110" s="476" t="n"/>
      <c r="AC110" s="476" t="n"/>
      <c r="AD110" s="476" t="n"/>
      <c r="AE110" s="476" t="n"/>
      <c r="AF110" s="476" t="n"/>
      <c r="AG110" s="476" t="n"/>
      <c r="AH110" s="476" t="n"/>
      <c r="AI110" s="476" t="n"/>
      <c r="AJ110" s="476" t="n"/>
      <c r="AK110" s="476" t="n"/>
      <c r="AL110" s="476" t="n"/>
      <c r="AM110" s="476" t="n"/>
      <c r="AN110" s="476" t="n"/>
      <c r="AO110" s="476" t="n"/>
      <c r="AP110" s="476" t="n"/>
      <c r="AQ110" s="476" t="n"/>
      <c r="AR110" s="476" t="n"/>
      <c r="AS110" s="476" t="n"/>
      <c r="AT110" s="476" t="n"/>
      <c r="AU110" s="476" t="n"/>
      <c r="AV110" s="476" t="n"/>
      <c r="AW110" s="476" t="n"/>
      <c r="AX110" s="476" t="n"/>
      <c r="AY110" s="476" t="n"/>
      <c r="AZ110" s="476" t="n"/>
      <c r="BA110" s="476" t="n"/>
      <c r="BB110" s="476" t="n"/>
      <c r="BC110" s="476" t="n"/>
      <c r="BD110" s="476" t="n"/>
      <c r="BE110" s="476" t="n"/>
      <c r="BF110" s="476" t="n"/>
      <c r="BG110" s="476" t="n"/>
      <c r="BH110" s="476" t="n"/>
      <c r="BI110" s="476" t="n"/>
      <c r="BJ110" s="476" t="n"/>
      <c r="BK110" s="476" t="n"/>
      <c r="BL110" s="476" t="n"/>
      <c r="BM110" s="476" t="n"/>
      <c r="BN110" s="476" t="n"/>
      <c r="BO110" s="476" t="n"/>
      <c r="BP110" s="476" t="n"/>
      <c r="BQ110" s="476" t="n"/>
      <c r="BR110" s="476" t="n"/>
      <c r="BS110" s="476" t="n"/>
      <c r="BT110" s="476" t="n"/>
      <c r="BU110" s="476" t="n"/>
      <c r="BV110" s="476" t="n"/>
      <c r="BW110" s="476" t="n"/>
      <c r="BX110" s="476" t="n"/>
      <c r="BY110" s="476" t="n"/>
      <c r="BZ110" s="476" t="n"/>
      <c r="CA110" s="476" t="n"/>
      <c r="CB110" s="476" t="n"/>
      <c r="CC110" s="476" t="n"/>
      <c r="CD110" s="476" t="n"/>
      <c r="CE110" s="476" t="n"/>
      <c r="CF110" s="476" t="n"/>
      <c r="CG110" s="476" t="n"/>
      <c r="CH110" s="476" t="n"/>
      <c r="CI110" s="476" t="n"/>
      <c r="CJ110" s="476" t="n"/>
      <c r="CK110" s="476" t="n"/>
      <c r="CL110" s="476" t="n"/>
      <c r="CM110" s="476" t="n"/>
      <c r="CN110" s="476" t="n"/>
      <c r="CO110" s="476" t="n"/>
      <c r="CP110" s="476" t="n"/>
      <c r="CQ110" s="476" t="n"/>
      <c r="CR110" s="476" t="n"/>
      <c r="CS110" s="476" t="n"/>
      <c r="CT110" s="476" t="n"/>
      <c r="CU110" s="476" t="n"/>
      <c r="CV110" s="476" t="n"/>
    </row>
    <row r="111" ht="15.95" customHeight="1">
      <c r="A111" s="845" t="n"/>
      <c r="B111" s="653" t="n">
        <v>-1452438.942378235</v>
      </c>
      <c r="C111" s="654" t="n">
        <v>2870935.29269657</v>
      </c>
      <c r="D111" s="654" t="n">
        <v>561691.441534634</v>
      </c>
      <c r="E111" s="654" t="n">
        <v>368638.0265199062</v>
      </c>
      <c r="F111" s="654" t="n">
        <v>0</v>
      </c>
      <c r="G111" s="654" t="n">
        <v>0</v>
      </c>
      <c r="H111" s="654" t="n">
        <v>0</v>
      </c>
      <c r="I111" s="654" t="n">
        <v>0</v>
      </c>
      <c r="J111" s="654" t="n">
        <v>0</v>
      </c>
      <c r="K111" s="654" t="n">
        <v>0</v>
      </c>
      <c r="L111" s="654" t="n">
        <v>266350.4074920734</v>
      </c>
      <c r="M111" s="654" t="n">
        <v>-1176380.966423326</v>
      </c>
      <c r="N111" s="654" t="n">
        <v>497030.1152539861</v>
      </c>
      <c r="O111" s="654" t="n">
        <v>-1166909.254283338</v>
      </c>
      <c r="P111" s="654" t="n">
        <v>127366.9780975412</v>
      </c>
      <c r="Q111" s="737" t="n">
        <v>-896283.0985098127</v>
      </c>
      <c r="R111" s="568" t="n">
        <v>0</v>
      </c>
      <c r="S111" s="845" t="n">
        <v>0</v>
      </c>
      <c r="T111" s="589" t="n">
        <v>0</v>
      </c>
      <c r="U111" s="476" t="n"/>
      <c r="V111" s="845" t="n">
        <v>-7768.924486217093</v>
      </c>
      <c r="W111" s="476" t="n"/>
      <c r="X111" s="476" t="n"/>
      <c r="Y111" s="845" t="n"/>
      <c r="Z111" s="849" t="inlineStr">
        <is>
          <t>Nr</t>
        </is>
      </c>
      <c r="AA111" s="849" t="inlineStr">
        <is>
          <t>X</t>
        </is>
      </c>
      <c r="AB111" s="849" t="inlineStr">
        <is>
          <t>Y</t>
        </is>
      </c>
      <c r="AC111" s="476" t="n"/>
      <c r="AD111" s="476" t="n"/>
      <c r="AE111" s="476" t="n"/>
      <c r="AF111" s="476" t="n"/>
      <c r="AG111" s="476" t="n"/>
      <c r="AH111" s="476" t="n"/>
      <c r="AI111" s="476" t="n"/>
      <c r="AJ111" s="476" t="n"/>
      <c r="AK111" s="476" t="n"/>
      <c r="AL111" s="476" t="n"/>
      <c r="AM111" s="476" t="n"/>
      <c r="AN111" s="476" t="n"/>
      <c r="AO111" s="476" t="n"/>
      <c r="AP111" s="476" t="n"/>
      <c r="AQ111" s="476" t="n"/>
      <c r="AR111" s="476" t="n"/>
      <c r="AS111" s="476" t="n"/>
      <c r="AT111" s="476" t="n"/>
      <c r="AU111" s="476" t="n"/>
      <c r="AV111" s="476" t="n"/>
      <c r="AW111" s="476" t="n"/>
      <c r="AX111" s="476" t="n"/>
      <c r="AY111" s="476" t="n"/>
      <c r="AZ111" s="476" t="n"/>
      <c r="BA111" s="476" t="n"/>
      <c r="BB111" s="476" t="n"/>
      <c r="BC111" s="476" t="n"/>
      <c r="BD111" s="476" t="n"/>
      <c r="BE111" s="476" t="n"/>
      <c r="BF111" s="476" t="n"/>
      <c r="BG111" s="476" t="n"/>
      <c r="BH111" s="476" t="n"/>
      <c r="BI111" s="476" t="n"/>
      <c r="BJ111" s="476" t="n"/>
      <c r="BK111" s="476" t="n"/>
      <c r="BL111" s="476" t="n"/>
      <c r="BM111" s="476" t="n"/>
      <c r="BN111" s="476" t="n"/>
      <c r="BO111" s="476" t="n"/>
      <c r="BP111" s="476" t="n"/>
      <c r="BQ111" s="476" t="n"/>
      <c r="BR111" s="476" t="n"/>
      <c r="BS111" s="476" t="n"/>
      <c r="BT111" s="476" t="n"/>
      <c r="BU111" s="476" t="n"/>
      <c r="BV111" s="476" t="n"/>
      <c r="BW111" s="476" t="n"/>
      <c r="BX111" s="476" t="n"/>
      <c r="BY111" s="476" t="n"/>
      <c r="BZ111" s="476" t="n"/>
      <c r="CA111" s="476" t="n"/>
      <c r="CB111" s="476" t="n"/>
      <c r="CC111" s="476" t="n"/>
      <c r="CD111" s="476" t="n"/>
      <c r="CE111" s="476" t="n"/>
      <c r="CF111" s="476" t="n"/>
      <c r="CG111" s="476" t="n"/>
      <c r="CH111" s="476" t="n"/>
      <c r="CI111" s="476" t="n"/>
      <c r="CJ111" s="476" t="n"/>
      <c r="CK111" s="476" t="n"/>
      <c r="CL111" s="476" t="n"/>
      <c r="CM111" s="476" t="n"/>
      <c r="CN111" s="476" t="n"/>
      <c r="CO111" s="476" t="n"/>
      <c r="CP111" s="476" t="n"/>
      <c r="CQ111" s="476" t="n"/>
      <c r="CR111" s="476" t="n"/>
      <c r="CS111" s="476" t="n"/>
      <c r="CT111" s="476" t="n"/>
      <c r="CU111" s="476" t="n"/>
      <c r="CV111" s="476" t="n"/>
    </row>
    <row r="112">
      <c r="A112" s="845" t="n"/>
      <c r="B112" s="845" t="n">
        <v>-2172492.414048019</v>
      </c>
      <c r="C112" s="845" t="n">
        <v>561691.441534634</v>
      </c>
      <c r="D112" s="845" t="n">
        <v>4685409.638279419</v>
      </c>
      <c r="E112" s="845" t="n">
        <v>1492344.121847907</v>
      </c>
      <c r="F112" s="845" t="n">
        <v>1037902.780981566</v>
      </c>
      <c r="G112" s="845" t="n">
        <v>-889687.4710122573</v>
      </c>
      <c r="H112" s="845" t="n">
        <v>0</v>
      </c>
      <c r="I112" s="845" t="n">
        <v>0</v>
      </c>
      <c r="J112" s="845" t="n">
        <v>0</v>
      </c>
      <c r="K112" s="845" t="n">
        <v>0</v>
      </c>
      <c r="L112" s="845" t="n">
        <v>0</v>
      </c>
      <c r="M112" s="845" t="n">
        <v>0</v>
      </c>
      <c r="N112" s="845" t="n">
        <v>-547057.6686534953</v>
      </c>
      <c r="O112" s="845" t="n">
        <v>221150.9724343918</v>
      </c>
      <c r="P112" s="845" t="n">
        <v>-3003762.336559472</v>
      </c>
      <c r="Q112" s="845" t="n">
        <v>-1385499.064804676</v>
      </c>
      <c r="R112" s="845" t="n">
        <v>0</v>
      </c>
      <c r="S112" s="845" t="n">
        <v>0</v>
      </c>
      <c r="T112" s="845" t="n">
        <v>0</v>
      </c>
      <c r="U112" s="476" t="n"/>
      <c r="V112" s="845" t="n">
        <v>18617.22673532158</v>
      </c>
      <c r="W112" s="476" t="n"/>
      <c r="X112" s="476" t="n"/>
      <c r="Y112" s="849" t="inlineStr">
        <is>
          <t>Baza</t>
        </is>
      </c>
      <c r="Z112" s="845" t="n">
        <v>5</v>
      </c>
      <c r="AA112" s="845" t="n">
        <v>295</v>
      </c>
      <c r="AB112" s="845" t="n">
        <v>490</v>
      </c>
      <c r="AC112" s="476" t="n"/>
      <c r="AD112" s="476" t="n"/>
      <c r="AE112" s="476" t="n"/>
      <c r="AF112" s="476" t="n"/>
      <c r="AG112" s="476" t="n"/>
      <c r="AH112" s="476" t="n"/>
      <c r="AI112" s="476" t="n"/>
      <c r="AJ112" s="476" t="n"/>
      <c r="AK112" s="476" t="n"/>
      <c r="AL112" s="476" t="n"/>
      <c r="AM112" s="476" t="n"/>
      <c r="AN112" s="476" t="n"/>
      <c r="AO112" s="476" t="n"/>
      <c r="AP112" s="476" t="n"/>
      <c r="AQ112" s="476" t="n"/>
      <c r="AR112" s="476" t="n"/>
      <c r="AS112" s="476" t="n"/>
      <c r="AT112" s="476" t="n"/>
      <c r="AU112" s="476" t="n"/>
      <c r="AV112" s="476" t="n"/>
      <c r="AW112" s="476" t="n"/>
      <c r="AX112" s="476" t="n"/>
      <c r="AY112" s="476" t="n"/>
      <c r="AZ112" s="476" t="n"/>
      <c r="BA112" s="476" t="n"/>
      <c r="BB112" s="476" t="n"/>
      <c r="BC112" s="476" t="n"/>
      <c r="BD112" s="476" t="n"/>
      <c r="BE112" s="476" t="n"/>
      <c r="BF112" s="476" t="n"/>
      <c r="BG112" s="476" t="n"/>
      <c r="BH112" s="476" t="n"/>
      <c r="BI112" s="476" t="n"/>
      <c r="BJ112" s="476" t="n"/>
      <c r="BK112" s="476" t="n"/>
      <c r="BL112" s="476" t="n"/>
      <c r="BM112" s="476" t="n"/>
      <c r="BN112" s="476" t="n"/>
      <c r="BO112" s="476" t="n"/>
      <c r="BP112" s="476" t="n"/>
      <c r="BQ112" s="476" t="n"/>
      <c r="BR112" s="476" t="n"/>
      <c r="BS112" s="476" t="n"/>
      <c r="BT112" s="476" t="n"/>
      <c r="BU112" s="476" t="n"/>
      <c r="BV112" s="476" t="n"/>
      <c r="BW112" s="476" t="n"/>
      <c r="BX112" s="476" t="n"/>
      <c r="BY112" s="476" t="n"/>
      <c r="BZ112" s="476" t="n"/>
      <c r="CA112" s="476" t="n"/>
      <c r="CB112" s="476" t="n"/>
      <c r="CC112" s="476" t="n"/>
      <c r="CD112" s="476" t="n"/>
      <c r="CE112" s="476" t="n"/>
      <c r="CF112" s="476" t="n"/>
      <c r="CG112" s="476" t="n"/>
      <c r="CH112" s="476" t="n"/>
      <c r="CI112" s="476" t="n"/>
      <c r="CJ112" s="476" t="n"/>
      <c r="CK112" s="476" t="n"/>
      <c r="CL112" s="476" t="n"/>
      <c r="CM112" s="476" t="n"/>
      <c r="CN112" s="476" t="n"/>
      <c r="CO112" s="476" t="n"/>
      <c r="CP112" s="476" t="n"/>
      <c r="CQ112" s="476" t="n"/>
      <c r="CR112" s="476" t="n"/>
      <c r="CS112" s="476" t="n"/>
      <c r="CT112" s="476" t="n"/>
      <c r="CU112" s="476" t="n"/>
      <c r="CV112" s="476" t="n"/>
    </row>
    <row r="113">
      <c r="A113" s="845" t="n"/>
      <c r="B113" s="845" t="n">
        <v>-940496.2949744693</v>
      </c>
      <c r="C113" s="845" t="n">
        <v>368638.0265199062</v>
      </c>
      <c r="D113" s="845" t="n">
        <v>1492344.121847907</v>
      </c>
      <c r="E113" s="845" t="n">
        <v>2295146.811451602</v>
      </c>
      <c r="F113" s="845" t="n">
        <v>498233.7832770413</v>
      </c>
      <c r="G113" s="845" t="n">
        <v>-1027454.2873143</v>
      </c>
      <c r="H113" s="845" t="n">
        <v>0</v>
      </c>
      <c r="I113" s="845" t="n">
        <v>0</v>
      </c>
      <c r="J113" s="845" t="n">
        <v>0</v>
      </c>
      <c r="K113" s="845" t="n">
        <v>0</v>
      </c>
      <c r="L113" s="845" t="n">
        <v>0</v>
      </c>
      <c r="M113" s="845" t="n">
        <v>0</v>
      </c>
      <c r="N113" s="845" t="n">
        <v>221150.9724343918</v>
      </c>
      <c r="O113" s="845" t="n">
        <v>-89401.4569415627</v>
      </c>
      <c r="P113" s="845" t="n">
        <v>-1271232.582584871</v>
      </c>
      <c r="Q113" s="845" t="n">
        <v>-1546929.093715645</v>
      </c>
      <c r="R113" s="845" t="n">
        <v>0</v>
      </c>
      <c r="S113" s="845" t="n">
        <v>0</v>
      </c>
      <c r="T113" s="845" t="n">
        <v>0</v>
      </c>
      <c r="U113" s="476" t="n"/>
      <c r="V113" s="845" t="n">
        <v>-2146.097591855942</v>
      </c>
      <c r="W113" s="476" t="n"/>
      <c r="X113" s="476" t="n"/>
      <c r="Y113" s="476" t="n"/>
      <c r="Z113" s="845" t="n">
        <v>6</v>
      </c>
      <c r="AA113" s="845" t="n">
        <v>145</v>
      </c>
      <c r="AB113" s="845" t="n">
        <v>560</v>
      </c>
      <c r="AC113" s="476" t="n"/>
      <c r="AD113" s="476" t="n"/>
      <c r="AE113" s="476" t="n"/>
      <c r="AF113" s="476" t="n"/>
      <c r="AG113" s="476" t="n"/>
      <c r="AH113" s="476" t="n"/>
      <c r="AI113" s="476" t="n"/>
      <c r="AJ113" s="476" t="n"/>
      <c r="AK113" s="476" t="n"/>
      <c r="AL113" s="476" t="n"/>
      <c r="AM113" s="476" t="n"/>
      <c r="AN113" s="476" t="n"/>
      <c r="AO113" s="476" t="n"/>
      <c r="AP113" s="476" t="n"/>
      <c r="AQ113" s="476" t="n"/>
      <c r="AR113" s="476" t="n"/>
      <c r="AS113" s="476" t="n"/>
      <c r="AT113" s="476" t="n"/>
      <c r="AU113" s="476" t="n"/>
      <c r="AV113" s="476" t="n"/>
      <c r="AW113" s="476" t="n"/>
      <c r="AX113" s="476" t="n"/>
      <c r="AY113" s="476" t="n"/>
      <c r="AZ113" s="476" t="n"/>
      <c r="BA113" s="476" t="n"/>
      <c r="BB113" s="476" t="n"/>
      <c r="BC113" s="476" t="n"/>
      <c r="BD113" s="476" t="n"/>
      <c r="BE113" s="476" t="n"/>
      <c r="BF113" s="476" t="n"/>
      <c r="BG113" s="476" t="n"/>
      <c r="BH113" s="476" t="n"/>
      <c r="BI113" s="476" t="n"/>
      <c r="BJ113" s="476" t="n"/>
      <c r="BK113" s="476" t="n"/>
      <c r="BL113" s="476" t="n"/>
      <c r="BM113" s="476" t="n"/>
      <c r="BN113" s="476" t="n"/>
      <c r="BO113" s="476" t="n"/>
      <c r="BP113" s="476" t="n"/>
      <c r="BQ113" s="476" t="n"/>
      <c r="BR113" s="476" t="n"/>
      <c r="BS113" s="476" t="n"/>
      <c r="BT113" s="476" t="n"/>
      <c r="BU113" s="476" t="n"/>
      <c r="BV113" s="476" t="n"/>
      <c r="BW113" s="476" t="n"/>
      <c r="BX113" s="476" t="n"/>
      <c r="BY113" s="476" t="n"/>
      <c r="BZ113" s="476" t="n"/>
      <c r="CA113" s="476" t="n"/>
      <c r="CB113" s="476" t="n"/>
      <c r="CC113" s="476" t="n"/>
      <c r="CD113" s="476" t="n"/>
      <c r="CE113" s="476" t="n"/>
      <c r="CF113" s="476" t="n"/>
      <c r="CG113" s="476" t="n"/>
      <c r="CH113" s="476" t="n"/>
      <c r="CI113" s="476" t="n"/>
      <c r="CJ113" s="476" t="n"/>
      <c r="CK113" s="476" t="n"/>
      <c r="CL113" s="476" t="n"/>
      <c r="CM113" s="476" t="n"/>
      <c r="CN113" s="476" t="n"/>
      <c r="CO113" s="476" t="n"/>
      <c r="CP113" s="476" t="n"/>
      <c r="CQ113" s="476" t="n"/>
      <c r="CR113" s="476" t="n"/>
      <c r="CS113" s="476" t="n"/>
      <c r="CT113" s="476" t="n"/>
      <c r="CU113" s="476" t="n"/>
      <c r="CV113" s="476" t="n"/>
    </row>
    <row r="114" ht="15.95" customHeight="1">
      <c r="A114" s="845" t="n"/>
      <c r="B114" s="795" t="n">
        <v>0</v>
      </c>
      <c r="C114" s="850" t="n"/>
      <c r="D114" s="850" t="n"/>
      <c r="E114" s="850" t="n"/>
      <c r="F114" s="850" t="n"/>
      <c r="G114" s="850" t="n"/>
      <c r="H114" s="850" t="n"/>
      <c r="I114" s="850" t="n"/>
      <c r="J114" s="850" t="n"/>
      <c r="K114" s="850" t="n"/>
      <c r="L114" s="850" t="n"/>
      <c r="M114" s="850" t="n"/>
      <c r="N114" s="850" t="n"/>
      <c r="O114" s="850" t="n"/>
      <c r="P114" s="850" t="n"/>
      <c r="Q114" s="850" t="n"/>
      <c r="R114" s="845" t="n">
        <v>0</v>
      </c>
      <c r="S114" s="845" t="n">
        <v>0</v>
      </c>
      <c r="T114" s="845" t="n">
        <v>0</v>
      </c>
      <c r="U114" s="796" t="inlineStr">
        <is>
          <t>ATL</t>
        </is>
      </c>
      <c r="V114" s="845" t="n">
        <v>-26162.31951542154</v>
      </c>
      <c r="W114" s="476" t="n"/>
      <c r="X114" s="476" t="n"/>
      <c r="Y114" s="476" t="n"/>
      <c r="Z114" s="845" t="n">
        <v>9</v>
      </c>
      <c r="AA114" s="845" t="n">
        <v>313</v>
      </c>
      <c r="AB114" s="845" t="n">
        <v>272</v>
      </c>
      <c r="AC114" s="476" t="n"/>
      <c r="AD114" s="476" t="n"/>
      <c r="AE114" s="476" t="n"/>
      <c r="AF114" s="476" t="n"/>
      <c r="AG114" s="476" t="n"/>
      <c r="AH114" s="476" t="n"/>
      <c r="AI114" s="476" t="n"/>
      <c r="AJ114" s="476" t="n"/>
      <c r="AK114" s="476" t="n"/>
      <c r="AL114" s="476" t="n"/>
      <c r="AM114" s="476" t="n"/>
      <c r="AN114" s="476" t="n"/>
      <c r="AO114" s="476" t="n"/>
      <c r="AP114" s="476" t="n"/>
      <c r="AQ114" s="476" t="n"/>
      <c r="AR114" s="476" t="n"/>
      <c r="AS114" s="476" t="n"/>
      <c r="AT114" s="476" t="n"/>
      <c r="AU114" s="476" t="n"/>
      <c r="AV114" s="476" t="n"/>
      <c r="AW114" s="476" t="n"/>
      <c r="AX114" s="476" t="n"/>
      <c r="AY114" s="476" t="n"/>
      <c r="AZ114" s="476" t="n"/>
      <c r="BA114" s="476" t="n"/>
      <c r="BB114" s="476" t="n"/>
      <c r="BC114" s="476" t="n"/>
      <c r="BD114" s="476" t="n"/>
      <c r="BE114" s="476" t="n"/>
      <c r="BF114" s="476" t="n"/>
      <c r="BG114" s="476" t="n"/>
      <c r="BH114" s="476" t="n"/>
      <c r="BI114" s="476" t="n"/>
      <c r="BJ114" s="476" t="n"/>
      <c r="BK114" s="476" t="n"/>
      <c r="BL114" s="476" t="n"/>
      <c r="BM114" s="476" t="n"/>
      <c r="BN114" s="476" t="n"/>
      <c r="BO114" s="476" t="n"/>
      <c r="BP114" s="476" t="n"/>
      <c r="BQ114" s="476" t="n"/>
      <c r="BR114" s="476" t="n"/>
      <c r="BS114" s="476" t="n"/>
      <c r="BT114" s="476" t="n"/>
      <c r="BU114" s="476" t="n"/>
      <c r="BV114" s="476" t="n"/>
      <c r="BW114" s="476" t="n"/>
      <c r="BX114" s="476" t="n"/>
      <c r="BY114" s="476" t="n"/>
      <c r="BZ114" s="476" t="n"/>
      <c r="CA114" s="476" t="n"/>
      <c r="CB114" s="476" t="n"/>
      <c r="CC114" s="476" t="n"/>
      <c r="CD114" s="476" t="n"/>
      <c r="CE114" s="476" t="n"/>
      <c r="CF114" s="476" t="n"/>
      <c r="CG114" s="476" t="n"/>
      <c r="CH114" s="476" t="n"/>
      <c r="CI114" s="476" t="n"/>
      <c r="CJ114" s="476" t="n"/>
      <c r="CK114" s="476" t="n"/>
      <c r="CL114" s="476" t="n"/>
      <c r="CM114" s="476" t="n"/>
      <c r="CN114" s="476" t="n"/>
      <c r="CO114" s="476" t="n"/>
      <c r="CP114" s="476" t="n"/>
      <c r="CQ114" s="476" t="n"/>
      <c r="CR114" s="476" t="n"/>
      <c r="CS114" s="476" t="n"/>
      <c r="CT114" s="476" t="n"/>
      <c r="CU114" s="476" t="n"/>
      <c r="CV114" s="476" t="n"/>
    </row>
    <row r="115">
      <c r="A115" s="845" t="inlineStr">
        <is>
          <t>[1/m2]</t>
        </is>
      </c>
      <c r="B115" s="580" t="n">
        <v>0</v>
      </c>
      <c r="C115" s="581" t="n">
        <v>0</v>
      </c>
      <c r="D115" s="581" t="n">
        <v>-889687.4710122573</v>
      </c>
      <c r="E115" s="581" t="n">
        <v>-1027454.2873143</v>
      </c>
      <c r="F115" s="581" t="n">
        <v>-71985.69145721616</v>
      </c>
      <c r="G115" s="581" t="n">
        <v>3650863.595568579</v>
      </c>
      <c r="H115" s="581" t="n">
        <v>1453151.103503228</v>
      </c>
      <c r="I115" s="581" t="n">
        <v>-1670576.071123057</v>
      </c>
      <c r="J115" s="581" t="n">
        <v>0</v>
      </c>
      <c r="K115" s="581" t="n">
        <v>0</v>
      </c>
      <c r="L115" s="581" t="n">
        <v>-118958.5060638495</v>
      </c>
      <c r="M115" s="581" t="n">
        <v>-23325.19726742145</v>
      </c>
      <c r="N115" s="581" t="n">
        <v>0</v>
      </c>
      <c r="O115" s="581" t="n">
        <v>0</v>
      </c>
      <c r="P115" s="581" t="n">
        <v>-372519.4349699053</v>
      </c>
      <c r="Q115" s="581" t="n">
        <v>-929508.039863801</v>
      </c>
      <c r="R115" s="580" t="n">
        <v>0</v>
      </c>
      <c r="S115" s="581" t="n">
        <v>0</v>
      </c>
      <c r="T115" s="555" t="n">
        <v>0</v>
      </c>
      <c r="U115" s="659">
        <f t="array" ref="U115:U130">MMULT(TRANSPOSE(B80:Q111),R80:R111)</f>
        <v/>
      </c>
      <c r="V115" s="845" t="n">
        <v>12896.47757888347</v>
      </c>
      <c r="W115" s="476" t="n"/>
      <c r="X115" s="476" t="n"/>
      <c r="Y115" s="476" t="n"/>
      <c r="Z115" s="476" t="n"/>
      <c r="AA115" s="476" t="n"/>
      <c r="AB115" s="476" t="n"/>
      <c r="AC115" s="476" t="n"/>
      <c r="AD115" s="476" t="n"/>
      <c r="AE115" s="476" t="n"/>
      <c r="AF115" s="476" t="n"/>
      <c r="AG115" s="476" t="n"/>
      <c r="AH115" s="476" t="n"/>
      <c r="AI115" s="476" t="n"/>
      <c r="AJ115" s="476" t="n"/>
      <c r="AK115" s="476" t="n"/>
      <c r="AL115" s="476" t="n"/>
      <c r="AM115" s="476" t="n"/>
      <c r="AN115" s="476" t="n"/>
      <c r="AO115" s="476" t="n"/>
      <c r="AP115" s="476" t="n"/>
      <c r="AQ115" s="476" t="n"/>
      <c r="AR115" s="476" t="n"/>
      <c r="AS115" s="476" t="n"/>
      <c r="AT115" s="476" t="n"/>
      <c r="AU115" s="476" t="n"/>
      <c r="AV115" s="476" t="n"/>
      <c r="AW115" s="476" t="n"/>
      <c r="AX115" s="476" t="n"/>
      <c r="AY115" s="476" t="n"/>
      <c r="AZ115" s="476" t="n"/>
      <c r="BA115" s="476" t="n"/>
      <c r="BB115" s="476" t="n"/>
      <c r="BC115" s="476" t="n"/>
      <c r="BD115" s="476" t="n"/>
      <c r="BE115" s="476" t="n"/>
      <c r="BF115" s="476" t="n"/>
      <c r="BG115" s="476" t="n"/>
      <c r="BH115" s="476" t="n"/>
      <c r="BI115" s="476" t="n"/>
      <c r="BJ115" s="476" t="n"/>
      <c r="BK115" s="476" t="n"/>
      <c r="BL115" s="476" t="n"/>
      <c r="BM115" s="476" t="n"/>
      <c r="BN115" s="476" t="n"/>
      <c r="BO115" s="476" t="n"/>
      <c r="BP115" s="476" t="n"/>
      <c r="BQ115" s="476" t="n"/>
      <c r="BR115" s="476" t="n"/>
      <c r="BS115" s="476" t="n"/>
      <c r="BT115" s="476" t="n"/>
      <c r="BU115" s="476" t="n"/>
      <c r="BV115" s="476" t="n"/>
      <c r="BW115" s="476" t="n"/>
      <c r="BX115" s="476" t="n"/>
      <c r="BY115" s="476" t="n"/>
      <c r="BZ115" s="476" t="n"/>
      <c r="CA115" s="476" t="n"/>
      <c r="CB115" s="476" t="n"/>
      <c r="CC115" s="476" t="n"/>
      <c r="CD115" s="476" t="n"/>
      <c r="CE115" s="476" t="n"/>
      <c r="CF115" s="476" t="n"/>
      <c r="CG115" s="476" t="n"/>
      <c r="CH115" s="476" t="n"/>
      <c r="CI115" s="476" t="n"/>
      <c r="CJ115" s="476" t="n"/>
      <c r="CK115" s="476" t="n"/>
      <c r="CL115" s="476" t="n"/>
      <c r="CM115" s="476" t="n"/>
      <c r="CN115" s="476" t="n"/>
      <c r="CO115" s="476" t="n"/>
      <c r="CP115" s="476" t="n"/>
      <c r="CQ115" s="476" t="n"/>
      <c r="CR115" s="476" t="n"/>
      <c r="CS115" s="476" t="n"/>
      <c r="CT115" s="476" t="n"/>
      <c r="CU115" s="476" t="n"/>
      <c r="CV115" s="476" t="n"/>
    </row>
    <row r="116">
      <c r="A116" s="845" t="n"/>
      <c r="B116" s="543" t="n">
        <v>0</v>
      </c>
      <c r="C116" s="845" t="n">
        <v>0</v>
      </c>
      <c r="D116" s="845" t="n">
        <v>0</v>
      </c>
      <c r="E116" s="845" t="n">
        <v>0</v>
      </c>
      <c r="F116" s="845" t="n">
        <v>-1228679.704548653</v>
      </c>
      <c r="G116" s="845" t="n">
        <v>1453151.103503228</v>
      </c>
      <c r="H116" s="845" t="n">
        <v>6170884.78268812</v>
      </c>
      <c r="I116" s="845" t="n">
        <v>340680.3766148204</v>
      </c>
      <c r="J116" s="845" t="n">
        <v>-1392389.529680874</v>
      </c>
      <c r="K116" s="845" t="n">
        <v>-1871080.493272073</v>
      </c>
      <c r="L116" s="845" t="n">
        <v>-2467753.036878972</v>
      </c>
      <c r="M116" s="845" t="n">
        <v>153232.313149405</v>
      </c>
      <c r="N116" s="845" t="n">
        <v>0</v>
      </c>
      <c r="O116" s="845" t="n">
        <v>0</v>
      </c>
      <c r="P116" s="845" t="n">
        <v>-1082062.511579622</v>
      </c>
      <c r="Q116" s="845" t="n">
        <v>-75983.29999538064</v>
      </c>
      <c r="R116" s="543" t="n">
        <v>1</v>
      </c>
      <c r="S116" s="845" t="n">
        <v>0</v>
      </c>
      <c r="T116" s="544" t="n">
        <v>-490</v>
      </c>
      <c r="U116" s="547" t="n">
        <v>-7768.92448615257</v>
      </c>
      <c r="V116" s="845" t="n">
        <v>6901.819881877997</v>
      </c>
      <c r="W116" s="476" t="n"/>
      <c r="X116" s="476" t="n"/>
      <c r="Y116" s="476" t="n"/>
      <c r="Z116" s="476" t="n"/>
      <c r="AA116" s="476" t="n"/>
      <c r="AB116" s="476" t="n"/>
      <c r="AC116" s="476" t="n"/>
      <c r="AD116" s="476" t="n"/>
      <c r="AE116" s="476" t="n"/>
      <c r="AF116" s="476" t="n"/>
      <c r="AG116" s="476" t="n"/>
      <c r="AH116" s="476" t="n"/>
      <c r="AI116" s="476" t="n"/>
      <c r="AJ116" s="476" t="n"/>
      <c r="AK116" s="476" t="n"/>
      <c r="AL116" s="476" t="n"/>
      <c r="AM116" s="476" t="n"/>
      <c r="AN116" s="476" t="n"/>
      <c r="AO116" s="476" t="n"/>
      <c r="AP116" s="476" t="n"/>
      <c r="AQ116" s="476" t="n"/>
      <c r="AR116" s="476" t="n"/>
      <c r="AS116" s="476" t="n"/>
      <c r="AT116" s="476" t="n"/>
      <c r="AU116" s="476" t="n"/>
      <c r="AV116" s="476" t="n"/>
      <c r="AW116" s="476" t="n"/>
      <c r="AX116" s="476" t="n"/>
      <c r="AY116" s="476" t="n"/>
      <c r="AZ116" s="476" t="n"/>
      <c r="BA116" s="476" t="n"/>
      <c r="BB116" s="476" t="n"/>
      <c r="BC116" s="476" t="n"/>
      <c r="BD116" s="476" t="n"/>
      <c r="BE116" s="476" t="n"/>
      <c r="BF116" s="476" t="n"/>
      <c r="BG116" s="476" t="n"/>
      <c r="BH116" s="476" t="n"/>
      <c r="BI116" s="476" t="n"/>
      <c r="BJ116" s="476" t="n"/>
      <c r="BK116" s="476" t="n"/>
      <c r="BL116" s="476" t="n"/>
      <c r="BM116" s="476" t="n"/>
      <c r="BN116" s="476" t="n"/>
      <c r="BO116" s="476" t="n"/>
      <c r="BP116" s="476" t="n"/>
      <c r="BQ116" s="476" t="n"/>
      <c r="BR116" s="476" t="n"/>
      <c r="BS116" s="476" t="n"/>
      <c r="BT116" s="476" t="n"/>
      <c r="BU116" s="476" t="n"/>
      <c r="BV116" s="476" t="n"/>
      <c r="BW116" s="476" t="n"/>
      <c r="BX116" s="476" t="n"/>
      <c r="BY116" s="476" t="n"/>
      <c r="BZ116" s="476" t="n"/>
      <c r="CA116" s="476" t="n"/>
      <c r="CB116" s="476" t="n"/>
      <c r="CC116" s="476" t="n"/>
      <c r="CD116" s="476" t="n"/>
      <c r="CE116" s="476" t="n"/>
      <c r="CF116" s="476" t="n"/>
      <c r="CG116" s="476" t="n"/>
      <c r="CH116" s="476" t="n"/>
      <c r="CI116" s="476" t="n"/>
      <c r="CJ116" s="476" t="n"/>
      <c r="CK116" s="476" t="n"/>
      <c r="CL116" s="476" t="n"/>
      <c r="CM116" s="476" t="n"/>
      <c r="CN116" s="476" t="n"/>
      <c r="CO116" s="476" t="n"/>
      <c r="CP116" s="476" t="n"/>
      <c r="CQ116" s="476" t="n"/>
      <c r="CR116" s="476" t="n"/>
      <c r="CS116" s="476" t="n"/>
      <c r="CT116" s="476" t="n"/>
      <c r="CU116" s="476" t="n"/>
      <c r="CV116" s="476" t="n"/>
    </row>
    <row r="117">
      <c r="A117" s="845" t="n"/>
      <c r="B117" s="543" t="n">
        <v>0</v>
      </c>
      <c r="C117" s="845" t="n">
        <v>0</v>
      </c>
      <c r="D117" s="845" t="n">
        <v>0</v>
      </c>
      <c r="E117" s="845" t="n">
        <v>0</v>
      </c>
      <c r="F117" s="845" t="n">
        <v>-445660.1104002889</v>
      </c>
      <c r="G117" s="845" t="n">
        <v>-1670576.071123057</v>
      </c>
      <c r="H117" s="845" t="n">
        <v>340680.3766148204</v>
      </c>
      <c r="I117" s="845" t="n">
        <v>4660233.284690849</v>
      </c>
      <c r="J117" s="845" t="n">
        <v>206716.2205225248</v>
      </c>
      <c r="K117" s="845" t="n">
        <v>-1289172.580422561</v>
      </c>
      <c r="L117" s="845" t="n">
        <v>419606.4541507486</v>
      </c>
      <c r="M117" s="845" t="n">
        <v>-1351045.197193711</v>
      </c>
      <c r="N117" s="845" t="n">
        <v>0</v>
      </c>
      <c r="O117" s="845" t="n">
        <v>0</v>
      </c>
      <c r="P117" s="845" t="n">
        <v>-521342.9408878051</v>
      </c>
      <c r="Q117" s="845" t="n">
        <v>-349439.4359515198</v>
      </c>
      <c r="R117" s="543" t="n">
        <v>0</v>
      </c>
      <c r="S117" s="845" t="n">
        <v>1</v>
      </c>
      <c r="T117" s="544" t="n">
        <v>295</v>
      </c>
      <c r="U117" s="547" t="n">
        <v>18617.22673547133</v>
      </c>
      <c r="V117" s="845" t="n">
        <v>-6937.949818081795</v>
      </c>
      <c r="W117" s="476" t="n"/>
      <c r="X117" s="660" t="n"/>
      <c r="Y117" s="797" t="inlineStr">
        <is>
          <t>Nr</t>
        </is>
      </c>
      <c r="Z117" s="797" t="inlineStr">
        <is>
          <t>X</t>
        </is>
      </c>
      <c r="AA117" s="797" t="inlineStr">
        <is>
          <t>Y</t>
        </is>
      </c>
      <c r="AB117" s="798" t="n"/>
      <c r="AC117" s="798" t="n"/>
      <c r="AD117" s="798" t="n"/>
      <c r="AE117" s="798" t="n"/>
      <c r="AF117" s="798" t="n"/>
      <c r="AG117" s="798" t="n"/>
      <c r="AH117" s="476" t="n"/>
      <c r="AI117" s="476" t="n"/>
      <c r="AJ117" s="476" t="n"/>
      <c r="AK117" s="476" t="n"/>
      <c r="AL117" s="476" t="n"/>
      <c r="AM117" s="476" t="n"/>
      <c r="AN117" s="476" t="n"/>
      <c r="AO117" s="476" t="n"/>
      <c r="AP117" s="476" t="n"/>
      <c r="AQ117" s="476" t="n"/>
      <c r="AR117" s="476" t="n"/>
      <c r="AS117" s="476" t="n"/>
      <c r="AT117" s="476" t="n"/>
      <c r="AU117" s="476" t="n"/>
      <c r="AV117" s="476" t="n"/>
      <c r="AW117" s="476" t="n"/>
      <c r="AX117" s="476" t="n"/>
      <c r="AY117" s="476" t="n"/>
      <c r="AZ117" s="476" t="n"/>
      <c r="BA117" s="476" t="n"/>
      <c r="BB117" s="476" t="n"/>
      <c r="BC117" s="476" t="n"/>
      <c r="BD117" s="476" t="n"/>
      <c r="BE117" s="476" t="n"/>
      <c r="BF117" s="476" t="n"/>
      <c r="BG117" s="476" t="n"/>
      <c r="BH117" s="476" t="n"/>
      <c r="BI117" s="476" t="n"/>
      <c r="BJ117" s="476" t="n"/>
      <c r="BK117" s="476" t="n"/>
      <c r="BL117" s="476" t="n"/>
      <c r="BM117" s="476" t="n"/>
      <c r="BN117" s="476" t="n"/>
      <c r="BO117" s="476" t="n"/>
      <c r="BP117" s="476" t="n"/>
      <c r="BQ117" s="476" t="n"/>
      <c r="BR117" s="476" t="n"/>
      <c r="BS117" s="476" t="n"/>
      <c r="BT117" s="476" t="n"/>
      <c r="BU117" s="476" t="n"/>
      <c r="BV117" s="476" t="n"/>
      <c r="BW117" s="476" t="n"/>
      <c r="BX117" s="476" t="n"/>
      <c r="BY117" s="476" t="n"/>
      <c r="BZ117" s="476" t="n"/>
      <c r="CA117" s="476" t="n"/>
      <c r="CB117" s="476" t="n"/>
      <c r="CC117" s="476" t="n"/>
      <c r="CD117" s="476" t="n"/>
      <c r="CE117" s="476" t="n"/>
      <c r="CF117" s="476" t="n"/>
      <c r="CG117" s="476" t="n"/>
      <c r="CH117" s="476" t="n"/>
      <c r="CI117" s="476" t="n"/>
      <c r="CJ117" s="476" t="n"/>
      <c r="CK117" s="476" t="n"/>
      <c r="CL117" s="476" t="n"/>
      <c r="CM117" s="476" t="n"/>
      <c r="CN117" s="476" t="n"/>
      <c r="CO117" s="476" t="n"/>
      <c r="CP117" s="476" t="n"/>
      <c r="CQ117" s="476" t="n"/>
      <c r="CR117" s="476" t="n"/>
      <c r="CS117" s="476" t="n"/>
      <c r="CT117" s="476" t="n"/>
      <c r="CU117" s="476" t="n"/>
      <c r="CV117" s="476" t="n"/>
    </row>
    <row r="118">
      <c r="A118" s="845" t="n"/>
      <c r="B118" s="543" t="n">
        <v>0</v>
      </c>
      <c r="C118" s="845" t="n">
        <v>0</v>
      </c>
      <c r="D118" s="845" t="n">
        <v>0</v>
      </c>
      <c r="E118" s="845" t="n">
        <v>0</v>
      </c>
      <c r="F118" s="845" t="n">
        <v>0</v>
      </c>
      <c r="G118" s="845" t="n">
        <v>0</v>
      </c>
      <c r="H118" s="845" t="n">
        <v>-1392389.529680874</v>
      </c>
      <c r="I118" s="845" t="n">
        <v>206716.2205225248</v>
      </c>
      <c r="J118" s="845" t="n">
        <v>1701791.306568916</v>
      </c>
      <c r="K118" s="845" t="n">
        <v>7241.359531932045</v>
      </c>
      <c r="L118" s="845" t="n">
        <v>-834516.7926786921</v>
      </c>
      <c r="M118" s="845" t="n">
        <v>-668089.9572568261</v>
      </c>
      <c r="N118" s="845" t="n">
        <v>333331.8238501355</v>
      </c>
      <c r="O118" s="845" t="n">
        <v>14175.22122004323</v>
      </c>
      <c r="P118" s="845" t="n">
        <v>191783.1919405147</v>
      </c>
      <c r="Q118" s="845" t="n">
        <v>439957.155982326</v>
      </c>
      <c r="R118" s="543" t="n">
        <v>0</v>
      </c>
      <c r="S118" s="845" t="n">
        <v>0</v>
      </c>
      <c r="T118" s="544" t="n">
        <v>0</v>
      </c>
      <c r="U118" s="547" t="n">
        <v>-2146.097591771046</v>
      </c>
      <c r="V118" s="845" t="n">
        <v>-4281.880234793656</v>
      </c>
      <c r="W118" s="476" t="n"/>
      <c r="X118" s="799" t="inlineStr">
        <is>
          <t>BAZA</t>
        </is>
      </c>
      <c r="Y118" s="662" t="inlineStr">
        <is>
          <t>V</t>
        </is>
      </c>
      <c r="Z118" s="662">
        <f>VLOOKUP(Y118,$P$4:$R$12,2,FALSE)</f>
        <v/>
      </c>
      <c r="AA118" s="662">
        <f>VLOOKUP(Y118,$P$4:$R$12,3,FALSE)</f>
        <v/>
      </c>
      <c r="AB118" s="798" t="n"/>
      <c r="AC118" s="798" t="n"/>
      <c r="AD118" s="798" t="n"/>
      <c r="AE118" s="798" t="n"/>
      <c r="AF118" s="798" t="n"/>
      <c r="AG118" s="798" t="n"/>
      <c r="AH118" s="476" t="n"/>
      <c r="AI118" s="476" t="n"/>
      <c r="AJ118" s="476" t="n"/>
      <c r="AK118" s="476" t="n"/>
      <c r="AL118" s="476" t="n"/>
      <c r="AM118" s="476" t="n"/>
      <c r="AN118" s="476" t="n"/>
      <c r="AO118" s="476" t="n"/>
      <c r="AP118" s="476" t="n"/>
      <c r="AQ118" s="476" t="n"/>
      <c r="AR118" s="476" t="n"/>
      <c r="AS118" s="476" t="n"/>
      <c r="AT118" s="476" t="n"/>
      <c r="AU118" s="476" t="n"/>
      <c r="AV118" s="476" t="n"/>
      <c r="AW118" s="476" t="n"/>
      <c r="AX118" s="476" t="n"/>
      <c r="AY118" s="476" t="n"/>
      <c r="AZ118" s="476" t="n"/>
      <c r="BA118" s="476" t="n"/>
      <c r="BB118" s="476" t="n"/>
      <c r="BC118" s="476" t="n"/>
      <c r="BD118" s="476" t="n"/>
      <c r="BE118" s="476" t="n"/>
      <c r="BF118" s="476" t="n"/>
      <c r="BG118" s="476" t="n"/>
      <c r="BH118" s="476" t="n"/>
      <c r="BI118" s="476" t="n"/>
      <c r="BJ118" s="476" t="n"/>
      <c r="BK118" s="476" t="n"/>
      <c r="BL118" s="476" t="n"/>
      <c r="BM118" s="476" t="n"/>
      <c r="BN118" s="476" t="n"/>
      <c r="BO118" s="476" t="n"/>
      <c r="BP118" s="476" t="n"/>
      <c r="BQ118" s="476" t="n"/>
      <c r="BR118" s="476" t="n"/>
      <c r="BS118" s="476" t="n"/>
      <c r="BT118" s="476" t="n"/>
      <c r="BU118" s="476" t="n"/>
      <c r="BV118" s="476" t="n"/>
      <c r="BW118" s="476" t="n"/>
      <c r="BX118" s="476" t="n"/>
      <c r="BY118" s="476" t="n"/>
      <c r="BZ118" s="476" t="n"/>
      <c r="CA118" s="476" t="n"/>
      <c r="CB118" s="476" t="n"/>
      <c r="CC118" s="476" t="n"/>
      <c r="CD118" s="476" t="n"/>
      <c r="CE118" s="476" t="n"/>
      <c r="CF118" s="476" t="n"/>
      <c r="CG118" s="476" t="n"/>
      <c r="CH118" s="476" t="n"/>
      <c r="CI118" s="476" t="n"/>
      <c r="CJ118" s="476" t="n"/>
      <c r="CK118" s="476" t="n"/>
      <c r="CL118" s="476" t="n"/>
      <c r="CM118" s="476" t="n"/>
      <c r="CN118" s="476" t="n"/>
      <c r="CO118" s="476" t="n"/>
      <c r="CP118" s="476" t="n"/>
      <c r="CQ118" s="476" t="n"/>
      <c r="CR118" s="476" t="n"/>
      <c r="CS118" s="476" t="n"/>
      <c r="CT118" s="476" t="n"/>
      <c r="CU118" s="476" t="n"/>
      <c r="CV118" s="476" t="n"/>
    </row>
    <row r="119">
      <c r="A119" s="845" t="n"/>
      <c r="B119" s="543" t="n">
        <v>0</v>
      </c>
      <c r="C119" s="845" t="n">
        <v>0</v>
      </c>
      <c r="D119" s="845" t="n">
        <v>0</v>
      </c>
      <c r="E119" s="845" t="n">
        <v>0</v>
      </c>
      <c r="F119" s="845" t="n">
        <v>0</v>
      </c>
      <c r="G119" s="845" t="n">
        <v>0</v>
      </c>
      <c r="H119" s="845" t="n">
        <v>-1871080.493272073</v>
      </c>
      <c r="I119" s="845" t="n">
        <v>-1289172.580422561</v>
      </c>
      <c r="J119" s="845" t="n">
        <v>7241.359531932045</v>
      </c>
      <c r="K119" s="845" t="n">
        <v>3931591.749678181</v>
      </c>
      <c r="L119" s="845" t="n">
        <v>1048094.491924505</v>
      </c>
      <c r="M119" s="845" t="n">
        <v>-1892998.529948587</v>
      </c>
      <c r="N119" s="845" t="n">
        <v>156700.6602728998</v>
      </c>
      <c r="O119" s="845" t="n">
        <v>-571433.8864158713</v>
      </c>
      <c r="P119" s="845" t="n">
        <v>659043.9815427364</v>
      </c>
      <c r="Q119" s="845" t="n">
        <v>-177986.7528911629</v>
      </c>
      <c r="R119" s="543" t="n">
        <v>0</v>
      </c>
      <c r="S119" s="845" t="n">
        <v>0</v>
      </c>
      <c r="T119" s="544" t="n">
        <v>0</v>
      </c>
      <c r="U119" s="547" t="n">
        <v>-26162.31951537734</v>
      </c>
      <c r="V119" s="845" t="n">
        <v>-5599.090654301885</v>
      </c>
      <c r="W119" s="476" t="n"/>
      <c r="X119" s="854" t="n"/>
      <c r="Y119" s="662">
        <f t="array" ref="Y119:Y150">MMULT(B76:Q107,_xlfn.ANCHORARRAY(V131))+S76:S107</f>
        <v/>
      </c>
      <c r="Z119" s="662">
        <f>VLOOKUP(Y119,$P$4:$R$12,2,FALSE)</f>
        <v/>
      </c>
      <c r="AA119" s="662">
        <f>VLOOKUP(Y119,$P$4:$R$12,3,FALSE)</f>
        <v/>
      </c>
      <c r="AB119" s="798" t="n"/>
      <c r="AC119" s="798" t="n"/>
      <c r="AD119" s="798" t="n"/>
      <c r="AE119" s="798" t="n"/>
      <c r="AF119" s="798" t="n"/>
      <c r="AG119" s="798" t="n"/>
      <c r="AH119" s="476" t="n"/>
      <c r="AI119" s="476" t="n"/>
      <c r="AJ119" s="476" t="n"/>
      <c r="AK119" s="476" t="n"/>
      <c r="AL119" s="476" t="n"/>
      <c r="AM119" s="476" t="n"/>
      <c r="AN119" s="476" t="n"/>
      <c r="AO119" s="476" t="n"/>
      <c r="AP119" s="476" t="n"/>
      <c r="AQ119" s="476" t="n"/>
      <c r="AR119" s="476" t="n"/>
      <c r="AS119" s="476" t="n"/>
      <c r="AT119" s="476" t="n"/>
      <c r="AU119" s="476" t="n"/>
      <c r="AV119" s="476" t="n"/>
      <c r="AW119" s="476" t="n"/>
      <c r="AX119" s="476" t="n"/>
      <c r="AY119" s="476" t="n"/>
      <c r="AZ119" s="476" t="n"/>
      <c r="BA119" s="476" t="n"/>
      <c r="BB119" s="476" t="n"/>
      <c r="BC119" s="476" t="n"/>
      <c r="BD119" s="476" t="n"/>
      <c r="BE119" s="476" t="n"/>
      <c r="BF119" s="476" t="n"/>
      <c r="BG119" s="476" t="n"/>
      <c r="BH119" s="476" t="n"/>
      <c r="BI119" s="476" t="n"/>
      <c r="BJ119" s="476" t="n"/>
      <c r="BK119" s="476" t="n"/>
      <c r="BL119" s="476" t="n"/>
      <c r="BM119" s="476" t="n"/>
      <c r="BN119" s="476" t="n"/>
      <c r="BO119" s="476" t="n"/>
      <c r="BP119" s="476" t="n"/>
      <c r="BQ119" s="476" t="n"/>
      <c r="BR119" s="476" t="n"/>
      <c r="BS119" s="476" t="n"/>
      <c r="BT119" s="476" t="n"/>
      <c r="BU119" s="476" t="n"/>
      <c r="BV119" s="476" t="n"/>
      <c r="BW119" s="476" t="n"/>
      <c r="BX119" s="476" t="n"/>
      <c r="BY119" s="476" t="n"/>
      <c r="BZ119" s="476" t="n"/>
      <c r="CA119" s="476" t="n"/>
      <c r="CB119" s="476" t="n"/>
      <c r="CC119" s="476" t="n"/>
      <c r="CD119" s="476" t="n"/>
      <c r="CE119" s="476" t="n"/>
      <c r="CF119" s="476" t="n"/>
      <c r="CG119" s="476" t="n"/>
      <c r="CH119" s="476" t="n"/>
      <c r="CI119" s="476" t="n"/>
      <c r="CJ119" s="476" t="n"/>
      <c r="CK119" s="476" t="n"/>
      <c r="CL119" s="476" t="n"/>
      <c r="CM119" s="476" t="n"/>
      <c r="CN119" s="476" t="n"/>
      <c r="CO119" s="476" t="n"/>
      <c r="CP119" s="476" t="n"/>
      <c r="CQ119" s="476" t="n"/>
      <c r="CR119" s="476" t="n"/>
      <c r="CS119" s="476" t="n"/>
      <c r="CT119" s="476" t="n"/>
      <c r="CU119" s="476" t="n"/>
      <c r="CV119" s="476" t="n"/>
    </row>
    <row r="120">
      <c r="A120" s="845" t="n"/>
      <c r="B120" s="543" t="n">
        <v>-60305.75263971463</v>
      </c>
      <c r="C120" s="845" t="n">
        <v>266350.4074920734</v>
      </c>
      <c r="D120" s="845" t="n">
        <v>0</v>
      </c>
      <c r="E120" s="845" t="n">
        <v>0</v>
      </c>
      <c r="F120" s="845" t="n">
        <v>-606688.3809256332</v>
      </c>
      <c r="G120" s="845" t="n">
        <v>-118958.5060638495</v>
      </c>
      <c r="H120" s="845" t="n">
        <v>-2467753.036878972</v>
      </c>
      <c r="I120" s="845" t="n">
        <v>419606.4541507486</v>
      </c>
      <c r="J120" s="845" t="n">
        <v>-834516.7926786921</v>
      </c>
      <c r="K120" s="845" t="n">
        <v>1048094.491924505</v>
      </c>
      <c r="L120" s="845" t="n">
        <v>7233404.80469601</v>
      </c>
      <c r="M120" s="845" t="n">
        <v>183833.6956569866</v>
      </c>
      <c r="N120" s="845" t="n">
        <v>-641554.2973373814</v>
      </c>
      <c r="O120" s="845" t="n">
        <v>-1300054.84817083</v>
      </c>
      <c r="P120" s="845" t="n">
        <v>-2622586.544235618</v>
      </c>
      <c r="Q120" s="845" t="n">
        <v>-498871.6949896335</v>
      </c>
      <c r="R120" s="543" t="n">
        <v>1</v>
      </c>
      <c r="S120" s="845" t="n">
        <v>0</v>
      </c>
      <c r="T120" s="544" t="n">
        <v>-560</v>
      </c>
      <c r="U120" s="547" t="n">
        <v>12896.47757893088</v>
      </c>
      <c r="V120" s="845" t="n">
        <v>18582.32136588837</v>
      </c>
      <c r="W120" s="476" t="n"/>
      <c r="X120" s="847" t="n"/>
      <c r="Y120" s="662" t="n">
        <v>1.115199080892878</v>
      </c>
      <c r="Z120" s="662">
        <f>VLOOKUP(Y120,$P$4:$R$12,2,FALSE)</f>
        <v/>
      </c>
      <c r="AA120" s="662">
        <f>VLOOKUP(Y120,$P$4:$R$12,3,FALSE)</f>
        <v/>
      </c>
      <c r="AB120" s="798" t="n"/>
      <c r="AC120" s="798" t="n"/>
      <c r="AD120" s="798" t="n"/>
      <c r="AE120" s="798" t="n"/>
      <c r="AF120" s="798" t="n"/>
      <c r="AG120" s="798" t="n"/>
      <c r="AH120" s="476" t="n"/>
      <c r="AI120" s="476" t="n"/>
      <c r="AJ120" s="476" t="n"/>
      <c r="AK120" s="476" t="n"/>
      <c r="AL120" s="476" t="n"/>
      <c r="AM120" s="476" t="n"/>
      <c r="AN120" s="476" t="n"/>
      <c r="AO120" s="476" t="n"/>
      <c r="AP120" s="476" t="n"/>
      <c r="AQ120" s="476" t="n"/>
      <c r="AR120" s="476" t="n"/>
      <c r="AS120" s="476" t="n"/>
      <c r="AT120" s="476" t="n"/>
      <c r="AU120" s="476" t="n"/>
      <c r="AV120" s="476" t="n"/>
      <c r="AW120" s="476" t="n"/>
      <c r="AX120" s="476" t="n"/>
      <c r="AY120" s="476" t="n"/>
      <c r="AZ120" s="476" t="n"/>
      <c r="BA120" s="476" t="n"/>
      <c r="BB120" s="476" t="n"/>
      <c r="BC120" s="476" t="n"/>
      <c r="BD120" s="476" t="n"/>
      <c r="BE120" s="476" t="n"/>
      <c r="BF120" s="476" t="n"/>
      <c r="BG120" s="476" t="n"/>
      <c r="BH120" s="476" t="n"/>
      <c r="BI120" s="476" t="n"/>
      <c r="BJ120" s="476" t="n"/>
      <c r="BK120" s="476" t="n"/>
      <c r="BL120" s="476" t="n"/>
      <c r="BM120" s="476" t="n"/>
      <c r="BN120" s="476" t="n"/>
      <c r="BO120" s="476" t="n"/>
      <c r="BP120" s="476" t="n"/>
      <c r="BQ120" s="476" t="n"/>
      <c r="BR120" s="476" t="n"/>
      <c r="BS120" s="476" t="n"/>
      <c r="BT120" s="476" t="n"/>
      <c r="BU120" s="476" t="n"/>
      <c r="BV120" s="476" t="n"/>
      <c r="BW120" s="476" t="n"/>
      <c r="BX120" s="476" t="n"/>
      <c r="BY120" s="476" t="n"/>
      <c r="BZ120" s="476" t="n"/>
      <c r="CA120" s="476" t="n"/>
      <c r="CB120" s="476" t="n"/>
      <c r="CC120" s="476" t="n"/>
      <c r="CD120" s="476" t="n"/>
      <c r="CE120" s="476" t="n"/>
      <c r="CF120" s="476" t="n"/>
      <c r="CG120" s="476" t="n"/>
      <c r="CH120" s="476" t="n"/>
      <c r="CI120" s="476" t="n"/>
      <c r="CJ120" s="476" t="n"/>
      <c r="CK120" s="476" t="n"/>
      <c r="CL120" s="476" t="n"/>
      <c r="CM120" s="476" t="n"/>
      <c r="CN120" s="476" t="n"/>
      <c r="CO120" s="476" t="n"/>
      <c r="CP120" s="476" t="n"/>
      <c r="CQ120" s="476" t="n"/>
      <c r="CR120" s="476" t="n"/>
      <c r="CS120" s="476" t="n"/>
      <c r="CT120" s="476" t="n"/>
      <c r="CU120" s="476" t="n"/>
      <c r="CV120" s="476" t="n"/>
    </row>
    <row r="121">
      <c r="A121" s="845" t="n"/>
      <c r="B121" s="543" t="n">
        <v>266350.4074920734</v>
      </c>
      <c r="C121" s="845" t="n">
        <v>-1176380.966423326</v>
      </c>
      <c r="D121" s="845" t="n">
        <v>0</v>
      </c>
      <c r="E121" s="845" t="n">
        <v>0</v>
      </c>
      <c r="F121" s="845" t="n">
        <v>-118958.5060638495</v>
      </c>
      <c r="G121" s="845" t="n">
        <v>-23325.19726742145</v>
      </c>
      <c r="H121" s="845" t="n">
        <v>153232.313149405</v>
      </c>
      <c r="I121" s="845" t="n">
        <v>-1351045.197193711</v>
      </c>
      <c r="J121" s="845" t="n">
        <v>-668089.9572568261</v>
      </c>
      <c r="K121" s="845" t="n">
        <v>-1892998.529948587</v>
      </c>
      <c r="L121" s="845" t="n">
        <v>183833.6956569866</v>
      </c>
      <c r="M121" s="845" t="n">
        <v>7842938.244031625</v>
      </c>
      <c r="N121" s="845" t="n">
        <v>-227612.5967067419</v>
      </c>
      <c r="O121" s="845" t="n">
        <v>-2619105.105805744</v>
      </c>
      <c r="P121" s="845" t="n">
        <v>411244.6437289524</v>
      </c>
      <c r="Q121" s="845" t="n">
        <v>-780083.2473928363</v>
      </c>
      <c r="R121" s="543" t="n">
        <v>0</v>
      </c>
      <c r="S121" s="845" t="n">
        <v>1</v>
      </c>
      <c r="T121" s="544" t="n">
        <v>145</v>
      </c>
      <c r="U121" s="547" t="n">
        <v>6901.819881794872</v>
      </c>
      <c r="V121" s="845" t="n">
        <v>26537.39831383415</v>
      </c>
      <c r="W121" s="476" t="n"/>
      <c r="X121" s="476" t="n"/>
      <c r="Y121" s="845" t="n">
        <v>0.4132680858925428</v>
      </c>
      <c r="Z121" s="476" t="n"/>
      <c r="AA121" s="476" t="n"/>
      <c r="AB121" s="798" t="n"/>
      <c r="AC121" s="798" t="n"/>
      <c r="AD121" s="798" t="n"/>
      <c r="AE121" s="798" t="n"/>
      <c r="AF121" s="798" t="n"/>
      <c r="AG121" s="798" t="n"/>
      <c r="AH121" s="476" t="n"/>
      <c r="AI121" s="476" t="n"/>
      <c r="AJ121" s="476" t="n"/>
      <c r="AK121" s="476" t="n"/>
      <c r="AL121" s="476" t="n"/>
      <c r="AM121" s="476" t="n"/>
      <c r="AN121" s="476" t="n"/>
      <c r="AO121" s="476" t="n"/>
      <c r="AP121" s="476" t="n"/>
      <c r="AQ121" s="476" t="n"/>
      <c r="AR121" s="476" t="n"/>
      <c r="AS121" s="476" t="n"/>
      <c r="AT121" s="476" t="n"/>
      <c r="AU121" s="476" t="n"/>
      <c r="AV121" s="476" t="n"/>
      <c r="AW121" s="476" t="n"/>
      <c r="AX121" s="476" t="n"/>
      <c r="AY121" s="476" t="n"/>
      <c r="AZ121" s="476" t="n"/>
      <c r="BA121" s="476" t="n"/>
      <c r="BB121" s="476" t="n"/>
      <c r="BC121" s="476" t="n"/>
      <c r="BD121" s="476" t="n"/>
      <c r="BE121" s="476" t="n"/>
      <c r="BF121" s="476" t="n"/>
      <c r="BG121" s="476" t="n"/>
      <c r="BH121" s="476" t="n"/>
      <c r="BI121" s="476" t="n"/>
      <c r="BJ121" s="476" t="n"/>
      <c r="BK121" s="476" t="n"/>
      <c r="BL121" s="476" t="n"/>
      <c r="BM121" s="476" t="n"/>
      <c r="BN121" s="476" t="n"/>
      <c r="BO121" s="476" t="n"/>
      <c r="BP121" s="476" t="n"/>
      <c r="BQ121" s="476" t="n"/>
      <c r="BR121" s="476" t="n"/>
      <c r="BS121" s="476" t="n"/>
      <c r="BT121" s="476" t="n"/>
      <c r="BU121" s="476" t="n"/>
      <c r="BV121" s="476" t="n"/>
      <c r="BW121" s="476" t="n"/>
      <c r="BX121" s="476" t="n"/>
      <c r="BY121" s="476" t="n"/>
      <c r="BZ121" s="476" t="n"/>
      <c r="CA121" s="476" t="n"/>
      <c r="CB121" s="476" t="n"/>
      <c r="CC121" s="476" t="n"/>
      <c r="CD121" s="476" t="n"/>
      <c r="CE121" s="476" t="n"/>
      <c r="CF121" s="476" t="n"/>
      <c r="CG121" s="476" t="n"/>
      <c r="CH121" s="476" t="n"/>
      <c r="CI121" s="476" t="n"/>
      <c r="CJ121" s="476" t="n"/>
      <c r="CK121" s="476" t="n"/>
      <c r="CL121" s="476" t="n"/>
      <c r="CM121" s="476" t="n"/>
      <c r="CN121" s="476" t="n"/>
      <c r="CO121" s="476" t="n"/>
      <c r="CP121" s="476" t="n"/>
      <c r="CQ121" s="476" t="n"/>
      <c r="CR121" s="476" t="n"/>
      <c r="CS121" s="476" t="n"/>
      <c r="CT121" s="476" t="n"/>
      <c r="CU121" s="476" t="n"/>
      <c r="CV121" s="476" t="n"/>
    </row>
    <row r="122">
      <c r="A122" s="845" t="n"/>
      <c r="B122" s="543" t="n">
        <v>-551394.9035697582</v>
      </c>
      <c r="C122" s="845" t="n">
        <v>497030.1152539861</v>
      </c>
      <c r="D122" s="845" t="n">
        <v>-547057.6686534953</v>
      </c>
      <c r="E122" s="845" t="n">
        <v>221150.9724343918</v>
      </c>
      <c r="F122" s="845" t="n">
        <v>0</v>
      </c>
      <c r="G122" s="845" t="n">
        <v>0</v>
      </c>
      <c r="H122" s="845" t="n">
        <v>0</v>
      </c>
      <c r="I122" s="845" t="n">
        <v>0</v>
      </c>
      <c r="J122" s="845" t="n">
        <v>333331.8238501355</v>
      </c>
      <c r="K122" s="845" t="n">
        <v>156700.6602728998</v>
      </c>
      <c r="L122" s="845" t="n">
        <v>-641554.2973373814</v>
      </c>
      <c r="M122" s="845" t="n">
        <v>-227612.5967067419</v>
      </c>
      <c r="N122" s="845" t="n">
        <v>2150471.767746017</v>
      </c>
      <c r="O122" s="845" t="n">
        <v>-763133.4130402136</v>
      </c>
      <c r="P122" s="845" t="n">
        <v>-743796.7220355181</v>
      </c>
      <c r="Q122" s="845" t="n">
        <v>115864.2617856776</v>
      </c>
      <c r="R122" s="543" t="n">
        <v>1</v>
      </c>
      <c r="S122" s="845" t="n">
        <v>0</v>
      </c>
      <c r="T122" s="544" t="n">
        <v>-272</v>
      </c>
      <c r="U122" s="547" t="n">
        <v>-6937.949818410097</v>
      </c>
      <c r="V122" s="845" t="n">
        <v>286.615620603975</v>
      </c>
      <c r="W122" s="476" t="n"/>
      <c r="X122" s="476" t="n"/>
      <c r="Y122" s="845" t="n">
        <v>1.676880007537775</v>
      </c>
      <c r="Z122" s="476" t="n"/>
      <c r="AA122" s="476" t="n"/>
      <c r="AB122" s="798" t="n"/>
      <c r="AC122" s="798" t="n"/>
      <c r="AD122" s="798" t="n"/>
      <c r="AE122" s="798" t="n"/>
      <c r="AF122" s="798" t="n"/>
      <c r="AG122" s="798" t="n"/>
      <c r="AH122" s="476" t="n"/>
      <c r="AI122" s="476" t="n"/>
      <c r="AJ122" s="476" t="n"/>
      <c r="AK122" s="476" t="n"/>
      <c r="AL122" s="476" t="n"/>
      <c r="AM122" s="476" t="n"/>
      <c r="AN122" s="476" t="n"/>
      <c r="AO122" s="476" t="n"/>
      <c r="AP122" s="476" t="n"/>
      <c r="AQ122" s="476" t="n"/>
      <c r="AR122" s="476" t="n"/>
      <c r="AS122" s="476" t="n"/>
      <c r="AT122" s="476" t="n"/>
      <c r="AU122" s="476" t="n"/>
      <c r="AV122" s="476" t="n"/>
      <c r="AW122" s="476" t="n"/>
      <c r="AX122" s="476" t="n"/>
      <c r="AY122" s="476" t="n"/>
      <c r="AZ122" s="476" t="n"/>
      <c r="BA122" s="476" t="n"/>
      <c r="BB122" s="476" t="n"/>
      <c r="BC122" s="476" t="n"/>
      <c r="BD122" s="476" t="n"/>
      <c r="BE122" s="476" t="n"/>
      <c r="BF122" s="476" t="n"/>
      <c r="BG122" s="476" t="n"/>
      <c r="BH122" s="476" t="n"/>
      <c r="BI122" s="476" t="n"/>
      <c r="BJ122" s="476" t="n"/>
      <c r="BK122" s="476" t="n"/>
      <c r="BL122" s="476" t="n"/>
      <c r="BM122" s="476" t="n"/>
      <c r="BN122" s="476" t="n"/>
      <c r="BO122" s="476" t="n"/>
      <c r="BP122" s="476" t="n"/>
      <c r="BQ122" s="476" t="n"/>
      <c r="BR122" s="476" t="n"/>
      <c r="BS122" s="476" t="n"/>
      <c r="BT122" s="476" t="n"/>
      <c r="BU122" s="476" t="n"/>
      <c r="BV122" s="476" t="n"/>
      <c r="BW122" s="476" t="n"/>
      <c r="BX122" s="476" t="n"/>
      <c r="BY122" s="476" t="n"/>
      <c r="BZ122" s="476" t="n"/>
      <c r="CA122" s="476" t="n"/>
      <c r="CB122" s="476" t="n"/>
      <c r="CC122" s="476" t="n"/>
      <c r="CD122" s="476" t="n"/>
      <c r="CE122" s="476" t="n"/>
      <c r="CF122" s="476" t="n"/>
      <c r="CG122" s="476" t="n"/>
      <c r="CH122" s="476" t="n"/>
      <c r="CI122" s="476" t="n"/>
      <c r="CJ122" s="476" t="n"/>
      <c r="CK122" s="476" t="n"/>
      <c r="CL122" s="476" t="n"/>
      <c r="CM122" s="476" t="n"/>
      <c r="CN122" s="476" t="n"/>
      <c r="CO122" s="476" t="n"/>
      <c r="CP122" s="476" t="n"/>
      <c r="CQ122" s="476" t="n"/>
      <c r="CR122" s="476" t="n"/>
      <c r="CS122" s="476" t="n"/>
      <c r="CT122" s="476" t="n"/>
      <c r="CU122" s="476" t="n"/>
      <c r="CV122" s="476" t="n"/>
    </row>
    <row r="123">
      <c r="A123" s="845" t="n"/>
      <c r="B123" s="543" t="n">
        <v>1785039.368589716</v>
      </c>
      <c r="C123" s="845" t="n">
        <v>-1166909.254283338</v>
      </c>
      <c r="D123" s="845" t="n">
        <v>221150.9724343918</v>
      </c>
      <c r="E123" s="845" t="n">
        <v>-89401.4569415627</v>
      </c>
      <c r="F123" s="845" t="n">
        <v>0</v>
      </c>
      <c r="G123" s="845" t="n">
        <v>0</v>
      </c>
      <c r="H123" s="845" t="n">
        <v>0</v>
      </c>
      <c r="I123" s="845" t="n">
        <v>0</v>
      </c>
      <c r="J123" s="845" t="n">
        <v>14175.22122004323</v>
      </c>
      <c r="K123" s="845" t="n">
        <v>-571433.8864158713</v>
      </c>
      <c r="L123" s="845" t="n">
        <v>-1300054.84817083</v>
      </c>
      <c r="M123" s="845" t="n">
        <v>-2619105.105805744</v>
      </c>
      <c r="N123" s="845" t="n">
        <v>-763133.4130402136</v>
      </c>
      <c r="O123" s="845" t="n">
        <v>5772423.098726201</v>
      </c>
      <c r="P123" s="845" t="n">
        <v>42822.69896689337</v>
      </c>
      <c r="Q123" s="845" t="n">
        <v>-1325573.395279685</v>
      </c>
      <c r="R123" s="543" t="n">
        <v>0</v>
      </c>
      <c r="S123" s="845" t="n">
        <v>1</v>
      </c>
      <c r="T123" s="544" t="n">
        <v>313</v>
      </c>
      <c r="U123" s="547" t="n">
        <v>-4281.880234802459</v>
      </c>
      <c r="V123" s="845" t="n">
        <v>-4488.994940016619</v>
      </c>
      <c r="W123" s="476" t="n"/>
      <c r="X123" s="476" t="n"/>
      <c r="Y123" s="845" t="n">
        <v>-0.3921179710632521</v>
      </c>
      <c r="Z123" s="476" t="n"/>
      <c r="AA123" s="476" t="n"/>
      <c r="AB123" s="476" t="n"/>
      <c r="AC123" s="476" t="n"/>
      <c r="AD123" s="476" t="n"/>
      <c r="AE123" s="476" t="n"/>
      <c r="AF123" s="476" t="n"/>
      <c r="AG123" s="476" t="n"/>
      <c r="AH123" s="476" t="n"/>
      <c r="AI123" s="476" t="n"/>
      <c r="AJ123" s="476" t="n"/>
      <c r="AK123" s="476" t="n"/>
      <c r="AL123" s="476" t="n"/>
      <c r="AM123" s="476" t="n"/>
      <c r="AN123" s="476" t="n"/>
      <c r="AO123" s="476" t="n"/>
      <c r="AP123" s="476" t="n"/>
      <c r="AQ123" s="476" t="n"/>
      <c r="AR123" s="476" t="n"/>
      <c r="AS123" s="476" t="n"/>
      <c r="AT123" s="476" t="n"/>
      <c r="AU123" s="476" t="n"/>
      <c r="AV123" s="476" t="n"/>
      <c r="AW123" s="476" t="n"/>
      <c r="AX123" s="476" t="n"/>
      <c r="AY123" s="476" t="n"/>
      <c r="AZ123" s="476" t="n"/>
      <c r="BA123" s="476" t="n"/>
      <c r="BB123" s="476" t="n"/>
      <c r="BC123" s="476" t="n"/>
      <c r="BD123" s="476" t="n"/>
      <c r="BE123" s="476" t="n"/>
      <c r="BF123" s="476" t="n"/>
      <c r="BG123" s="476" t="n"/>
      <c r="BH123" s="476" t="n"/>
      <c r="BI123" s="476" t="n"/>
      <c r="BJ123" s="476" t="n"/>
      <c r="BK123" s="476" t="n"/>
      <c r="BL123" s="476" t="n"/>
      <c r="BM123" s="476" t="n"/>
      <c r="BN123" s="476" t="n"/>
      <c r="BO123" s="476" t="n"/>
      <c r="BP123" s="476" t="n"/>
      <c r="BQ123" s="476" t="n"/>
      <c r="BR123" s="476" t="n"/>
      <c r="BS123" s="476" t="n"/>
      <c r="BT123" s="476" t="n"/>
      <c r="BU123" s="476" t="n"/>
      <c r="BV123" s="476" t="n"/>
      <c r="BW123" s="476" t="n"/>
      <c r="BX123" s="476" t="n"/>
      <c r="BY123" s="476" t="n"/>
      <c r="BZ123" s="476" t="n"/>
      <c r="CA123" s="476" t="n"/>
      <c r="CB123" s="476" t="n"/>
      <c r="CC123" s="476" t="n"/>
      <c r="CD123" s="476" t="n"/>
      <c r="CE123" s="476" t="n"/>
      <c r="CF123" s="476" t="n"/>
      <c r="CG123" s="476" t="n"/>
      <c r="CH123" s="476" t="n"/>
      <c r="CI123" s="476" t="n"/>
      <c r="CJ123" s="476" t="n"/>
      <c r="CK123" s="476" t="n"/>
      <c r="CL123" s="476" t="n"/>
      <c r="CM123" s="476" t="n"/>
      <c r="CN123" s="476" t="n"/>
      <c r="CO123" s="476" t="n"/>
      <c r="CP123" s="476" t="n"/>
      <c r="CQ123" s="476" t="n"/>
      <c r="CR123" s="476" t="n"/>
      <c r="CS123" s="476" t="n"/>
      <c r="CT123" s="476" t="n"/>
      <c r="CU123" s="476" t="n"/>
      <c r="CV123" s="476" t="n"/>
    </row>
    <row r="124">
      <c r="A124" s="845" t="n"/>
      <c r="B124" s="543" t="n">
        <v>-997453.8716580536</v>
      </c>
      <c r="C124" s="845" t="n">
        <v>127366.9780975412</v>
      </c>
      <c r="D124" s="845" t="n">
        <v>-3003762.336559472</v>
      </c>
      <c r="E124" s="845" t="n">
        <v>-1271232.582584871</v>
      </c>
      <c r="F124" s="845" t="n">
        <v>-2387538.113622162</v>
      </c>
      <c r="G124" s="845" t="n">
        <v>-372519.4349699053</v>
      </c>
      <c r="H124" s="845" t="n">
        <v>-1082062.511579622</v>
      </c>
      <c r="I124" s="845" t="n">
        <v>-521342.9408878051</v>
      </c>
      <c r="J124" s="845" t="n">
        <v>191783.1919405147</v>
      </c>
      <c r="K124" s="845" t="n">
        <v>659043.9815427364</v>
      </c>
      <c r="L124" s="845" t="n">
        <v>-2622586.544235618</v>
      </c>
      <c r="M124" s="845" t="n">
        <v>411244.6437289524</v>
      </c>
      <c r="N124" s="845" t="n">
        <v>-743796.7220355181</v>
      </c>
      <c r="O124" s="845" t="n">
        <v>42822.69896689337</v>
      </c>
      <c r="P124" s="845" t="n">
        <v>10645416.90774993</v>
      </c>
      <c r="Q124" s="845" t="n">
        <v>924616.6561064573</v>
      </c>
      <c r="R124" s="543" t="n">
        <v>0</v>
      </c>
      <c r="S124" s="845" t="n">
        <v>0</v>
      </c>
      <c r="T124" s="544" t="n">
        <v>0</v>
      </c>
      <c r="U124" s="547" t="n">
        <v>-5599.090654219325</v>
      </c>
      <c r="V124" s="845" t="n">
        <v>15796.6456657313</v>
      </c>
      <c r="W124" s="476" t="n"/>
      <c r="X124" s="476" t="n"/>
      <c r="Y124" s="845" t="n">
        <v>-0.3453733868024893</v>
      </c>
      <c r="Z124" s="476" t="n"/>
      <c r="AA124" s="476" t="n"/>
      <c r="AB124" s="476" t="n"/>
      <c r="AC124" s="476" t="n"/>
      <c r="AD124" s="476" t="n"/>
      <c r="AE124" s="476" t="n"/>
      <c r="AF124" s="476" t="n"/>
      <c r="AG124" s="476" t="n"/>
      <c r="AH124" s="476" t="n"/>
      <c r="AI124" s="476" t="n"/>
      <c r="AJ124" s="476" t="n"/>
      <c r="AK124" s="476" t="n"/>
      <c r="AL124" s="476" t="n"/>
      <c r="AM124" s="476" t="n"/>
      <c r="AN124" s="476" t="n"/>
      <c r="AO124" s="476" t="n"/>
      <c r="AP124" s="476" t="n"/>
      <c r="AQ124" s="476" t="n"/>
      <c r="AR124" s="476" t="n"/>
      <c r="AS124" s="476" t="n"/>
      <c r="AT124" s="476" t="n"/>
      <c r="AU124" s="476" t="n"/>
      <c r="AV124" s="476" t="n"/>
      <c r="AW124" s="476" t="n"/>
      <c r="AX124" s="476" t="n"/>
      <c r="AY124" s="476" t="n"/>
      <c r="AZ124" s="476" t="n"/>
      <c r="BA124" s="476" t="n"/>
      <c r="BB124" s="476" t="n"/>
      <c r="BC124" s="476" t="n"/>
      <c r="BD124" s="476" t="n"/>
      <c r="BE124" s="476" t="n"/>
      <c r="BF124" s="476" t="n"/>
      <c r="BG124" s="476" t="n"/>
      <c r="BH124" s="476" t="n"/>
      <c r="BI124" s="476" t="n"/>
      <c r="BJ124" s="476" t="n"/>
      <c r="BK124" s="476" t="n"/>
      <c r="BL124" s="476" t="n"/>
      <c r="BM124" s="476" t="n"/>
      <c r="BN124" s="476" t="n"/>
      <c r="BO124" s="476" t="n"/>
      <c r="BP124" s="476" t="n"/>
      <c r="BQ124" s="476" t="n"/>
      <c r="BR124" s="476" t="n"/>
      <c r="BS124" s="476" t="n"/>
      <c r="BT124" s="476" t="n"/>
      <c r="BU124" s="476" t="n"/>
      <c r="BV124" s="476" t="n"/>
      <c r="BW124" s="476" t="n"/>
      <c r="BX124" s="476" t="n"/>
      <c r="BY124" s="476" t="n"/>
      <c r="BZ124" s="476" t="n"/>
      <c r="CA124" s="476" t="n"/>
      <c r="CB124" s="476" t="n"/>
      <c r="CC124" s="476" t="n"/>
      <c r="CD124" s="476" t="n"/>
      <c r="CE124" s="476" t="n"/>
      <c r="CF124" s="476" t="n"/>
      <c r="CG124" s="476" t="n"/>
      <c r="CH124" s="476" t="n"/>
      <c r="CI124" s="476" t="n"/>
      <c r="CJ124" s="476" t="n"/>
      <c r="CK124" s="476" t="n"/>
      <c r="CL124" s="476" t="n"/>
      <c r="CM124" s="476" t="n"/>
      <c r="CN124" s="476" t="n"/>
      <c r="CO124" s="476" t="n"/>
      <c r="CP124" s="476" t="n"/>
      <c r="CQ124" s="476" t="n"/>
      <c r="CR124" s="476" t="n"/>
      <c r="CS124" s="476" t="n"/>
      <c r="CT124" s="476" t="n"/>
      <c r="CU124" s="476" t="n"/>
      <c r="CV124" s="476" t="n"/>
    </row>
    <row r="125">
      <c r="A125" s="845" t="n"/>
      <c r="B125" s="543" t="n">
        <v>341545.461270915</v>
      </c>
      <c r="C125" s="845" t="n">
        <v>-896283.0985098127</v>
      </c>
      <c r="D125" s="845" t="n">
        <v>-1385499.064804676</v>
      </c>
      <c r="E125" s="845" t="n">
        <v>-1546929.093715645</v>
      </c>
      <c r="F125" s="845" t="n">
        <v>138370.5246443133</v>
      </c>
      <c r="G125" s="845" t="n">
        <v>-929508.039863801</v>
      </c>
      <c r="H125" s="845" t="n">
        <v>-75983.29999538064</v>
      </c>
      <c r="I125" s="845" t="n">
        <v>-349439.4359515198</v>
      </c>
      <c r="J125" s="845" t="n">
        <v>439957.155982326</v>
      </c>
      <c r="K125" s="845" t="n">
        <v>-177986.7528911629</v>
      </c>
      <c r="L125" s="845" t="n">
        <v>-498871.6949896335</v>
      </c>
      <c r="M125" s="845" t="n">
        <v>-780083.2473928363</v>
      </c>
      <c r="N125" s="845" t="n">
        <v>115864.2617856776</v>
      </c>
      <c r="O125" s="845" t="n">
        <v>-1325573.395279685</v>
      </c>
      <c r="P125" s="845" t="n">
        <v>924616.6561064573</v>
      </c>
      <c r="Q125" s="845" t="n">
        <v>6005803.063604465</v>
      </c>
      <c r="R125" s="543" t="n">
        <v>0</v>
      </c>
      <c r="S125" s="845" t="n">
        <v>0</v>
      </c>
      <c r="T125" s="544" t="n">
        <v>0</v>
      </c>
      <c r="U125" s="547" t="n">
        <v>18582.32136578062</v>
      </c>
      <c r="V125" s="845" t="n">
        <v>-12492.81840224428</v>
      </c>
      <c r="W125" s="476" t="n"/>
      <c r="X125" s="476" t="n"/>
      <c r="Y125" s="845" t="n">
        <v>0.2429392152529517</v>
      </c>
      <c r="Z125" s="476" t="n"/>
      <c r="AA125" s="476" t="n"/>
      <c r="AB125" s="476" t="n"/>
      <c r="AC125" s="476" t="n"/>
      <c r="AD125" s="476" t="n"/>
      <c r="AE125" s="476" t="n"/>
      <c r="AF125" s="476" t="n"/>
      <c r="AG125" s="476" t="n"/>
      <c r="AH125" s="476" t="n"/>
      <c r="AI125" s="476" t="n"/>
      <c r="AJ125" s="476" t="n"/>
      <c r="AK125" s="476" t="n"/>
      <c r="AL125" s="476" t="n"/>
      <c r="AM125" s="476" t="n"/>
      <c r="AN125" s="476" t="n"/>
      <c r="AO125" s="476" t="n"/>
      <c r="AP125" s="476" t="n"/>
      <c r="AQ125" s="476" t="n"/>
      <c r="AR125" s="476" t="n"/>
      <c r="AS125" s="476" t="n"/>
      <c r="AT125" s="476" t="n"/>
      <c r="AU125" s="476" t="n"/>
      <c r="AV125" s="476" t="n"/>
      <c r="AW125" s="476" t="n"/>
      <c r="AX125" s="476" t="n"/>
      <c r="AY125" s="476" t="n"/>
      <c r="AZ125" s="476" t="n"/>
      <c r="BA125" s="476" t="n"/>
      <c r="BB125" s="476" t="n"/>
      <c r="BC125" s="476" t="n"/>
      <c r="BD125" s="476" t="n"/>
      <c r="BE125" s="476" t="n"/>
      <c r="BF125" s="476" t="n"/>
      <c r="BG125" s="476" t="n"/>
      <c r="BH125" s="476" t="n"/>
      <c r="BI125" s="476" t="n"/>
      <c r="BJ125" s="476" t="n"/>
      <c r="BK125" s="476" t="n"/>
      <c r="BL125" s="476" t="n"/>
      <c r="BM125" s="476" t="n"/>
      <c r="BN125" s="476" t="n"/>
      <c r="BO125" s="476" t="n"/>
      <c r="BP125" s="476" t="n"/>
      <c r="BQ125" s="476" t="n"/>
      <c r="BR125" s="476" t="n"/>
      <c r="BS125" s="476" t="n"/>
      <c r="BT125" s="476" t="n"/>
      <c r="BU125" s="476" t="n"/>
      <c r="BV125" s="476" t="n"/>
      <c r="BW125" s="476" t="n"/>
      <c r="BX125" s="476" t="n"/>
      <c r="BY125" s="476" t="n"/>
      <c r="BZ125" s="476" t="n"/>
      <c r="CA125" s="476" t="n"/>
      <c r="CB125" s="476" t="n"/>
      <c r="CC125" s="476" t="n"/>
      <c r="CD125" s="476" t="n"/>
      <c r="CE125" s="476" t="n"/>
      <c r="CF125" s="476" t="n"/>
      <c r="CG125" s="476" t="n"/>
      <c r="CH125" s="476" t="n"/>
      <c r="CI125" s="476" t="n"/>
      <c r="CJ125" s="476" t="n"/>
      <c r="CK125" s="476" t="n"/>
      <c r="CL125" s="476" t="n"/>
      <c r="CM125" s="476" t="n"/>
      <c r="CN125" s="476" t="n"/>
      <c r="CO125" s="476" t="n"/>
      <c r="CP125" s="476" t="n"/>
      <c r="CQ125" s="476" t="n"/>
      <c r="CR125" s="476" t="n"/>
      <c r="CS125" s="476" t="n"/>
      <c r="CT125" s="476" t="n"/>
      <c r="CU125" s="476" t="n"/>
      <c r="CV125" s="476" t="n"/>
    </row>
    <row r="126">
      <c r="A126" s="845" t="inlineStr">
        <is>
          <t>S</t>
        </is>
      </c>
      <c r="B126" s="543" t="n">
        <v>0</v>
      </c>
      <c r="C126" s="845" t="n">
        <v>0</v>
      </c>
      <c r="D126" s="845" t="n">
        <v>0</v>
      </c>
      <c r="E126" s="845" t="n">
        <v>0</v>
      </c>
      <c r="F126" s="845" t="n">
        <v>0</v>
      </c>
      <c r="G126" s="845" t="n">
        <v>0</v>
      </c>
      <c r="H126" s="845" t="n">
        <v>1</v>
      </c>
      <c r="I126" s="845" t="n">
        <v>0</v>
      </c>
      <c r="J126" s="845" t="n">
        <v>0</v>
      </c>
      <c r="K126" s="845" t="n">
        <v>0</v>
      </c>
      <c r="L126" s="845" t="n">
        <v>1</v>
      </c>
      <c r="M126" s="845" t="n">
        <v>0</v>
      </c>
      <c r="N126" s="845" t="n">
        <v>1</v>
      </c>
      <c r="O126" s="845" t="n">
        <v>0</v>
      </c>
      <c r="P126" s="845" t="n">
        <v>0</v>
      </c>
      <c r="Q126" s="845" t="n">
        <v>0</v>
      </c>
      <c r="R126" s="543" t="n">
        <v>0</v>
      </c>
      <c r="S126" s="845" t="n">
        <v>0</v>
      </c>
      <c r="T126" s="544" t="n">
        <v>0</v>
      </c>
      <c r="U126" s="547" t="n">
        <v>26537.39831392535</v>
      </c>
      <c r="V126" s="476" t="n"/>
      <c r="W126" s="476" t="n"/>
      <c r="X126" s="476" t="n"/>
      <c r="Y126" s="845" t="n">
        <v>-0.3264834221999487</v>
      </c>
      <c r="Z126" s="476" t="n"/>
      <c r="AA126" s="476" t="n"/>
      <c r="AB126" s="476" t="n"/>
      <c r="AC126" s="476" t="n"/>
      <c r="AD126" s="476" t="n"/>
      <c r="AE126" s="476" t="n"/>
      <c r="AF126" s="476" t="n"/>
      <c r="AG126" s="476" t="n"/>
      <c r="AH126" s="476" t="n"/>
      <c r="AI126" s="476" t="n"/>
      <c r="AJ126" s="476" t="n"/>
      <c r="AK126" s="476" t="n"/>
      <c r="AL126" s="476" t="n"/>
      <c r="AM126" s="476" t="n"/>
      <c r="AN126" s="476" t="n"/>
      <c r="AO126" s="476" t="n"/>
      <c r="AP126" s="476" t="n"/>
      <c r="AQ126" s="476" t="n"/>
      <c r="AR126" s="476" t="n"/>
      <c r="AS126" s="476" t="n"/>
      <c r="AT126" s="476" t="n"/>
      <c r="AU126" s="476" t="n"/>
      <c r="AV126" s="476" t="n"/>
      <c r="AW126" s="476" t="n"/>
      <c r="AX126" s="476" t="n"/>
      <c r="AY126" s="476" t="n"/>
      <c r="AZ126" s="476" t="n"/>
      <c r="BA126" s="476" t="n"/>
      <c r="BB126" s="476" t="n"/>
      <c r="BC126" s="476" t="n"/>
      <c r="BD126" s="476" t="n"/>
      <c r="BE126" s="476" t="n"/>
      <c r="BF126" s="476" t="n"/>
      <c r="BG126" s="476" t="n"/>
      <c r="BH126" s="476" t="n"/>
      <c r="BI126" s="476" t="n"/>
      <c r="BJ126" s="476" t="n"/>
      <c r="BK126" s="476" t="n"/>
      <c r="BL126" s="476" t="n"/>
      <c r="BM126" s="476" t="n"/>
      <c r="BN126" s="476" t="n"/>
      <c r="BO126" s="476" t="n"/>
      <c r="BP126" s="476" t="n"/>
      <c r="BQ126" s="476" t="n"/>
      <c r="BR126" s="476" t="n"/>
      <c r="BS126" s="476" t="n"/>
      <c r="BT126" s="476" t="n"/>
      <c r="BU126" s="476" t="n"/>
      <c r="BV126" s="476" t="n"/>
      <c r="BW126" s="476" t="n"/>
      <c r="BX126" s="476" t="n"/>
      <c r="BY126" s="476" t="n"/>
      <c r="BZ126" s="476" t="n"/>
      <c r="CA126" s="476" t="n"/>
      <c r="CB126" s="476" t="n"/>
      <c r="CC126" s="476" t="n"/>
      <c r="CD126" s="476" t="n"/>
      <c r="CE126" s="476" t="n"/>
      <c r="CF126" s="476" t="n"/>
      <c r="CG126" s="476" t="n"/>
      <c r="CH126" s="476" t="n"/>
      <c r="CI126" s="476" t="n"/>
      <c r="CJ126" s="476" t="n"/>
      <c r="CK126" s="476" t="n"/>
      <c r="CL126" s="476" t="n"/>
      <c r="CM126" s="476" t="n"/>
      <c r="CN126" s="476" t="n"/>
      <c r="CO126" s="476" t="n"/>
      <c r="CP126" s="476" t="n"/>
      <c r="CQ126" s="476" t="n"/>
      <c r="CR126" s="476" t="n"/>
      <c r="CS126" s="476" t="n"/>
      <c r="CT126" s="476" t="n"/>
      <c r="CU126" s="476" t="n"/>
      <c r="CV126" s="476" t="n"/>
    </row>
    <row r="127">
      <c r="A127" s="476" t="n"/>
      <c r="B127" s="543" t="n">
        <v>0</v>
      </c>
      <c r="C127" s="845" t="n">
        <v>0</v>
      </c>
      <c r="D127" s="845" t="n">
        <v>0</v>
      </c>
      <c r="E127" s="845" t="n">
        <v>0</v>
      </c>
      <c r="F127" s="845" t="n">
        <v>0</v>
      </c>
      <c r="G127" s="845" t="n">
        <v>0</v>
      </c>
      <c r="H127" s="845" t="n">
        <v>0</v>
      </c>
      <c r="I127" s="845" t="n">
        <v>1</v>
      </c>
      <c r="J127" s="845" t="n">
        <v>0</v>
      </c>
      <c r="K127" s="845" t="n">
        <v>0</v>
      </c>
      <c r="L127" s="845" t="n">
        <v>0</v>
      </c>
      <c r="M127" s="845" t="n">
        <v>1</v>
      </c>
      <c r="N127" s="845" t="n">
        <v>0</v>
      </c>
      <c r="O127" s="845" t="n">
        <v>1</v>
      </c>
      <c r="P127" s="845" t="n">
        <v>0</v>
      </c>
      <c r="Q127" s="845" t="n">
        <v>0</v>
      </c>
      <c r="R127" s="543" t="n">
        <v>0</v>
      </c>
      <c r="S127" s="845" t="n">
        <v>0</v>
      </c>
      <c r="T127" s="544" t="n">
        <v>0</v>
      </c>
      <c r="U127" s="547" t="n">
        <v>286.6156205491341</v>
      </c>
      <c r="V127" s="476" t="n"/>
      <c r="W127" s="476" t="n"/>
      <c r="X127" s="476" t="n"/>
      <c r="Y127" s="845" t="n">
        <v>-1.198639978845097</v>
      </c>
      <c r="Z127" s="476" t="n"/>
      <c r="AA127" s="476" t="n"/>
      <c r="AB127" s="476" t="n"/>
      <c r="AC127" s="476" t="n"/>
      <c r="AD127" s="476" t="n"/>
      <c r="AE127" s="476" t="n"/>
      <c r="AF127" s="476" t="n"/>
      <c r="AG127" s="476" t="n"/>
      <c r="AH127" s="476" t="n"/>
      <c r="AI127" s="476" t="n"/>
      <c r="AJ127" s="476" t="n"/>
      <c r="AK127" s="476" t="n"/>
      <c r="AL127" s="476" t="n"/>
      <c r="AM127" s="476" t="n"/>
      <c r="AN127" s="476" t="n"/>
      <c r="AO127" s="476" t="n"/>
      <c r="AP127" s="476" t="n"/>
      <c r="AQ127" s="476" t="n"/>
      <c r="AR127" s="476" t="n"/>
      <c r="AS127" s="476" t="n"/>
      <c r="AT127" s="476" t="n"/>
      <c r="AU127" s="476" t="n"/>
      <c r="AV127" s="476" t="n"/>
      <c r="AW127" s="476" t="n"/>
      <c r="AX127" s="476" t="n"/>
      <c r="AY127" s="476" t="n"/>
      <c r="AZ127" s="476" t="n"/>
      <c r="BA127" s="476" t="n"/>
      <c r="BB127" s="476" t="n"/>
      <c r="BC127" s="476" t="n"/>
      <c r="BD127" s="476" t="n"/>
      <c r="BE127" s="476" t="n"/>
      <c r="BF127" s="476" t="n"/>
      <c r="BG127" s="476" t="n"/>
      <c r="BH127" s="476" t="n"/>
      <c r="BI127" s="476" t="n"/>
      <c r="BJ127" s="476" t="n"/>
      <c r="BK127" s="476" t="n"/>
      <c r="BL127" s="476" t="n"/>
      <c r="BM127" s="476" t="n"/>
      <c r="BN127" s="476" t="n"/>
      <c r="BO127" s="476" t="n"/>
      <c r="BP127" s="476" t="n"/>
      <c r="BQ127" s="476" t="n"/>
      <c r="BR127" s="476" t="n"/>
      <c r="BS127" s="476" t="n"/>
      <c r="BT127" s="476" t="n"/>
      <c r="BU127" s="476" t="n"/>
      <c r="BV127" s="476" t="n"/>
      <c r="BW127" s="476" t="n"/>
      <c r="BX127" s="476" t="n"/>
      <c r="BY127" s="476" t="n"/>
      <c r="BZ127" s="476" t="n"/>
      <c r="CA127" s="476" t="n"/>
      <c r="CB127" s="476" t="n"/>
      <c r="CC127" s="476" t="n"/>
      <c r="CD127" s="476" t="n"/>
      <c r="CE127" s="476" t="n"/>
      <c r="CF127" s="476" t="n"/>
      <c r="CG127" s="476" t="n"/>
      <c r="CH127" s="476" t="n"/>
      <c r="CI127" s="476" t="n"/>
      <c r="CJ127" s="476" t="n"/>
      <c r="CK127" s="476" t="n"/>
      <c r="CL127" s="476" t="n"/>
      <c r="CM127" s="476" t="n"/>
      <c r="CN127" s="476" t="n"/>
      <c r="CO127" s="476" t="n"/>
      <c r="CP127" s="476" t="n"/>
      <c r="CQ127" s="476" t="n"/>
      <c r="CR127" s="476" t="n"/>
      <c r="CS127" s="476" t="n"/>
      <c r="CT127" s="476" t="n"/>
      <c r="CU127" s="476" t="n"/>
      <c r="CV127" s="476" t="n"/>
    </row>
    <row r="128">
      <c r="A128" s="476" t="n"/>
      <c r="B128" s="543" t="n">
        <v>0</v>
      </c>
      <c r="C128" s="845" t="n">
        <v>0</v>
      </c>
      <c r="D128" s="845" t="n">
        <v>0</v>
      </c>
      <c r="E128" s="845" t="n">
        <v>0</v>
      </c>
      <c r="F128" s="845" t="n">
        <v>0</v>
      </c>
      <c r="G128" s="845" t="n">
        <v>0</v>
      </c>
      <c r="H128" s="845">
        <f>-AB112</f>
        <v/>
      </c>
      <c r="I128" s="845">
        <f>AA112</f>
        <v/>
      </c>
      <c r="J128" s="845" t="n">
        <v>0</v>
      </c>
      <c r="K128" s="845" t="n">
        <v>0</v>
      </c>
      <c r="L128" s="845">
        <f>-AB113</f>
        <v/>
      </c>
      <c r="M128" s="845">
        <f>AA113</f>
        <v/>
      </c>
      <c r="N128" s="845">
        <f>-AB114</f>
        <v/>
      </c>
      <c r="O128" s="845">
        <f>AA114</f>
        <v/>
      </c>
      <c r="P128" s="845" t="n">
        <v>0</v>
      </c>
      <c r="Q128" s="845" t="n">
        <v>0</v>
      </c>
      <c r="R128" s="543" t="n">
        <v>0</v>
      </c>
      <c r="S128" s="845" t="n">
        <v>0</v>
      </c>
      <c r="T128" s="544" t="n">
        <v>0</v>
      </c>
      <c r="U128" s="547" t="n">
        <v>-4488.994939957913</v>
      </c>
      <c r="V128" s="476" t="n"/>
      <c r="W128" s="476" t="n"/>
      <c r="X128" s="476" t="n"/>
      <c r="Y128" s="845" t="n">
        <v>0.8659343895195128</v>
      </c>
      <c r="Z128" s="476" t="n"/>
      <c r="AA128" s="476" t="n"/>
      <c r="AB128" s="476" t="n"/>
      <c r="AC128" s="476" t="n"/>
      <c r="AD128" s="476" t="n"/>
      <c r="AE128" s="476" t="n"/>
      <c r="AF128" s="476" t="n"/>
      <c r="AG128" s="476" t="n"/>
      <c r="AH128" s="476" t="n"/>
      <c r="AI128" s="476" t="n"/>
      <c r="AJ128" s="476" t="n"/>
      <c r="AK128" s="476" t="n"/>
      <c r="AL128" s="476" t="n"/>
      <c r="AM128" s="476" t="n"/>
      <c r="AN128" s="476" t="n"/>
      <c r="AO128" s="476" t="n"/>
      <c r="AP128" s="476" t="n"/>
      <c r="AQ128" s="476" t="n"/>
      <c r="AR128" s="476" t="n"/>
      <c r="AS128" s="476" t="n"/>
      <c r="AT128" s="476" t="n"/>
      <c r="AU128" s="476" t="n"/>
      <c r="AV128" s="476" t="n"/>
      <c r="AW128" s="476" t="n"/>
      <c r="AX128" s="476" t="n"/>
      <c r="AY128" s="476" t="n"/>
      <c r="AZ128" s="476" t="n"/>
      <c r="BA128" s="476" t="n"/>
      <c r="BB128" s="476" t="n"/>
      <c r="BC128" s="476" t="n"/>
      <c r="BD128" s="476" t="n"/>
      <c r="BE128" s="476" t="n"/>
      <c r="BF128" s="476" t="n"/>
      <c r="BG128" s="476" t="n"/>
      <c r="BH128" s="476" t="n"/>
      <c r="BI128" s="476" t="n"/>
      <c r="BJ128" s="476" t="n"/>
      <c r="BK128" s="476" t="n"/>
      <c r="BL128" s="476" t="n"/>
      <c r="BM128" s="476" t="n"/>
      <c r="BN128" s="476" t="n"/>
      <c r="BO128" s="476" t="n"/>
      <c r="BP128" s="476" t="n"/>
      <c r="BQ128" s="476" t="n"/>
      <c r="BR128" s="476" t="n"/>
      <c r="BS128" s="476" t="n"/>
      <c r="BT128" s="476" t="n"/>
      <c r="BU128" s="476" t="n"/>
      <c r="BV128" s="476" t="n"/>
      <c r="BW128" s="476" t="n"/>
      <c r="BX128" s="476" t="n"/>
      <c r="BY128" s="476" t="n"/>
      <c r="BZ128" s="476" t="n"/>
      <c r="CA128" s="476" t="n"/>
      <c r="CB128" s="476" t="n"/>
      <c r="CC128" s="476" t="n"/>
      <c r="CD128" s="476" t="n"/>
      <c r="CE128" s="476" t="n"/>
      <c r="CF128" s="476" t="n"/>
      <c r="CG128" s="476" t="n"/>
      <c r="CH128" s="476" t="n"/>
      <c r="CI128" s="476" t="n"/>
      <c r="CJ128" s="476" t="n"/>
      <c r="CK128" s="476" t="n"/>
      <c r="CL128" s="476" t="n"/>
      <c r="CM128" s="476" t="n"/>
      <c r="CN128" s="476" t="n"/>
      <c r="CO128" s="476" t="n"/>
      <c r="CP128" s="476" t="n"/>
      <c r="CQ128" s="476" t="n"/>
      <c r="CR128" s="476" t="n"/>
      <c r="CS128" s="476" t="n"/>
      <c r="CT128" s="476" t="n"/>
      <c r="CU128" s="476" t="n"/>
      <c r="CV128" s="476" t="n"/>
    </row>
    <row r="129">
      <c r="A129" s="476" t="n"/>
      <c r="B129" s="543" t="n">
        <v>-997453.8716580537</v>
      </c>
      <c r="C129" s="476" t="n">
        <v>127366.9780975411</v>
      </c>
      <c r="D129" s="476" t="n">
        <v>-3003762.336559472</v>
      </c>
      <c r="E129" s="476" t="n">
        <v>-1271232.582584871</v>
      </c>
      <c r="F129" s="476" t="n">
        <v>-2387538.113622162</v>
      </c>
      <c r="G129" s="476" t="n">
        <v>-372519.4349699052</v>
      </c>
      <c r="H129" s="476" t="n">
        <v>-1082062.511579623</v>
      </c>
      <c r="I129" s="476" t="n">
        <v>-521342.9408878048</v>
      </c>
      <c r="J129" s="476" t="n">
        <v>191783.1919405145</v>
      </c>
      <c r="K129" s="476" t="n">
        <v>659043.9815427364</v>
      </c>
      <c r="L129" s="476" t="n">
        <v>-2622586.544235618</v>
      </c>
      <c r="M129" s="476" t="n">
        <v>411244.6437289523</v>
      </c>
      <c r="N129" s="476" t="n">
        <v>-743796.7220355183</v>
      </c>
      <c r="O129" s="476" t="n">
        <v>42822.69896689383</v>
      </c>
      <c r="P129" s="476" t="n">
        <v>10645416.90774993</v>
      </c>
      <c r="Q129" s="476" t="n">
        <v>924616.6561064569</v>
      </c>
      <c r="R129" s="543" t="n">
        <v>0</v>
      </c>
      <c r="S129" s="476" t="n">
        <v>0</v>
      </c>
      <c r="T129" s="544" t="n">
        <v>0</v>
      </c>
      <c r="U129" s="547" t="n">
        <v>15796.64566592623</v>
      </c>
      <c r="V129" s="845" t="n"/>
      <c r="W129" s="845" t="n"/>
      <c r="X129" s="845" t="n"/>
      <c r="Y129" s="845" t="n">
        <v>0.2339842178892582</v>
      </c>
      <c r="Z129" s="845" t="n"/>
      <c r="AA129" s="845" t="inlineStr">
        <is>
          <t>VTL</t>
        </is>
      </c>
      <c r="AB129" s="845">
        <f t="array" ref="AB129">MMULT(TRANSPOSE(_xlfn.ANCHORARRAY(Y119)),S76:S107)</f>
        <v/>
      </c>
      <c r="AC129" s="845" t="n"/>
      <c r="AD129" s="845" t="n"/>
      <c r="AE129" s="845" t="n"/>
      <c r="AF129" s="476" t="n"/>
      <c r="AG129" s="476" t="n"/>
      <c r="AH129" s="476" t="n"/>
      <c r="AI129" s="476" t="n"/>
      <c r="AJ129" s="476" t="n"/>
      <c r="AK129" s="476" t="n"/>
      <c r="AL129" s="476" t="n"/>
      <c r="AM129" s="476" t="n"/>
      <c r="AN129" s="476" t="n"/>
      <c r="AO129" s="476" t="n"/>
      <c r="AP129" s="476" t="n"/>
      <c r="AQ129" s="476" t="n"/>
      <c r="AR129" s="476" t="n"/>
      <c r="AS129" s="476" t="n"/>
      <c r="AT129" s="476" t="n"/>
      <c r="AU129" s="476" t="n"/>
      <c r="AV129" s="476" t="n"/>
      <c r="AW129" s="476" t="n"/>
      <c r="AX129" s="476" t="n"/>
      <c r="AY129" s="476" t="n"/>
      <c r="AZ129" s="476" t="n"/>
      <c r="BA129" s="476" t="n"/>
      <c r="BB129" s="476" t="n"/>
      <c r="BC129" s="476" t="n"/>
      <c r="BD129" s="476" t="n"/>
      <c r="BE129" s="476" t="n"/>
      <c r="BF129" s="476" t="n"/>
      <c r="BG129" s="476" t="n"/>
      <c r="BH129" s="476" t="n"/>
      <c r="BI129" s="476" t="n"/>
      <c r="BJ129" s="476" t="n"/>
      <c r="BK129" s="476" t="n"/>
      <c r="BL129" s="476" t="n"/>
      <c r="BM129" s="476" t="n"/>
      <c r="BN129" s="476" t="n"/>
      <c r="BO129" s="476" t="n"/>
      <c r="BP129" s="476" t="n"/>
      <c r="BQ129" s="476" t="n"/>
      <c r="BR129" s="476" t="n"/>
      <c r="BS129" s="476" t="n"/>
      <c r="BT129" s="476" t="n"/>
      <c r="BU129" s="476" t="n"/>
      <c r="BV129" s="476" t="n"/>
      <c r="BW129" s="476" t="n"/>
      <c r="BX129" s="476" t="n"/>
      <c r="BY129" s="476" t="n"/>
      <c r="BZ129" s="476" t="n"/>
      <c r="CA129" s="476" t="n"/>
      <c r="CB129" s="476" t="n"/>
      <c r="CC129" s="476" t="n"/>
      <c r="CD129" s="476" t="n"/>
      <c r="CE129" s="476" t="n"/>
      <c r="CF129" s="476" t="n"/>
      <c r="CG129" s="476" t="n"/>
      <c r="CH129" s="476" t="n"/>
      <c r="CI129" s="476" t="n"/>
      <c r="CJ129" s="476" t="n"/>
      <c r="CK129" s="476" t="n"/>
      <c r="CL129" s="476" t="n"/>
      <c r="CM129" s="476" t="n"/>
      <c r="CN129" s="476" t="n"/>
      <c r="CO129" s="476" t="n"/>
      <c r="CP129" s="476" t="n"/>
      <c r="CQ129" s="476" t="n"/>
      <c r="CR129" s="476" t="n"/>
      <c r="CS129" s="476" t="n"/>
      <c r="CT129" s="476" t="n"/>
      <c r="CU129" s="476" t="n"/>
      <c r="CV129" s="476" t="n"/>
    </row>
    <row r="130">
      <c r="A130" s="476" t="n"/>
      <c r="B130" s="543" t="inlineStr">
        <is>
          <t>(ATA)-1</t>
        </is>
      </c>
      <c r="C130" s="476" t="n">
        <v>-896283.0985098126</v>
      </c>
      <c r="D130" s="476" t="n">
        <v>-1385499.064804676</v>
      </c>
      <c r="E130" s="476" t="n">
        <v>-1546929.093715645</v>
      </c>
      <c r="F130" s="476" t="n">
        <v>138370.5246443136</v>
      </c>
      <c r="G130" s="476" t="n">
        <v>-929508.0398638016</v>
      </c>
      <c r="H130" s="476" t="n">
        <v>-75983.29999538057</v>
      </c>
      <c r="I130" s="476" t="n">
        <v>-349439.4359515198</v>
      </c>
      <c r="J130" s="476" t="n">
        <v>439957.1559823259</v>
      </c>
      <c r="K130" s="476" t="n">
        <v>-177986.7528911628</v>
      </c>
      <c r="L130" s="476" t="n">
        <v>-498871.6949896334</v>
      </c>
      <c r="M130" s="476" t="n">
        <v>-780083.2473928361</v>
      </c>
      <c r="N130" s="476" t="n">
        <v>115864.2617856777</v>
      </c>
      <c r="O130" s="476" t="n">
        <v>-1325573.395279685</v>
      </c>
      <c r="P130" s="476" t="n">
        <v>924616.6561064569</v>
      </c>
      <c r="Q130" s="476" t="n">
        <v>6005803.063604465</v>
      </c>
      <c r="R130" s="567" t="inlineStr">
        <is>
          <t>ST(-1)</t>
        </is>
      </c>
      <c r="S130" s="590" t="n">
        <v>0</v>
      </c>
      <c r="T130" s="568" t="n">
        <v>0</v>
      </c>
      <c r="U130" s="571" t="n">
        <v>-12492.81840234527</v>
      </c>
      <c r="V130" s="845" t="inlineStr">
        <is>
          <t>X</t>
        </is>
      </c>
      <c r="W130" s="845" t="inlineStr">
        <is>
          <t>mx</t>
        </is>
      </c>
      <c r="X130" s="845" t="n"/>
      <c r="Y130" s="845" t="n">
        <v>0.06662010330236168</v>
      </c>
      <c r="Z130" s="845" t="n"/>
      <c r="AA130" s="845" t="inlineStr">
        <is>
          <t>VTV</t>
        </is>
      </c>
      <c r="AB130" s="845">
        <f t="array" ref="AB130">MMULT(TRANSPOSE(_xlfn.ANCHORARRAY(Y119)),_xlfn.ANCHORARRAY(Y119))</f>
        <v/>
      </c>
      <c r="AC130" s="845" t="n"/>
      <c r="AD130" s="845" t="n"/>
      <c r="AE130" s="845" t="n"/>
      <c r="AF130" s="476" t="n"/>
      <c r="AG130" s="476" t="n"/>
      <c r="AH130" s="476" t="n"/>
      <c r="AI130" s="476" t="n"/>
      <c r="AJ130" s="476" t="n"/>
      <c r="AK130" s="476" t="n"/>
      <c r="AL130" s="476" t="n"/>
      <c r="AM130" s="476" t="n"/>
      <c r="AN130" s="476" t="n"/>
      <c r="AO130" s="476" t="n"/>
      <c r="AP130" s="476" t="n"/>
      <c r="AQ130" s="476" t="n"/>
      <c r="AR130" s="476" t="n"/>
      <c r="AS130" s="476" t="n"/>
      <c r="AT130" s="476" t="n"/>
      <c r="AU130" s="476" t="n"/>
      <c r="AV130" s="476" t="n"/>
      <c r="AW130" s="476" t="n"/>
      <c r="AX130" s="476" t="n"/>
      <c r="AY130" s="476" t="n"/>
      <c r="AZ130" s="476" t="n"/>
      <c r="BA130" s="476" t="n"/>
      <c r="BB130" s="476" t="n"/>
      <c r="BC130" s="476" t="n"/>
      <c r="BD130" s="476" t="n"/>
      <c r="BE130" s="476" t="n"/>
      <c r="BF130" s="476" t="n"/>
      <c r="BG130" s="476" t="n"/>
      <c r="BH130" s="476" t="n"/>
      <c r="BI130" s="476" t="n"/>
      <c r="BJ130" s="476" t="n"/>
      <c r="BK130" s="476" t="n"/>
      <c r="BL130" s="476" t="n"/>
      <c r="BM130" s="476" t="n"/>
      <c r="BN130" s="476" t="n"/>
      <c r="BO130" s="476" t="n"/>
      <c r="BP130" s="476" t="n"/>
      <c r="BQ130" s="476" t="n"/>
      <c r="BR130" s="476" t="n"/>
      <c r="BS130" s="476" t="n"/>
      <c r="BT130" s="476" t="n"/>
      <c r="BU130" s="476" t="n"/>
      <c r="BV130" s="476" t="n"/>
      <c r="BW130" s="476" t="n"/>
      <c r="BX130" s="476" t="n"/>
      <c r="BY130" s="476" t="n"/>
      <c r="BZ130" s="476" t="n"/>
      <c r="CA130" s="476" t="n"/>
      <c r="CB130" s="476" t="n"/>
      <c r="CC130" s="476" t="n"/>
      <c r="CD130" s="476" t="n"/>
      <c r="CE130" s="476" t="n"/>
      <c r="CF130" s="476" t="n"/>
      <c r="CG130" s="476" t="n"/>
      <c r="CH130" s="476" t="n"/>
      <c r="CI130" s="476" t="n"/>
      <c r="CJ130" s="476" t="n"/>
      <c r="CK130" s="476" t="n"/>
      <c r="CL130" s="476" t="n"/>
      <c r="CM130" s="476" t="n"/>
      <c r="CN130" s="476" t="n"/>
      <c r="CO130" s="476" t="n"/>
      <c r="CP130" s="476" t="n"/>
      <c r="CQ130" s="476" t="n"/>
      <c r="CR130" s="476" t="n"/>
      <c r="CS130" s="476" t="n"/>
      <c r="CT130" s="476" t="n"/>
      <c r="CU130" s="476" t="n"/>
      <c r="CV130" s="476" t="n"/>
    </row>
    <row r="131">
      <c r="A131" s="476" t="n"/>
      <c r="B131" s="580">
        <f t="array" ref="B131:T149">MINVERSE(B110:T128)</f>
        <v/>
      </c>
      <c r="C131" s="581" t="n">
        <v>4.992164860094148e-07</v>
      </c>
      <c r="D131" s="581" t="n">
        <v>1.441321175730933e-06</v>
      </c>
      <c r="E131" s="581" t="n">
        <v>1.213664715826366e-06</v>
      </c>
      <c r="F131" s="581" t="n">
        <v>-8.922297867399115e-08</v>
      </c>
      <c r="G131" s="581" t="n">
        <v>1.269597401030249e-06</v>
      </c>
      <c r="H131" s="581" t="n">
        <v>-2.82869565449835e-07</v>
      </c>
      <c r="I131" s="581" t="n">
        <v>4.7007206786814e-07</v>
      </c>
      <c r="J131" s="581" t="n">
        <v>-4.677662793544776e-07</v>
      </c>
      <c r="K131" s="581" t="n">
        <v>-2.089547107569161e-07</v>
      </c>
      <c r="L131" s="581" t="n">
        <v>1.952050823495027e-07</v>
      </c>
      <c r="M131" s="581" t="n">
        <v>-1.794521232273145e-08</v>
      </c>
      <c r="N131" s="581" t="n">
        <v>8.766448310033086e-08</v>
      </c>
      <c r="O131" s="581" t="n">
        <v>-4.521268555454088e-07</v>
      </c>
      <c r="P131" s="581" t="n">
        <v>7.694623711740996e-07</v>
      </c>
      <c r="Q131" s="555" t="n">
        <v>6.524456920264774e-07</v>
      </c>
      <c r="R131" s="580" t="n">
        <v>3.710689270124854</v>
      </c>
      <c r="S131" s="581" t="n">
        <v>-1.92371332859608</v>
      </c>
      <c r="T131" s="555" t="n">
        <v>0.007664196528271228</v>
      </c>
      <c r="U131" s="547" t="n">
        <v>0</v>
      </c>
      <c r="V131" s="845">
        <f t="array" ref="V131:V146">-MMULT(B131:Q146,_xlfn.ANCHORARRAY(V110))</f>
        <v/>
      </c>
      <c r="W131" s="845">
        <f>$AB$131*SQRT(INDEX($B$131:$Q$146,1,1))</f>
        <v/>
      </c>
      <c r="X131" s="845" t="n"/>
      <c r="Y131" s="845" t="n">
        <v>0.09722609839547758</v>
      </c>
      <c r="Z131" s="845" t="n"/>
      <c r="AA131" s="845" t="inlineStr">
        <is>
          <t>m0'</t>
        </is>
      </c>
      <c r="AB131" s="845">
        <f>SQRT(AB130/(32-16+3))</f>
        <v/>
      </c>
      <c r="AC131" s="845" t="n"/>
      <c r="AD131" s="845" t="n"/>
      <c r="AE131" s="845" t="n"/>
      <c r="AF131" s="476" t="n"/>
      <c r="AG131" s="476" t="n"/>
      <c r="AH131" s="476" t="n"/>
      <c r="AI131" s="476" t="n"/>
      <c r="AJ131" s="476" t="n"/>
      <c r="AK131" s="476" t="n"/>
      <c r="AL131" s="476" t="n"/>
      <c r="AM131" s="476" t="n"/>
      <c r="AN131" s="476" t="n"/>
      <c r="AO131" s="476" t="n"/>
      <c r="AP131" s="476" t="n"/>
      <c r="AQ131" s="476" t="n"/>
      <c r="AR131" s="476" t="n"/>
      <c r="AS131" s="476" t="n"/>
      <c r="AT131" s="476" t="n"/>
      <c r="AU131" s="476" t="n"/>
      <c r="AV131" s="476" t="n"/>
      <c r="AW131" s="476" t="n"/>
      <c r="AX131" s="476" t="n"/>
      <c r="AY131" s="476" t="n"/>
      <c r="AZ131" s="476" t="n"/>
      <c r="BA131" s="476" t="n"/>
      <c r="BB131" s="476" t="n"/>
      <c r="BC131" s="476" t="n"/>
      <c r="BD131" s="476" t="n"/>
      <c r="BE131" s="476" t="n"/>
      <c r="BF131" s="476" t="n"/>
      <c r="BG131" s="476" t="n"/>
      <c r="BH131" s="476" t="n"/>
      <c r="BI131" s="476" t="n"/>
      <c r="BJ131" s="476" t="n"/>
      <c r="BK131" s="476" t="n"/>
      <c r="BL131" s="476" t="n"/>
      <c r="BM131" s="476" t="n"/>
      <c r="BN131" s="476" t="n"/>
      <c r="BO131" s="476" t="n"/>
      <c r="BP131" s="476" t="n"/>
      <c r="BQ131" s="476" t="n"/>
      <c r="BR131" s="476" t="n"/>
      <c r="BS131" s="476" t="n"/>
      <c r="BT131" s="476" t="n"/>
      <c r="BU131" s="476" t="n"/>
      <c r="BV131" s="476" t="n"/>
      <c r="BW131" s="476" t="n"/>
      <c r="BX131" s="476" t="n"/>
      <c r="BY131" s="476" t="n"/>
      <c r="BZ131" s="476" t="n"/>
      <c r="CA131" s="476" t="n"/>
      <c r="CB131" s="476" t="n"/>
      <c r="CC131" s="476" t="n"/>
      <c r="CD131" s="476" t="n"/>
      <c r="CE131" s="476" t="n"/>
      <c r="CF131" s="476" t="n"/>
      <c r="CG131" s="476" t="n"/>
      <c r="CH131" s="476" t="n"/>
      <c r="CI131" s="476" t="n"/>
      <c r="CJ131" s="476" t="n"/>
      <c r="CK131" s="476" t="n"/>
      <c r="CL131" s="476" t="n"/>
      <c r="CM131" s="476" t="n"/>
      <c r="CN131" s="476" t="n"/>
      <c r="CO131" s="476" t="n"/>
      <c r="CP131" s="476" t="n"/>
      <c r="CQ131" s="476" t="n"/>
      <c r="CR131" s="476" t="n"/>
      <c r="CS131" s="476" t="n"/>
      <c r="CT131" s="476" t="n"/>
      <c r="CU131" s="476" t="n"/>
      <c r="CV131" s="476" t="n"/>
    </row>
    <row r="132">
      <c r="A132" s="476" t="n"/>
      <c r="B132" s="543" t="n">
        <v>4.992164860094146e-07</v>
      </c>
      <c r="C132" s="845" t="n">
        <v>5.419921994462112e-07</v>
      </c>
      <c r="D132" s="845" t="n">
        <v>3.040138998280353e-07</v>
      </c>
      <c r="E132" s="845" t="n">
        <v>2.619804093991457e-07</v>
      </c>
      <c r="F132" s="845" t="n">
        <v>-4.236480628392297e-08</v>
      </c>
      <c r="G132" s="845" t="n">
        <v>2.581557305240635e-07</v>
      </c>
      <c r="H132" s="845" t="n">
        <v>-5.880287113442345e-08</v>
      </c>
      <c r="I132" s="845" t="n">
        <v>4.057080171511083e-08</v>
      </c>
      <c r="J132" s="845" t="n">
        <v>-1.057015077195627e-07</v>
      </c>
      <c r="K132" s="845" t="n">
        <v>-3.925597034967852e-08</v>
      </c>
      <c r="L132" s="845" t="n">
        <v>3.145237270364213e-08</v>
      </c>
      <c r="M132" s="845" t="n">
        <v>1.803850082013951e-08</v>
      </c>
      <c r="N132" s="845" t="n">
        <v>2.735049843078111e-08</v>
      </c>
      <c r="O132" s="845" t="n">
        <v>-5.860930253525039e-08</v>
      </c>
      <c r="P132" s="845" t="n">
        <v>1.483767706051222e-07</v>
      </c>
      <c r="Q132" s="544" t="n">
        <v>2.078832892317413e-07</v>
      </c>
      <c r="R132" s="845" t="n">
        <v>0.424965316549925</v>
      </c>
      <c r="S132" s="845" t="n">
        <v>0.09127668933780088</v>
      </c>
      <c r="T132" s="544" t="n">
        <v>0.000964369099583795</v>
      </c>
      <c r="U132" s="547" t="n">
        <v>0</v>
      </c>
      <c r="V132" s="845" t="n">
        <v>0.008456317887664737</v>
      </c>
      <c r="W132" s="845">
        <f>$AB$131*SQRT(INDEX($B$131:$Q$146,2,2))</f>
        <v/>
      </c>
      <c r="X132" s="845" t="n"/>
      <c r="Y132" s="845" t="n">
        <v>-1.127761981396621</v>
      </c>
      <c r="Z132" s="845" t="n"/>
      <c r="AA132" s="845" t="n"/>
      <c r="AB132" s="845" t="n"/>
      <c r="AC132" s="845" t="n"/>
      <c r="AD132" s="845" t="n"/>
      <c r="AE132" s="845" t="n"/>
      <c r="AF132" s="476" t="n"/>
      <c r="AG132" s="476" t="n"/>
      <c r="AH132" s="476" t="n"/>
      <c r="AI132" s="476" t="n"/>
      <c r="AJ132" s="476" t="n"/>
      <c r="AK132" s="476" t="n"/>
      <c r="AL132" s="476" t="n"/>
      <c r="AM132" s="476" t="n"/>
      <c r="AN132" s="476" t="n"/>
      <c r="AO132" s="476" t="n"/>
      <c r="AP132" s="476" t="n"/>
      <c r="AQ132" s="476" t="n"/>
      <c r="AR132" s="476" t="n"/>
      <c r="AS132" s="476" t="n"/>
      <c r="AT132" s="476" t="n"/>
      <c r="AU132" s="476" t="n"/>
      <c r="AV132" s="476" t="n"/>
      <c r="AW132" s="476" t="n"/>
      <c r="AX132" s="476" t="n"/>
      <c r="AY132" s="476" t="n"/>
      <c r="AZ132" s="476" t="n"/>
      <c r="BA132" s="476" t="n"/>
      <c r="BB132" s="476" t="n"/>
      <c r="BC132" s="476" t="n"/>
      <c r="BD132" s="476" t="n"/>
      <c r="BE132" s="476" t="n"/>
      <c r="BF132" s="476" t="n"/>
      <c r="BG132" s="476" t="n"/>
      <c r="BH132" s="476" t="n"/>
      <c r="BI132" s="476" t="n"/>
      <c r="BJ132" s="476" t="n"/>
      <c r="BK132" s="476" t="n"/>
      <c r="BL132" s="476" t="n"/>
      <c r="BM132" s="476" t="n"/>
      <c r="BN132" s="476" t="n"/>
      <c r="BO132" s="476" t="n"/>
      <c r="BP132" s="476" t="n"/>
      <c r="BQ132" s="476" t="n"/>
      <c r="BR132" s="476" t="n"/>
      <c r="BS132" s="476" t="n"/>
      <c r="BT132" s="476" t="n"/>
      <c r="BU132" s="476" t="n"/>
      <c r="BV132" s="476" t="n"/>
      <c r="BW132" s="476" t="n"/>
      <c r="BX132" s="476" t="n"/>
      <c r="BY132" s="476" t="n"/>
      <c r="BZ132" s="476" t="n"/>
      <c r="CA132" s="476" t="n"/>
      <c r="CB132" s="476" t="n"/>
      <c r="CC132" s="476" t="n"/>
      <c r="CD132" s="476" t="n"/>
      <c r="CE132" s="476" t="n"/>
      <c r="CF132" s="476" t="n"/>
      <c r="CG132" s="476" t="n"/>
      <c r="CH132" s="476" t="n"/>
      <c r="CI132" s="476" t="n"/>
      <c r="CJ132" s="476" t="n"/>
      <c r="CK132" s="476" t="n"/>
      <c r="CL132" s="476" t="n"/>
      <c r="CM132" s="476" t="n"/>
      <c r="CN132" s="476" t="n"/>
      <c r="CO132" s="476" t="n"/>
      <c r="CP132" s="476" t="n"/>
      <c r="CQ132" s="476" t="n"/>
      <c r="CR132" s="476" t="n"/>
      <c r="CS132" s="476" t="n"/>
      <c r="CT132" s="476" t="n"/>
      <c r="CU132" s="476" t="n"/>
      <c r="CV132" s="476" t="n"/>
    </row>
    <row r="133">
      <c r="A133" s="476" t="n"/>
      <c r="B133" s="712" t="n">
        <v>1.441321175730933e-06</v>
      </c>
      <c r="C133" s="668" t="n">
        <v>3.040138998280352e-07</v>
      </c>
      <c r="D133" s="668" t="n">
        <v>1.411625555270974e-06</v>
      </c>
      <c r="E133" s="668" t="n">
        <v>8.246122432091092e-07</v>
      </c>
      <c r="F133" s="668" t="n">
        <v>-1.051581815818624e-07</v>
      </c>
      <c r="G133" s="668" t="n">
        <v>1.053697000736851e-06</v>
      </c>
      <c r="H133" s="668" t="n">
        <v>-2.428953587626329e-07</v>
      </c>
      <c r="I133" s="668" t="n">
        <v>3.787458925144632e-07</v>
      </c>
      <c r="J133" s="668" t="n">
        <v>-3.918124926331991e-07</v>
      </c>
      <c r="K133" s="668" t="n">
        <v>-1.865838230892318e-07</v>
      </c>
      <c r="L133" s="668" t="n">
        <v>1.716359388530948e-07</v>
      </c>
      <c r="M133" s="668" t="n">
        <v>-1.962731098034101e-08</v>
      </c>
      <c r="N133" s="668" t="n">
        <v>7.125941990953673e-08</v>
      </c>
      <c r="O133" s="668" t="n">
        <v>-3.591185815341224e-07</v>
      </c>
      <c r="P133" s="668" t="n">
        <v>6.565950319058156e-07</v>
      </c>
      <c r="Q133" s="669" t="n">
        <v>5.390758237444112e-07</v>
      </c>
      <c r="R133" s="666" t="n">
        <v>3.375190336006492</v>
      </c>
      <c r="S133" s="667" t="n">
        <v>-1.73261597807329</v>
      </c>
      <c r="T133" s="568" t="n">
        <v>0.006902852502284022</v>
      </c>
      <c r="U133" s="571" t="n">
        <v>0</v>
      </c>
      <c r="V133" s="845" t="n">
        <v>-0.001980363049840846</v>
      </c>
      <c r="W133" s="845">
        <f>$AB$131*SQRT(INDEX($B$131:$Q$146,3,3))</f>
        <v/>
      </c>
      <c r="X133" s="845" t="n"/>
      <c r="Y133" s="845" t="n">
        <v>1.117833926165113</v>
      </c>
      <c r="Z133" s="845" t="n"/>
      <c r="AA133" s="845" t="inlineStr">
        <is>
          <t>ATV</t>
        </is>
      </c>
      <c r="AB133" s="845" t="n"/>
      <c r="AC133" s="845" t="n"/>
      <c r="AD133" s="845" t="n"/>
      <c r="AE133" s="845" t="n"/>
      <c r="AF133" s="476" t="n"/>
      <c r="AG133" s="476" t="n"/>
      <c r="AH133" s="476" t="n"/>
      <c r="AI133" s="476" t="n"/>
      <c r="AJ133" s="476" t="n"/>
      <c r="AK133" s="476" t="n"/>
      <c r="AL133" s="476" t="n"/>
      <c r="AM133" s="476" t="n"/>
      <c r="AN133" s="476" t="n"/>
      <c r="AO133" s="476" t="n"/>
      <c r="AP133" s="476" t="n"/>
      <c r="AQ133" s="476" t="n"/>
      <c r="AR133" s="476" t="n"/>
      <c r="AS133" s="476" t="n"/>
      <c r="AT133" s="476" t="n"/>
      <c r="AU133" s="476" t="n"/>
      <c r="AV133" s="476" t="n"/>
      <c r="AW133" s="476" t="n"/>
      <c r="AX133" s="476" t="n"/>
      <c r="AY133" s="476" t="n"/>
      <c r="AZ133" s="476" t="n"/>
      <c r="BA133" s="476" t="n"/>
      <c r="BB133" s="476" t="n"/>
      <c r="BC133" s="476" t="n"/>
      <c r="BD133" s="476" t="n"/>
      <c r="BE133" s="476" t="n"/>
      <c r="BF133" s="476" t="n"/>
      <c r="BG133" s="476" t="n"/>
      <c r="BH133" s="476" t="n"/>
      <c r="BI133" s="476" t="n"/>
      <c r="BJ133" s="476" t="n"/>
      <c r="BK133" s="476" t="n"/>
      <c r="BL133" s="476" t="n"/>
      <c r="BM133" s="476" t="n"/>
      <c r="BN133" s="476" t="n"/>
      <c r="BO133" s="476" t="n"/>
      <c r="BP133" s="476" t="n"/>
      <c r="BQ133" s="476" t="n"/>
      <c r="BR133" s="476" t="n"/>
      <c r="BS133" s="476" t="n"/>
      <c r="BT133" s="476" t="n"/>
      <c r="BU133" s="476" t="n"/>
      <c r="BV133" s="476" t="n"/>
      <c r="BW133" s="476" t="n"/>
      <c r="BX133" s="476" t="n"/>
      <c r="BY133" s="476" t="n"/>
      <c r="BZ133" s="476" t="n"/>
      <c r="CA133" s="476" t="n"/>
      <c r="CB133" s="476" t="n"/>
      <c r="CC133" s="476" t="n"/>
      <c r="CD133" s="476" t="n"/>
      <c r="CE133" s="476" t="n"/>
      <c r="CF133" s="476" t="n"/>
      <c r="CG133" s="476" t="n"/>
      <c r="CH133" s="476" t="n"/>
      <c r="CI133" s="476" t="n"/>
      <c r="CJ133" s="476" t="n"/>
      <c r="CK133" s="476" t="n"/>
      <c r="CL133" s="476" t="n"/>
      <c r="CM133" s="476" t="n"/>
      <c r="CN133" s="476" t="n"/>
      <c r="CO133" s="476" t="n"/>
      <c r="CP133" s="476" t="n"/>
      <c r="CQ133" s="476" t="n"/>
      <c r="CR133" s="476" t="n"/>
      <c r="CS133" s="476" t="n"/>
      <c r="CT133" s="476" t="n"/>
      <c r="CU133" s="476" t="n"/>
      <c r="CV133" s="476" t="n"/>
    </row>
    <row r="134">
      <c r="A134" s="476" t="n"/>
      <c r="B134" s="670" t="n">
        <v>1.213664715826367e-06</v>
      </c>
      <c r="C134" s="670" t="n">
        <v>2.619804093991454e-07</v>
      </c>
      <c r="D134" s="670" t="n">
        <v>8.246122432091098e-07</v>
      </c>
      <c r="E134" s="670" t="n">
        <v>1.615840918834907e-06</v>
      </c>
      <c r="F134" s="670" t="n">
        <v>-1.171465277781787e-07</v>
      </c>
      <c r="G134" s="670" t="n">
        <v>1.127012803570451e-06</v>
      </c>
      <c r="H134" s="670" t="n">
        <v>-2.28685423898126e-07</v>
      </c>
      <c r="I134" s="670" t="n">
        <v>3.371845364690335e-07</v>
      </c>
      <c r="J134" s="670" t="n">
        <v>-3.962388428086702e-07</v>
      </c>
      <c r="K134" s="670" t="n">
        <v>-1.758027787645118e-07</v>
      </c>
      <c r="L134" s="670" t="n">
        <v>1.797217359329137e-07</v>
      </c>
      <c r="M134" s="670" t="n">
        <v>-4.747475711505991e-08</v>
      </c>
      <c r="N134" s="670" t="n">
        <v>4.896368796521148e-08</v>
      </c>
      <c r="O134" s="670" t="n">
        <v>-2.897097793539738e-07</v>
      </c>
      <c r="P134" s="670" t="n">
        <v>5.546820385961072e-07</v>
      </c>
      <c r="Q134" s="670" t="n">
        <v>6.526508627848138e-07</v>
      </c>
      <c r="R134" s="845" t="n">
        <v>2.370859134436432</v>
      </c>
      <c r="S134" s="845" t="n">
        <v>-1.017087943694378</v>
      </c>
      <c r="T134" s="845" t="n">
        <v>0.005380164450309602</v>
      </c>
      <c r="U134" s="476" t="n"/>
      <c r="V134" s="845" t="n">
        <v>0.005880390036854423</v>
      </c>
      <c r="W134" s="845">
        <f>$AB$131*SQRT(INDEX($B$131:$Q$146,4,4))</f>
        <v/>
      </c>
      <c r="X134" s="845" t="n"/>
      <c r="Y134" s="845" t="n">
        <v>0.2417800029764621</v>
      </c>
      <c r="Z134" s="845" t="n"/>
      <c r="AA134" s="845">
        <f t="array" ref="AA134:AA149">MMULT(_xlfn.ANCHORARRAY(U92),_xlfn.ANCHORARRAY(Y119))</f>
        <v/>
      </c>
      <c r="AB134" s="845" t="n"/>
      <c r="AC134" s="845" t="n"/>
      <c r="AD134" s="845" t="n"/>
      <c r="AE134" s="845" t="n"/>
      <c r="AF134" s="476" t="n"/>
      <c r="AG134" s="476" t="n"/>
      <c r="AH134" s="476" t="n"/>
      <c r="AI134" s="476" t="n"/>
      <c r="AJ134" s="476" t="n"/>
      <c r="AK134" s="476" t="n"/>
      <c r="AL134" s="476" t="n"/>
      <c r="AM134" s="476" t="n"/>
      <c r="AN134" s="476" t="n"/>
      <c r="AO134" s="476" t="n"/>
      <c r="AP134" s="476" t="n"/>
      <c r="AQ134" s="476" t="n"/>
      <c r="AR134" s="476" t="n"/>
      <c r="AS134" s="476" t="n"/>
      <c r="AT134" s="476" t="n"/>
      <c r="AU134" s="476" t="n"/>
      <c r="AV134" s="476" t="n"/>
      <c r="AW134" s="476" t="n"/>
      <c r="AX134" s="476" t="n"/>
      <c r="AY134" s="476" t="n"/>
      <c r="AZ134" s="476" t="n"/>
      <c r="BA134" s="476" t="n"/>
      <c r="BB134" s="476" t="n"/>
      <c r="BC134" s="476" t="n"/>
      <c r="BD134" s="476" t="n"/>
      <c r="BE134" s="476" t="n"/>
      <c r="BF134" s="476" t="n"/>
      <c r="BG134" s="476" t="n"/>
      <c r="BH134" s="476" t="n"/>
      <c r="BI134" s="476" t="n"/>
      <c r="BJ134" s="476" t="n"/>
      <c r="BK134" s="476" t="n"/>
      <c r="BL134" s="476" t="n"/>
      <c r="BM134" s="476" t="n"/>
      <c r="BN134" s="476" t="n"/>
      <c r="BO134" s="476" t="n"/>
      <c r="BP134" s="476" t="n"/>
      <c r="BQ134" s="476" t="n"/>
      <c r="BR134" s="476" t="n"/>
      <c r="BS134" s="476" t="n"/>
      <c r="BT134" s="476" t="n"/>
      <c r="BU134" s="476" t="n"/>
      <c r="BV134" s="476" t="n"/>
      <c r="BW134" s="476" t="n"/>
      <c r="BX134" s="476" t="n"/>
      <c r="BY134" s="476" t="n"/>
      <c r="BZ134" s="476" t="n"/>
      <c r="CA134" s="476" t="n"/>
      <c r="CB134" s="476" t="n"/>
      <c r="CC134" s="476" t="n"/>
      <c r="CD134" s="476" t="n"/>
      <c r="CE134" s="476" t="n"/>
      <c r="CF134" s="476" t="n"/>
      <c r="CG134" s="476" t="n"/>
      <c r="CH134" s="476" t="n"/>
      <c r="CI134" s="476" t="n"/>
      <c r="CJ134" s="476" t="n"/>
      <c r="CK134" s="476" t="n"/>
      <c r="CL134" s="476" t="n"/>
      <c r="CM134" s="476" t="n"/>
      <c r="CN134" s="476" t="n"/>
      <c r="CO134" s="476" t="n"/>
      <c r="CP134" s="476" t="n"/>
      <c r="CQ134" s="476" t="n"/>
      <c r="CR134" s="476" t="n"/>
      <c r="CS134" s="476" t="n"/>
      <c r="CT134" s="476" t="n"/>
      <c r="CU134" s="476" t="n"/>
      <c r="CV134" s="476" t="n"/>
    </row>
    <row r="135">
      <c r="A135" s="476" t="n"/>
      <c r="B135" s="670" t="n">
        <v>-8.922297867399139e-08</v>
      </c>
      <c r="C135" s="670" t="n">
        <v>-4.236480628392315e-08</v>
      </c>
      <c r="D135" s="670" t="n">
        <v>-1.051581815818626e-07</v>
      </c>
      <c r="E135" s="670" t="n">
        <v>-1.171465277781788e-07</v>
      </c>
      <c r="F135" s="670" t="n">
        <v>4.18090339737608e-07</v>
      </c>
      <c r="G135" s="670" t="n">
        <v>-7.522056404126399e-08</v>
      </c>
      <c r="H135" s="670" t="n">
        <v>4.137358882975183e-08</v>
      </c>
      <c r="I135" s="670" t="n">
        <v>2.196186471776853e-08</v>
      </c>
      <c r="J135" s="670" t="n">
        <v>3.454322749204652e-08</v>
      </c>
      <c r="K135" s="670" t="n">
        <v>9.016873048339702e-09</v>
      </c>
      <c r="L135" s="670" t="n">
        <v>-1.783452299940261e-08</v>
      </c>
      <c r="M135" s="670" t="n">
        <v>-2.546674586891568e-08</v>
      </c>
      <c r="N135" s="670" t="n">
        <v>-2.353906583034905e-08</v>
      </c>
      <c r="O135" s="670" t="n">
        <v>3.504881151147258e-09</v>
      </c>
      <c r="P135" s="670" t="n">
        <v>4.630674251625754e-08</v>
      </c>
      <c r="Q135" s="670" t="n">
        <v>-8.81083160435333e-08</v>
      </c>
      <c r="R135" s="845" t="n">
        <v>-0.516597299766521</v>
      </c>
      <c r="S135" s="845" t="n">
        <v>0.4841132879910666</v>
      </c>
      <c r="T135" s="845" t="n">
        <v>-0.001928738199167595</v>
      </c>
      <c r="U135" s="476" t="n"/>
      <c r="V135" s="845" t="n">
        <v>0.009894689699807361</v>
      </c>
      <c r="W135" s="845">
        <f>$AB$131*SQRT(INDEX($B$131:$Q$146,5,5))</f>
        <v/>
      </c>
      <c r="X135" s="845" t="n"/>
      <c r="Y135" s="845" t="n">
        <v>-1.17568646804126</v>
      </c>
      <c r="Z135" s="845" t="n"/>
      <c r="AA135" s="845" t="n">
        <v>-1.534772309241816e-12</v>
      </c>
      <c r="AB135" s="845" t="n"/>
      <c r="AC135" s="845" t="n"/>
      <c r="AD135" s="845" t="n"/>
      <c r="AE135" s="845" t="n"/>
      <c r="AF135" s="476" t="n"/>
      <c r="AG135" s="476" t="n"/>
      <c r="AH135" s="476" t="n"/>
      <c r="AI135" s="476" t="n"/>
      <c r="AJ135" s="476" t="n"/>
      <c r="AK135" s="476" t="n"/>
      <c r="AL135" s="476" t="n"/>
      <c r="AM135" s="476" t="n"/>
      <c r="AN135" s="476" t="n"/>
      <c r="AO135" s="476" t="n"/>
      <c r="AP135" s="476" t="n"/>
      <c r="AQ135" s="476" t="n"/>
      <c r="AR135" s="476" t="n"/>
      <c r="AS135" s="476" t="n"/>
      <c r="AT135" s="476" t="n"/>
      <c r="AU135" s="476" t="n"/>
      <c r="AV135" s="476" t="n"/>
      <c r="AW135" s="476" t="n"/>
      <c r="AX135" s="476" t="n"/>
      <c r="AY135" s="476" t="n"/>
      <c r="AZ135" s="476" t="n"/>
      <c r="BA135" s="476" t="n"/>
      <c r="BB135" s="476" t="n"/>
      <c r="BC135" s="476" t="n"/>
      <c r="BD135" s="476" t="n"/>
      <c r="BE135" s="476" t="n"/>
      <c r="BF135" s="476" t="n"/>
      <c r="BG135" s="476" t="n"/>
      <c r="BH135" s="476" t="n"/>
      <c r="BI135" s="476" t="n"/>
      <c r="BJ135" s="476" t="n"/>
      <c r="BK135" s="476" t="n"/>
      <c r="BL135" s="476" t="n"/>
      <c r="BM135" s="476" t="n"/>
      <c r="BN135" s="476" t="n"/>
      <c r="BO135" s="476" t="n"/>
      <c r="BP135" s="476" t="n"/>
      <c r="BQ135" s="476" t="n"/>
      <c r="BR135" s="476" t="n"/>
      <c r="BS135" s="476" t="n"/>
      <c r="BT135" s="476" t="n"/>
      <c r="BU135" s="476" t="n"/>
      <c r="BV135" s="476" t="n"/>
      <c r="BW135" s="476" t="n"/>
      <c r="BX135" s="476" t="n"/>
      <c r="BY135" s="476" t="n"/>
      <c r="BZ135" s="476" t="n"/>
      <c r="CA135" s="476" t="n"/>
      <c r="CB135" s="476" t="n"/>
      <c r="CC135" s="476" t="n"/>
      <c r="CD135" s="476" t="n"/>
      <c r="CE135" s="476" t="n"/>
      <c r="CF135" s="476" t="n"/>
      <c r="CG135" s="476" t="n"/>
      <c r="CH135" s="476" t="n"/>
      <c r="CI135" s="476" t="n"/>
      <c r="CJ135" s="476" t="n"/>
      <c r="CK135" s="476" t="n"/>
      <c r="CL135" s="476" t="n"/>
      <c r="CM135" s="476" t="n"/>
      <c r="CN135" s="476" t="n"/>
      <c r="CO135" s="476" t="n"/>
      <c r="CP135" s="476" t="n"/>
      <c r="CQ135" s="476" t="n"/>
      <c r="CR135" s="476" t="n"/>
      <c r="CS135" s="476" t="n"/>
      <c r="CT135" s="476" t="n"/>
      <c r="CU135" s="476" t="n"/>
      <c r="CV135" s="476" t="n"/>
    </row>
    <row r="136">
      <c r="A136" s="476" t="n"/>
      <c r="B136" s="845" t="n">
        <v>1.26959740103025e-06</v>
      </c>
      <c r="C136" s="845" t="n">
        <v>2.581557305240637e-07</v>
      </c>
      <c r="D136" s="845" t="n">
        <v>1.053697000736853e-06</v>
      </c>
      <c r="E136" s="845" t="n">
        <v>1.127012803570452e-06</v>
      </c>
      <c r="F136" s="845" t="n">
        <v>-7.522056404126378e-08</v>
      </c>
      <c r="G136" s="845" t="n">
        <v>1.352062353860593e-06</v>
      </c>
      <c r="H136" s="845" t="n">
        <v>-2.589049948232138e-07</v>
      </c>
      <c r="I136" s="845" t="n">
        <v>4.025072413075621e-07</v>
      </c>
      <c r="J136" s="845" t="n">
        <v>-4.109987705265135e-07</v>
      </c>
      <c r="K136" s="845" t="n">
        <v>-1.94908435394084e-07</v>
      </c>
      <c r="L136" s="845" t="n">
        <v>2.005210732484153e-07</v>
      </c>
      <c r="M136" s="845" t="n">
        <v>-5.091613433106449e-08</v>
      </c>
      <c r="N136" s="845" t="n">
        <v>5.838392157479736e-08</v>
      </c>
      <c r="O136" s="845" t="n">
        <v>-3.515911069764978e-07</v>
      </c>
      <c r="P136" s="845" t="n">
        <v>5.962887450639675e-07</v>
      </c>
      <c r="Q136" s="845" t="n">
        <v>5.946722363215095e-07</v>
      </c>
      <c r="R136" s="845" t="n">
        <v>3.04185700267316</v>
      </c>
      <c r="S136" s="845" t="n">
        <v>-1.399282644739957</v>
      </c>
      <c r="T136" s="845" t="n">
        <v>0.006902852502284022</v>
      </c>
      <c r="U136" s="476" t="n"/>
      <c r="V136" s="845" t="n">
        <v>-0.00107094469467407</v>
      </c>
      <c r="W136" s="845">
        <f>$AB$131*SQRT(INDEX($B$131:$Q$146,6,6))</f>
        <v/>
      </c>
      <c r="X136" s="845" t="n"/>
      <c r="Y136" s="845" t="n">
        <v>0.1974333815569376</v>
      </c>
      <c r="Z136" s="845" t="n"/>
      <c r="AA136" s="845" t="n">
        <v>-2.364686224609613e-11</v>
      </c>
      <c r="AB136" s="845" t="n"/>
      <c r="AC136" s="845" t="n"/>
      <c r="AD136" s="845" t="n"/>
      <c r="AE136" s="845" t="n"/>
      <c r="AF136" s="476" t="n"/>
      <c r="AG136" s="476" t="n"/>
      <c r="AH136" s="476" t="n"/>
      <c r="AI136" s="476" t="n"/>
      <c r="AJ136" s="476" t="n"/>
      <c r="AK136" s="476" t="n"/>
      <c r="AL136" s="476" t="n"/>
      <c r="AM136" s="476" t="n"/>
      <c r="AN136" s="476" t="n"/>
      <c r="AO136" s="476" t="n"/>
      <c r="AP136" s="476" t="n"/>
      <c r="AQ136" s="476" t="n"/>
      <c r="AR136" s="476" t="n"/>
      <c r="AS136" s="476" t="n"/>
      <c r="AT136" s="476" t="n"/>
      <c r="AU136" s="476" t="n"/>
      <c r="AV136" s="476" t="n"/>
      <c r="AW136" s="476" t="n"/>
      <c r="AX136" s="476" t="n"/>
      <c r="AY136" s="476" t="n"/>
      <c r="AZ136" s="476" t="n"/>
      <c r="BA136" s="476" t="n"/>
      <c r="BB136" s="476" t="n"/>
      <c r="BC136" s="476" t="n"/>
      <c r="BD136" s="476" t="n"/>
      <c r="BE136" s="476" t="n"/>
      <c r="BF136" s="476" t="n"/>
      <c r="BG136" s="476" t="n"/>
      <c r="BH136" s="476" t="n"/>
      <c r="BI136" s="476" t="n"/>
      <c r="BJ136" s="476" t="n"/>
      <c r="BK136" s="476" t="n"/>
      <c r="BL136" s="476" t="n"/>
      <c r="BM136" s="476" t="n"/>
      <c r="BN136" s="476" t="n"/>
      <c r="BO136" s="476" t="n"/>
      <c r="BP136" s="476" t="n"/>
      <c r="BQ136" s="476" t="n"/>
      <c r="BR136" s="476" t="n"/>
      <c r="BS136" s="476" t="n"/>
      <c r="BT136" s="476" t="n"/>
      <c r="BU136" s="476" t="n"/>
      <c r="BV136" s="476" t="n"/>
      <c r="BW136" s="476" t="n"/>
      <c r="BX136" s="476" t="n"/>
      <c r="BY136" s="476" t="n"/>
      <c r="BZ136" s="476" t="n"/>
      <c r="CA136" s="476" t="n"/>
      <c r="CB136" s="476" t="n"/>
      <c r="CC136" s="476" t="n"/>
      <c r="CD136" s="476" t="n"/>
      <c r="CE136" s="476" t="n"/>
      <c r="CF136" s="476" t="n"/>
      <c r="CG136" s="476" t="n"/>
      <c r="CH136" s="476" t="n"/>
      <c r="CI136" s="476" t="n"/>
      <c r="CJ136" s="476" t="n"/>
      <c r="CK136" s="476" t="n"/>
      <c r="CL136" s="476" t="n"/>
      <c r="CM136" s="476" t="n"/>
      <c r="CN136" s="476" t="n"/>
      <c r="CO136" s="476" t="n"/>
      <c r="CP136" s="476" t="n"/>
      <c r="CQ136" s="476" t="n"/>
      <c r="CR136" s="476" t="n"/>
      <c r="CS136" s="476" t="n"/>
      <c r="CT136" s="476" t="n"/>
      <c r="CU136" s="476" t="n"/>
      <c r="CV136" s="476" t="n"/>
    </row>
    <row r="137">
      <c r="A137" s="476" t="n"/>
      <c r="B137" s="845" t="n">
        <v>-2.828695654498355e-07</v>
      </c>
      <c r="C137" s="845" t="n">
        <v>-5.880287113442373e-08</v>
      </c>
      <c r="D137" s="845" t="n">
        <v>-2.428953587626332e-07</v>
      </c>
      <c r="E137" s="845" t="n">
        <v>-2.286854238981261e-07</v>
      </c>
      <c r="F137" s="845" t="n">
        <v>4.137358882975182e-08</v>
      </c>
      <c r="G137" s="845" t="n">
        <v>-2.589049948232139e-07</v>
      </c>
      <c r="H137" s="845" t="n">
        <v>1.458722733071882e-07</v>
      </c>
      <c r="I137" s="845" t="n">
        <v>-6.111130170914005e-08</v>
      </c>
      <c r="J137" s="845" t="n">
        <v>1.299679070923568e-07</v>
      </c>
      <c r="K137" s="845" t="n">
        <v>1.01217161665979e-07</v>
      </c>
      <c r="L137" s="845" t="n">
        <v>-1.02136525926419e-07</v>
      </c>
      <c r="M137" s="845" t="n">
        <v>-7.647813591630656e-09</v>
      </c>
      <c r="N137" s="845" t="n">
        <v>-4.37357473807689e-08</v>
      </c>
      <c r="O137" s="845" t="n">
        <v>6.875911530077081e-08</v>
      </c>
      <c r="P137" s="845" t="n">
        <v>-1.351484668973034e-07</v>
      </c>
      <c r="Q137" s="845" t="n">
        <v>-1.295319521685748e-07</v>
      </c>
      <c r="R137" s="845" t="n">
        <v>-1.254694954826921</v>
      </c>
      <c r="S137" s="845" t="n">
        <v>0.9045274591412041</v>
      </c>
      <c r="T137" s="845" t="n">
        <v>-0.003603695056339456</v>
      </c>
      <c r="U137" s="476" t="n"/>
      <c r="V137" s="845" t="n">
        <v>0.002214365357378157</v>
      </c>
      <c r="W137" s="845">
        <f>$AB$131*SQRT(INDEX($B$131:$Q$146,7,7))</f>
        <v/>
      </c>
      <c r="X137" s="845" t="n"/>
      <c r="Y137" s="845" t="n">
        <v>0.6400427707906513</v>
      </c>
      <c r="Z137" s="845" t="n"/>
      <c r="AA137" s="845" t="n">
        <v>-1.591615728102624e-12</v>
      </c>
      <c r="AB137" s="845" t="n"/>
      <c r="AC137" s="845" t="n"/>
      <c r="AD137" s="845" t="n"/>
      <c r="AE137" s="845" t="n"/>
      <c r="AF137" s="476" t="n"/>
      <c r="AG137" s="476" t="n"/>
      <c r="AH137" s="476" t="n"/>
      <c r="AI137" s="476" t="n"/>
      <c r="AJ137" s="476" t="n"/>
      <c r="AK137" s="476" t="n"/>
      <c r="AL137" s="476" t="n"/>
      <c r="AM137" s="476" t="n"/>
      <c r="AN137" s="476" t="n"/>
      <c r="AO137" s="476" t="n"/>
      <c r="AP137" s="476" t="n"/>
      <c r="AQ137" s="476" t="n"/>
      <c r="AR137" s="476" t="n"/>
      <c r="AS137" s="476" t="n"/>
      <c r="AT137" s="476" t="n"/>
      <c r="AU137" s="476" t="n"/>
      <c r="AV137" s="476" t="n"/>
      <c r="AW137" s="476" t="n"/>
      <c r="AX137" s="476" t="n"/>
      <c r="AY137" s="476" t="n"/>
      <c r="AZ137" s="476" t="n"/>
      <c r="BA137" s="476" t="n"/>
      <c r="BB137" s="476" t="n"/>
      <c r="BC137" s="476" t="n"/>
      <c r="BD137" s="476" t="n"/>
      <c r="BE137" s="476" t="n"/>
      <c r="BF137" s="476" t="n"/>
      <c r="BG137" s="476" t="n"/>
      <c r="BH137" s="476" t="n"/>
      <c r="BI137" s="476" t="n"/>
      <c r="BJ137" s="476" t="n"/>
      <c r="BK137" s="476" t="n"/>
      <c r="BL137" s="476" t="n"/>
      <c r="BM137" s="476" t="n"/>
      <c r="BN137" s="476" t="n"/>
      <c r="BO137" s="476" t="n"/>
      <c r="BP137" s="476" t="n"/>
      <c r="BQ137" s="476" t="n"/>
      <c r="BR137" s="476" t="n"/>
      <c r="BS137" s="476" t="n"/>
      <c r="BT137" s="476" t="n"/>
      <c r="BU137" s="476" t="n"/>
      <c r="BV137" s="476" t="n"/>
      <c r="BW137" s="476" t="n"/>
      <c r="BX137" s="476" t="n"/>
      <c r="BY137" s="476" t="n"/>
      <c r="BZ137" s="476" t="n"/>
      <c r="CA137" s="476" t="n"/>
      <c r="CB137" s="476" t="n"/>
      <c r="CC137" s="476" t="n"/>
      <c r="CD137" s="476" t="n"/>
      <c r="CE137" s="476" t="n"/>
      <c r="CF137" s="476" t="n"/>
      <c r="CG137" s="476" t="n"/>
      <c r="CH137" s="476" t="n"/>
      <c r="CI137" s="476" t="n"/>
      <c r="CJ137" s="476" t="n"/>
      <c r="CK137" s="476" t="n"/>
      <c r="CL137" s="476" t="n"/>
      <c r="CM137" s="476" t="n"/>
      <c r="CN137" s="476" t="n"/>
      <c r="CO137" s="476" t="n"/>
      <c r="CP137" s="476" t="n"/>
      <c r="CQ137" s="476" t="n"/>
      <c r="CR137" s="476" t="n"/>
      <c r="CS137" s="476" t="n"/>
      <c r="CT137" s="476" t="n"/>
      <c r="CU137" s="476" t="n"/>
      <c r="CV137" s="476" t="n"/>
    </row>
    <row r="138">
      <c r="A138" s="476" t="n"/>
      <c r="B138" s="845" t="n">
        <v>4.700720678681404e-07</v>
      </c>
      <c r="C138" s="845" t="n">
        <v>4.057080171511079e-08</v>
      </c>
      <c r="D138" s="845" t="n">
        <v>3.787458925144637e-07</v>
      </c>
      <c r="E138" s="845" t="n">
        <v>3.371845364690337e-07</v>
      </c>
      <c r="F138" s="845" t="n">
        <v>2.196186471776844e-08</v>
      </c>
      <c r="G138" s="845" t="n">
        <v>4.025072413075618e-07</v>
      </c>
      <c r="H138" s="845" t="n">
        <v>-6.11113017091401e-08</v>
      </c>
      <c r="I138" s="845" t="n">
        <v>2.761498703189399e-07</v>
      </c>
      <c r="J138" s="845" t="n">
        <v>-1.386816508417581e-07</v>
      </c>
      <c r="K138" s="845" t="n">
        <v>-4.667689602323797e-08</v>
      </c>
      <c r="L138" s="845" t="n">
        <v>6.393777036751739e-08</v>
      </c>
      <c r="M138" s="845" t="n">
        <v>-5.989590332734087e-08</v>
      </c>
      <c r="N138" s="845" t="n">
        <v>-2.826468658377679e-09</v>
      </c>
      <c r="O138" s="845" t="n">
        <v>-2.16253966991599e-07</v>
      </c>
      <c r="P138" s="845" t="n">
        <v>2.277494193788475e-07</v>
      </c>
      <c r="Q138" s="845" t="n">
        <v>1.541973295342942e-07</v>
      </c>
      <c r="R138" s="845" t="n">
        <v>1.163062971610326</v>
      </c>
      <c r="S138" s="845" t="n">
        <v>-0.3291374818123368</v>
      </c>
      <c r="T138" s="845" t="n">
        <v>0.002639325956755657</v>
      </c>
      <c r="U138" s="671" t="inlineStr">
        <is>
          <t>[m]</t>
        </is>
      </c>
      <c r="V138" s="845" t="n">
        <v>0.002594042672267884</v>
      </c>
      <c r="W138" s="845">
        <f>$AB$131*SQRT(INDEX($B$131:$Q$146,8,8))</f>
        <v/>
      </c>
      <c r="X138" s="845" t="n"/>
      <c r="Y138" s="538" t="n">
        <v>-0.789368488806289</v>
      </c>
      <c r="Z138" s="805" t="n"/>
      <c r="AA138" s="845" t="n">
        <v>9.379164112033322e-13</v>
      </c>
      <c r="AB138" s="845" t="n"/>
      <c r="AC138" s="845" t="n"/>
      <c r="AD138" s="845" t="n"/>
      <c r="AE138" s="845" t="n"/>
      <c r="AF138" s="476" t="n"/>
      <c r="AG138" s="476" t="n"/>
      <c r="AH138" s="476" t="n"/>
      <c r="AI138" s="476" t="n"/>
      <c r="AJ138" s="476" t="n"/>
      <c r="AK138" s="476" t="n"/>
      <c r="AL138" s="476" t="n"/>
      <c r="AM138" s="476" t="n"/>
      <c r="AN138" s="476" t="n"/>
      <c r="AO138" s="476" t="n"/>
      <c r="AP138" s="476" t="n"/>
      <c r="AQ138" s="476" t="n"/>
      <c r="AR138" s="476" t="n"/>
      <c r="AS138" s="476" t="n"/>
      <c r="AT138" s="476" t="n"/>
      <c r="AU138" s="476" t="n"/>
      <c r="AV138" s="476" t="n"/>
      <c r="AW138" s="476" t="n"/>
      <c r="AX138" s="476" t="n"/>
      <c r="AY138" s="476" t="n"/>
      <c r="AZ138" s="476" t="n"/>
      <c r="BA138" s="476" t="n"/>
      <c r="BB138" s="476" t="n"/>
      <c r="BC138" s="476" t="n"/>
      <c r="BD138" s="476" t="n"/>
      <c r="BE138" s="476" t="n"/>
      <c r="BF138" s="476" t="n"/>
      <c r="BG138" s="476" t="n"/>
      <c r="BH138" s="476" t="n"/>
      <c r="BI138" s="476" t="n"/>
      <c r="BJ138" s="476" t="n"/>
      <c r="BK138" s="476" t="n"/>
      <c r="BL138" s="476" t="n"/>
      <c r="BM138" s="476" t="n"/>
      <c r="BN138" s="476" t="n"/>
      <c r="BO138" s="476" t="n"/>
      <c r="BP138" s="476" t="n"/>
      <c r="BQ138" s="476" t="n"/>
      <c r="BR138" s="476" t="n"/>
      <c r="BS138" s="476" t="n"/>
      <c r="BT138" s="476" t="n"/>
      <c r="BU138" s="476" t="n"/>
      <c r="BV138" s="476" t="n"/>
      <c r="BW138" s="476" t="n"/>
      <c r="BX138" s="476" t="n"/>
      <c r="BY138" s="476" t="n"/>
      <c r="BZ138" s="476" t="n"/>
      <c r="CA138" s="476" t="n"/>
      <c r="CB138" s="476" t="n"/>
      <c r="CC138" s="476" t="n"/>
      <c r="CD138" s="476" t="n"/>
      <c r="CE138" s="476" t="n"/>
      <c r="CF138" s="476" t="n"/>
      <c r="CG138" s="476" t="n"/>
      <c r="CH138" s="476" t="n"/>
      <c r="CI138" s="476" t="n"/>
      <c r="CJ138" s="476" t="n"/>
      <c r="CK138" s="476" t="n"/>
      <c r="CL138" s="476" t="n"/>
      <c r="CM138" s="476" t="n"/>
      <c r="CN138" s="476" t="n"/>
      <c r="CO138" s="476" t="n"/>
      <c r="CP138" s="476" t="n"/>
      <c r="CQ138" s="476" t="n"/>
      <c r="CR138" s="476" t="n"/>
      <c r="CS138" s="476" t="n"/>
      <c r="CT138" s="476" t="n"/>
      <c r="CU138" s="476" t="n"/>
      <c r="CV138" s="476" t="n"/>
    </row>
    <row r="139" ht="17.1" customHeight="1">
      <c r="A139" s="476" t="n"/>
      <c r="B139" s="795" t="n">
        <v>-4.677662793544787e-07</v>
      </c>
      <c r="C139" s="850" t="n"/>
      <c r="D139" s="850" t="n"/>
      <c r="E139" s="850" t="n"/>
      <c r="F139" s="850" t="n"/>
      <c r="G139" s="850" t="n"/>
      <c r="H139" s="850" t="n"/>
      <c r="I139" s="850" t="n"/>
      <c r="J139" s="850" t="n"/>
      <c r="K139" s="850" t="n"/>
      <c r="L139" s="850" t="n"/>
      <c r="M139" s="850" t="n"/>
      <c r="N139" s="850" t="n"/>
      <c r="O139" s="850" t="n"/>
      <c r="P139" s="850" t="n"/>
      <c r="Q139" s="850" t="n"/>
      <c r="R139" s="845" t="n">
        <v>-2.194091970358339</v>
      </c>
      <c r="S139" s="845" t="n">
        <v>1.439600040605015</v>
      </c>
      <c r="T139" s="845" t="n">
        <v>-0.005735458329103642</v>
      </c>
      <c r="U139" s="796" t="inlineStr">
        <is>
          <t>X</t>
        </is>
      </c>
      <c r="V139" s="800" t="n">
        <v>0.002336706785822855</v>
      </c>
      <c r="W139" s="845">
        <f>$AB$131*SQRT(INDEX($B$131:$Q$146,9,9))</f>
        <v/>
      </c>
      <c r="X139" s="845" t="n"/>
      <c r="Y139" s="538" t="n">
        <v>-1.153913371732266</v>
      </c>
      <c r="Z139" s="538" t="inlineStr">
        <is>
          <t>VTV</t>
        </is>
      </c>
      <c r="AA139" s="845" t="n">
        <v>1.9838353182422e-11</v>
      </c>
      <c r="AB139" s="845" t="n"/>
      <c r="AC139" s="845" t="n"/>
      <c r="AD139" s="845" t="n"/>
      <c r="AE139" s="845" t="n"/>
      <c r="AF139" s="476" t="n"/>
      <c r="AG139" s="476" t="n"/>
      <c r="AH139" s="476" t="n"/>
      <c r="AI139" s="476" t="n"/>
      <c r="AJ139" s="476" t="n"/>
      <c r="AK139" s="476" t="n"/>
      <c r="AL139" s="476" t="n"/>
      <c r="AM139" s="476" t="n"/>
      <c r="AN139" s="476" t="n"/>
      <c r="AO139" s="476" t="n"/>
      <c r="AP139" s="476" t="n"/>
      <c r="AQ139" s="476" t="n"/>
      <c r="AR139" s="476" t="n"/>
      <c r="AS139" s="476" t="n"/>
      <c r="AT139" s="476" t="n"/>
      <c r="AU139" s="476" t="n"/>
      <c r="AV139" s="476" t="n"/>
      <c r="AW139" s="476" t="n"/>
      <c r="AX139" s="476" t="n"/>
      <c r="AY139" s="476" t="n"/>
      <c r="AZ139" s="476" t="n"/>
      <c r="BA139" s="476" t="n"/>
      <c r="BB139" s="476" t="n"/>
      <c r="BC139" s="476" t="n"/>
      <c r="BD139" s="476" t="n"/>
      <c r="BE139" s="476" t="n"/>
      <c r="BF139" s="476" t="n"/>
      <c r="BG139" s="476" t="n"/>
      <c r="BH139" s="476" t="n"/>
      <c r="BI139" s="476" t="n"/>
      <c r="BJ139" s="476" t="n"/>
      <c r="BK139" s="476" t="n"/>
      <c r="BL139" s="476" t="n"/>
      <c r="BM139" s="476" t="n"/>
      <c r="BN139" s="476" t="n"/>
      <c r="BO139" s="476" t="n"/>
      <c r="BP139" s="476" t="n"/>
      <c r="BQ139" s="476" t="n"/>
      <c r="BR139" s="476" t="n"/>
      <c r="BS139" s="476" t="n"/>
      <c r="BT139" s="476" t="n"/>
      <c r="BU139" s="476" t="n"/>
      <c r="BV139" s="476" t="n"/>
      <c r="BW139" s="476" t="n"/>
      <c r="BX139" s="476" t="n"/>
      <c r="BY139" s="476" t="n"/>
      <c r="BZ139" s="476" t="n"/>
      <c r="CA139" s="476" t="n"/>
      <c r="CB139" s="476" t="n"/>
      <c r="CC139" s="476" t="n"/>
      <c r="CD139" s="476" t="n"/>
      <c r="CE139" s="476" t="n"/>
      <c r="CF139" s="476" t="n"/>
      <c r="CG139" s="476" t="n"/>
      <c r="CH139" s="476" t="n"/>
      <c r="CI139" s="476" t="n"/>
      <c r="CJ139" s="476" t="n"/>
      <c r="CK139" s="476" t="n"/>
      <c r="CL139" s="476" t="n"/>
      <c r="CM139" s="476" t="n"/>
      <c r="CN139" s="476" t="n"/>
      <c r="CO139" s="476" t="n"/>
      <c r="CP139" s="476" t="n"/>
      <c r="CQ139" s="476" t="n"/>
      <c r="CR139" s="476" t="n"/>
      <c r="CS139" s="476" t="n"/>
      <c r="CT139" s="476" t="n"/>
      <c r="CU139" s="476" t="n"/>
      <c r="CV139" s="476" t="n"/>
    </row>
    <row r="140">
      <c r="A140" s="476" t="inlineStr">
        <is>
          <t>[m2]</t>
        </is>
      </c>
      <c r="B140" s="675" t="n">
        <v>-2.089547107569161e-07</v>
      </c>
      <c r="C140" s="676" t="n">
        <v>-3.925597034967869e-08</v>
      </c>
      <c r="D140" s="676" t="n">
        <v>-1.865838230892317e-07</v>
      </c>
      <c r="E140" s="676" t="n">
        <v>-1.758027787645114e-07</v>
      </c>
      <c r="F140" s="676" t="n">
        <v>9.016873048339626e-09</v>
      </c>
      <c r="G140" s="676" t="n">
        <v>-1.94908435394084e-07</v>
      </c>
      <c r="H140" s="676" t="n">
        <v>1.012171616659789e-07</v>
      </c>
      <c r="I140" s="676" t="n">
        <v>-4.66768960232379e-08</v>
      </c>
      <c r="J140" s="676" t="n">
        <v>9.345157752620014e-08</v>
      </c>
      <c r="K140" s="676" t="n">
        <v>3.415853251809872e-07</v>
      </c>
      <c r="L140" s="676" t="n">
        <v>-8.573306223703325e-08</v>
      </c>
      <c r="M140" s="676" t="n">
        <v>2.063074291369269e-08</v>
      </c>
      <c r="N140" s="676" t="n">
        <v>-1.548409942894542e-08</v>
      </c>
      <c r="O140" s="676" t="n">
        <v>2.604615310954531e-08</v>
      </c>
      <c r="P140" s="676" t="n">
        <v>-1.277018712529823e-07</v>
      </c>
      <c r="Q140" s="676" t="n">
        <v>-8.956626467137492e-08</v>
      </c>
      <c r="R140" s="677" t="n">
        <v>-0.8499306330998535</v>
      </c>
      <c r="S140" s="678" t="n">
        <v>0.8174466213244</v>
      </c>
      <c r="T140" s="679" t="n">
        <v>-0.001928738199167593</v>
      </c>
      <c r="U140" s="617">
        <f t="array" ref="U140:U155">-MMULT(B140:Q155,U115:U130)</f>
        <v/>
      </c>
      <c r="V140" s="680" t="n">
        <v>0.002682147804220895</v>
      </c>
      <c r="W140" s="845">
        <f>$AB$131*SQRT(INDEX($B$131:$Q$146,10,10))</f>
        <v/>
      </c>
      <c r="X140" s="845" t="n"/>
      <c r="Y140" s="681" t="n">
        <v>-1.008620077784581</v>
      </c>
      <c r="Z140" s="682">
        <f t="array" ref="Z140">MMULT(TRANSPOSE(T80:T111),T80:T111)</f>
        <v/>
      </c>
      <c r="AA140" s="845" t="n">
        <v>-1.925570813909872e-11</v>
      </c>
      <c r="AB140" s="845" t="n"/>
      <c r="AC140" s="845" t="n"/>
      <c r="AD140" s="845" t="n"/>
      <c r="AE140" s="845" t="n"/>
      <c r="AF140" s="476" t="n"/>
      <c r="AG140" s="476" t="n"/>
      <c r="AH140" s="476" t="n"/>
      <c r="AI140" s="476" t="n"/>
      <c r="AJ140" s="476" t="n"/>
      <c r="AK140" s="476" t="n"/>
      <c r="AL140" s="476" t="n"/>
      <c r="AM140" s="476" t="n"/>
      <c r="AN140" s="476" t="n"/>
      <c r="AO140" s="476" t="n"/>
      <c r="AP140" s="476" t="n"/>
      <c r="AQ140" s="476" t="n"/>
      <c r="AR140" s="476" t="n"/>
      <c r="AS140" s="476" t="n"/>
      <c r="AT140" s="476" t="n"/>
      <c r="AU140" s="476" t="n"/>
      <c r="AV140" s="476" t="n"/>
      <c r="AW140" s="476" t="n"/>
      <c r="AX140" s="476" t="n"/>
      <c r="AY140" s="476" t="n"/>
      <c r="AZ140" s="476" t="n"/>
      <c r="BA140" s="476" t="n"/>
      <c r="BB140" s="476" t="n"/>
      <c r="BC140" s="476" t="n"/>
      <c r="BD140" s="476" t="n"/>
      <c r="BE140" s="476" t="n"/>
      <c r="BF140" s="476" t="n"/>
      <c r="BG140" s="476" t="n"/>
      <c r="BH140" s="476" t="n"/>
      <c r="BI140" s="476" t="n"/>
      <c r="BJ140" s="476" t="n"/>
      <c r="BK140" s="476" t="n"/>
      <c r="BL140" s="476" t="n"/>
      <c r="BM140" s="476" t="n"/>
      <c r="BN140" s="476" t="n"/>
      <c r="BO140" s="476" t="n"/>
      <c r="BP140" s="476" t="n"/>
      <c r="BQ140" s="476" t="n"/>
      <c r="BR140" s="476" t="n"/>
      <c r="BS140" s="476" t="n"/>
      <c r="BT140" s="476" t="n"/>
      <c r="BU140" s="476" t="n"/>
      <c r="BV140" s="476" t="n"/>
      <c r="BW140" s="476" t="n"/>
      <c r="BX140" s="476" t="n"/>
      <c r="BY140" s="476" t="n"/>
      <c r="BZ140" s="476" t="n"/>
      <c r="CA140" s="476" t="n"/>
      <c r="CB140" s="476" t="n"/>
      <c r="CC140" s="476" t="n"/>
      <c r="CD140" s="476" t="n"/>
      <c r="CE140" s="476" t="n"/>
      <c r="CF140" s="476" t="n"/>
      <c r="CG140" s="476" t="n"/>
      <c r="CH140" s="476" t="n"/>
      <c r="CI140" s="476" t="n"/>
      <c r="CJ140" s="476" t="n"/>
      <c r="CK140" s="476" t="n"/>
      <c r="CL140" s="476" t="n"/>
      <c r="CM140" s="476" t="n"/>
      <c r="CN140" s="476" t="n"/>
      <c r="CO140" s="476" t="n"/>
      <c r="CP140" s="476" t="n"/>
      <c r="CQ140" s="476" t="n"/>
      <c r="CR140" s="476" t="n"/>
      <c r="CS140" s="476" t="n"/>
      <c r="CT140" s="476" t="n"/>
      <c r="CU140" s="476" t="n"/>
      <c r="CV140" s="476" t="n"/>
    </row>
    <row r="141" ht="15.95" customHeight="1">
      <c r="A141" s="476" t="n"/>
      <c r="B141" s="683" t="n">
        <v>1.952050823495027e-07</v>
      </c>
      <c r="C141" s="684" t="n">
        <v>3.145237270364204e-08</v>
      </c>
      <c r="D141" s="684" t="n">
        <v>1.716359388530948e-07</v>
      </c>
      <c r="E141" s="684" t="n">
        <v>1.797217359329137e-07</v>
      </c>
      <c r="F141" s="684" t="n">
        <v>-1.783452299940251e-08</v>
      </c>
      <c r="G141" s="684" t="n">
        <v>2.00521073248415e-07</v>
      </c>
      <c r="H141" s="684" t="n">
        <v>-1.021365259264188e-07</v>
      </c>
      <c r="I141" s="684" t="n">
        <v>6.393777036751742e-08</v>
      </c>
      <c r="J141" s="684" t="n">
        <v>-9.744037087769689e-08</v>
      </c>
      <c r="K141" s="684" t="n">
        <v>-8.573306223703316e-08</v>
      </c>
      <c r="L141" s="684" t="n">
        <v>9.174502270455517e-08</v>
      </c>
      <c r="M141" s="684" t="n">
        <v>-3.159335567599934e-08</v>
      </c>
      <c r="N141" s="684" t="n">
        <v>1.039150322186358e-08</v>
      </c>
      <c r="O141" s="684" t="n">
        <v>-3.234441469151806e-08</v>
      </c>
      <c r="P141" s="684" t="n">
        <v>1.068295173416358e-07</v>
      </c>
      <c r="Q141" s="684" t="n">
        <v>9.768069232621611e-08</v>
      </c>
      <c r="R141" s="685" t="n">
        <v>0.1544005684702041</v>
      </c>
      <c r="S141" s="686" t="n">
        <v>0.1019185869454885</v>
      </c>
      <c r="T141" s="687" t="n">
        <v>-0.0004060501471931813</v>
      </c>
      <c r="U141" s="542" t="n">
        <v>0.00740820565801648</v>
      </c>
      <c r="V141" s="688" t="n">
        <v>-0.001043032149900424</v>
      </c>
      <c r="W141" s="845">
        <f>$AB$131*SQRT(INDEX($B$131:$Q$146,11,11))</f>
        <v/>
      </c>
      <c r="X141" s="845" t="n"/>
      <c r="Y141" s="682" t="n">
        <v>-0.3044770031906747</v>
      </c>
      <c r="Z141" s="538" t="inlineStr">
        <is>
          <t>VTL</t>
        </is>
      </c>
      <c r="AA141" s="845" t="n">
        <v>5.684341886080801e-12</v>
      </c>
      <c r="AB141" s="845" t="n"/>
      <c r="AC141" s="845" t="n"/>
      <c r="AD141" s="845" t="n"/>
      <c r="AE141" s="845" t="n"/>
      <c r="AF141" s="476" t="n"/>
      <c r="AG141" s="476" t="n"/>
      <c r="AH141" s="476" t="n"/>
      <c r="AI141" s="476" t="n"/>
      <c r="AJ141" s="476" t="n"/>
      <c r="AK141" s="476" t="n"/>
      <c r="AL141" s="476" t="n"/>
      <c r="AM141" s="476" t="n"/>
      <c r="AN141" s="476" t="n"/>
      <c r="AO141" s="476" t="n"/>
      <c r="AP141" s="476" t="n"/>
      <c r="AQ141" s="476" t="n"/>
      <c r="AR141" s="476" t="n"/>
      <c r="AS141" s="476" t="n"/>
      <c r="AT141" s="476" t="n"/>
      <c r="AU141" s="476" t="n"/>
      <c r="AV141" s="476" t="n"/>
      <c r="AW141" s="476" t="n"/>
      <c r="AX141" s="476" t="n"/>
      <c r="AY141" s="476" t="n"/>
      <c r="AZ141" s="476" t="n"/>
      <c r="BA141" s="476" t="n"/>
      <c r="BB141" s="476" t="n"/>
      <c r="BC141" s="476" t="n"/>
      <c r="BD141" s="476" t="n"/>
      <c r="BE141" s="476" t="n"/>
      <c r="BF141" s="476" t="n"/>
      <c r="BG141" s="476" t="n"/>
      <c r="BH141" s="476" t="n"/>
      <c r="BI141" s="476" t="n"/>
      <c r="BJ141" s="476" t="n"/>
      <c r="BK141" s="476" t="n"/>
      <c r="BL141" s="476" t="n"/>
      <c r="BM141" s="476" t="n"/>
      <c r="BN141" s="476" t="n"/>
      <c r="BO141" s="476" t="n"/>
      <c r="BP141" s="476" t="n"/>
      <c r="BQ141" s="476" t="n"/>
      <c r="BR141" s="476" t="n"/>
      <c r="BS141" s="476" t="n"/>
      <c r="BT141" s="476" t="n"/>
      <c r="BU141" s="476" t="n"/>
      <c r="BV141" s="476" t="n"/>
      <c r="BW141" s="476" t="n"/>
      <c r="BX141" s="476" t="n"/>
      <c r="BY141" s="476" t="n"/>
      <c r="BZ141" s="476" t="n"/>
      <c r="CA141" s="476" t="n"/>
      <c r="CB141" s="476" t="n"/>
      <c r="CC141" s="476" t="n"/>
      <c r="CD141" s="476" t="n"/>
      <c r="CE141" s="476" t="n"/>
      <c r="CF141" s="476" t="n"/>
      <c r="CG141" s="476" t="n"/>
      <c r="CH141" s="476" t="n"/>
      <c r="CI141" s="476" t="n"/>
      <c r="CJ141" s="476" t="n"/>
      <c r="CK141" s="476" t="n"/>
      <c r="CL141" s="476" t="n"/>
      <c r="CM141" s="476" t="n"/>
      <c r="CN141" s="476" t="n"/>
      <c r="CO141" s="476" t="n"/>
      <c r="CP141" s="476" t="n"/>
      <c r="CQ141" s="476" t="n"/>
      <c r="CR141" s="476" t="n"/>
      <c r="CS141" s="476" t="n"/>
      <c r="CT141" s="476" t="n"/>
      <c r="CU141" s="476" t="n"/>
      <c r="CV141" s="476" t="n"/>
    </row>
    <row r="142">
      <c r="A142" s="476" t="n"/>
      <c r="B142" s="683" t="n">
        <v>-1.794521232273146e-08</v>
      </c>
      <c r="C142" s="684" t="n">
        <v>1.803850082013945e-08</v>
      </c>
      <c r="D142" s="684" t="n">
        <v>-1.962731098034098e-08</v>
      </c>
      <c r="E142" s="684" t="n">
        <v>-4.747475711505956e-08</v>
      </c>
      <c r="F142" s="684" t="n">
        <v>-2.546674586891561e-08</v>
      </c>
      <c r="G142" s="684" t="n">
        <v>-5.091613433106463e-08</v>
      </c>
      <c r="H142" s="684" t="n">
        <v>-7.647813591630507e-09</v>
      </c>
      <c r="I142" s="684" t="n">
        <v>-5.989590332734083e-08</v>
      </c>
      <c r="J142" s="684" t="n">
        <v>1.325055227258515e-08</v>
      </c>
      <c r="K142" s="684" t="n">
        <v>2.063074291369287e-08</v>
      </c>
      <c r="L142" s="684" t="n">
        <v>-3.159335567599933e-08</v>
      </c>
      <c r="M142" s="684" t="n">
        <v>7.050140510449618e-08</v>
      </c>
      <c r="N142" s="684" t="n">
        <v>3.924116926762998e-08</v>
      </c>
      <c r="O142" s="684" t="n">
        <v>-1.060550177715532e-08</v>
      </c>
      <c r="P142" s="684" t="n">
        <v>-3.216681404522705e-08</v>
      </c>
      <c r="Q142" s="684" t="n">
        <v>-1.58906294572509e-08</v>
      </c>
      <c r="R142" s="685" t="n">
        <v>-0.3802321253341455</v>
      </c>
      <c r="S142" s="686" t="n">
        <v>0.5499103305924948</v>
      </c>
      <c r="T142" s="687" t="n">
        <v>-0.0008628565627855023</v>
      </c>
      <c r="U142" s="542" t="n">
        <v>-0.0005877994069949989</v>
      </c>
      <c r="V142" s="688" t="n">
        <v>-0.001363280695463906</v>
      </c>
      <c r="W142" s="845">
        <f>$AB$131*SQRT(INDEX($B$131:$Q$146,12,12))</f>
        <v/>
      </c>
      <c r="X142" s="845" t="n"/>
      <c r="Y142" s="682" t="n">
        <v>-0.5323768391896255</v>
      </c>
      <c r="Z142" s="689">
        <f t="array" ref="Z142">MMULT(TRANSPOSE(T80:T111),R80:R111)</f>
        <v/>
      </c>
      <c r="AA142" s="845" t="n">
        <v>2.029310053330846e-11</v>
      </c>
      <c r="AB142" s="845" t="n"/>
      <c r="AC142" s="845" t="n"/>
      <c r="AD142" s="845" t="n"/>
      <c r="AE142" s="845" t="n"/>
      <c r="AF142" s="476" t="n"/>
      <c r="AG142" s="476" t="n"/>
      <c r="AH142" s="476" t="n"/>
      <c r="AI142" s="476" t="n"/>
      <c r="AJ142" s="476" t="n"/>
      <c r="AK142" s="476" t="n"/>
      <c r="AL142" s="476" t="n"/>
      <c r="AM142" s="476" t="n"/>
      <c r="AN142" s="476" t="n"/>
      <c r="AO142" s="476" t="n"/>
      <c r="AP142" s="476" t="n"/>
      <c r="AQ142" s="476" t="n"/>
      <c r="AR142" s="476" t="n"/>
      <c r="AS142" s="476" t="n"/>
      <c r="AT142" s="476" t="n"/>
      <c r="AU142" s="476" t="n"/>
      <c r="AV142" s="476" t="n"/>
      <c r="AW142" s="476" t="n"/>
      <c r="AX142" s="476" t="n"/>
      <c r="AY142" s="476" t="n"/>
      <c r="AZ142" s="476" t="n"/>
      <c r="BA142" s="476" t="n"/>
      <c r="BB142" s="476" t="n"/>
      <c r="BC142" s="476" t="n"/>
      <c r="BD142" s="476" t="n"/>
      <c r="BE142" s="476" t="n"/>
      <c r="BF142" s="476" t="n"/>
      <c r="BG142" s="476" t="n"/>
      <c r="BH142" s="476" t="n"/>
      <c r="BI142" s="476" t="n"/>
      <c r="BJ142" s="476" t="n"/>
      <c r="BK142" s="476" t="n"/>
      <c r="BL142" s="476" t="n"/>
      <c r="BM142" s="476" t="n"/>
      <c r="BN142" s="476" t="n"/>
      <c r="BO142" s="476" t="n"/>
      <c r="BP142" s="476" t="n"/>
      <c r="BQ142" s="476" t="n"/>
      <c r="BR142" s="476" t="n"/>
      <c r="BS142" s="476" t="n"/>
      <c r="BT142" s="476" t="n"/>
      <c r="BU142" s="476" t="n"/>
      <c r="BV142" s="476" t="n"/>
      <c r="BW142" s="476" t="n"/>
      <c r="BX142" s="476" t="n"/>
      <c r="BY142" s="476" t="n"/>
      <c r="BZ142" s="476" t="n"/>
      <c r="CA142" s="476" t="n"/>
      <c r="CB142" s="476" t="n"/>
      <c r="CC142" s="476" t="n"/>
      <c r="CD142" s="476" t="n"/>
      <c r="CE142" s="476" t="n"/>
      <c r="CF142" s="476" t="n"/>
      <c r="CG142" s="476" t="n"/>
      <c r="CH142" s="476" t="n"/>
      <c r="CI142" s="476" t="n"/>
      <c r="CJ142" s="476" t="n"/>
      <c r="CK142" s="476" t="n"/>
      <c r="CL142" s="476" t="n"/>
      <c r="CM142" s="476" t="n"/>
      <c r="CN142" s="476" t="n"/>
      <c r="CO142" s="476" t="n"/>
      <c r="CP142" s="476" t="n"/>
      <c r="CQ142" s="476" t="n"/>
      <c r="CR142" s="476" t="n"/>
      <c r="CS142" s="476" t="n"/>
      <c r="CT142" s="476" t="n"/>
      <c r="CU142" s="476" t="n"/>
      <c r="CV142" s="476" t="n"/>
    </row>
    <row r="143">
      <c r="A143" s="476" t="n"/>
      <c r="B143" s="683" t="n">
        <v>8.766448310033287e-08</v>
      </c>
      <c r="C143" s="684" t="n">
        <v>2.735049843078145e-08</v>
      </c>
      <c r="D143" s="684" t="n">
        <v>7.12594199095385e-08</v>
      </c>
      <c r="E143" s="684" t="n">
        <v>4.896368796521239e-08</v>
      </c>
      <c r="F143" s="684" t="n">
        <v>-2.353906583034915e-08</v>
      </c>
      <c r="G143" s="684" t="n">
        <v>5.838392157479858e-08</v>
      </c>
      <c r="H143" s="684" t="n">
        <v>-4.373574738076907e-08</v>
      </c>
      <c r="I143" s="684" t="n">
        <v>-2.826468658377285e-09</v>
      </c>
      <c r="J143" s="684" t="n">
        <v>-3.252753621466012e-08</v>
      </c>
      <c r="K143" s="684" t="n">
        <v>-1.548409942894565e-08</v>
      </c>
      <c r="L143" s="684" t="n">
        <v>1.039150322186374e-08</v>
      </c>
      <c r="M143" s="684" t="n">
        <v>3.924116926762994e-08</v>
      </c>
      <c r="N143" s="684" t="n">
        <v>3.334424415890516e-08</v>
      </c>
      <c r="O143" s="684" t="n">
        <v>-3.641470060925266e-08</v>
      </c>
      <c r="P143" s="684" t="n">
        <v>2.831894955566734e-08</v>
      </c>
      <c r="Q143" s="684" t="n">
        <v>3.185125984235834e-08</v>
      </c>
      <c r="R143" s="685" t="n">
        <v>2.100294386356716</v>
      </c>
      <c r="S143" s="686" t="n">
        <v>-1.006446046086692</v>
      </c>
      <c r="T143" s="687" t="n">
        <v>0.004009745203532637</v>
      </c>
      <c r="U143" s="542" t="n">
        <v>0.005946708790882537</v>
      </c>
      <c r="V143" s="688" t="n">
        <v>-0.001171333207477726</v>
      </c>
      <c r="W143" s="845">
        <f>$AB$131*SQRT(INDEX($B$131:$Q$146,13,13))</f>
        <v/>
      </c>
      <c r="X143" s="845" t="n"/>
      <c r="Y143" s="682" t="n">
        <v>-0.5284026687297176</v>
      </c>
      <c r="Z143" s="845" t="n"/>
      <c r="AA143" s="845" t="n">
        <v>6.139089236967266e-12</v>
      </c>
      <c r="AB143" s="845" t="n"/>
      <c r="AC143" s="845" t="n"/>
      <c r="AD143" s="845" t="n"/>
      <c r="AE143" s="845" t="n"/>
      <c r="AF143" s="476" t="n"/>
      <c r="AG143" s="476" t="n"/>
      <c r="AH143" s="476" t="n"/>
      <c r="AI143" s="476" t="n"/>
      <c r="AJ143" s="476" t="n"/>
      <c r="AK143" s="476" t="n"/>
      <c r="AL143" s="476" t="n"/>
      <c r="AM143" s="476" t="n"/>
      <c r="AN143" s="476" t="n"/>
      <c r="AO143" s="476" t="n"/>
      <c r="AP143" s="476" t="n"/>
      <c r="AQ143" s="476" t="n"/>
      <c r="AR143" s="476" t="n"/>
      <c r="AS143" s="476" t="n"/>
      <c r="AT143" s="476" t="n"/>
      <c r="AU143" s="476" t="n"/>
      <c r="AV143" s="476" t="n"/>
      <c r="AW143" s="476" t="n"/>
      <c r="AX143" s="476" t="n"/>
      <c r="AY143" s="476" t="n"/>
      <c r="AZ143" s="476" t="n"/>
      <c r="BA143" s="476" t="n"/>
      <c r="BB143" s="476" t="n"/>
      <c r="BC143" s="476" t="n"/>
      <c r="BD143" s="476" t="n"/>
      <c r="BE143" s="476" t="n"/>
      <c r="BF143" s="476" t="n"/>
      <c r="BG143" s="476" t="n"/>
      <c r="BH143" s="476" t="n"/>
      <c r="BI143" s="476" t="n"/>
      <c r="BJ143" s="476" t="n"/>
      <c r="BK143" s="476" t="n"/>
      <c r="BL143" s="476" t="n"/>
      <c r="BM143" s="476" t="n"/>
      <c r="BN143" s="476" t="n"/>
      <c r="BO143" s="476" t="n"/>
      <c r="BP143" s="476" t="n"/>
      <c r="BQ143" s="476" t="n"/>
      <c r="BR143" s="476" t="n"/>
      <c r="BS143" s="476" t="n"/>
      <c r="BT143" s="476" t="n"/>
      <c r="BU143" s="476" t="n"/>
      <c r="BV143" s="476" t="n"/>
      <c r="BW143" s="476" t="n"/>
      <c r="BX143" s="476" t="n"/>
      <c r="BY143" s="476" t="n"/>
      <c r="BZ143" s="476" t="n"/>
      <c r="CA143" s="476" t="n"/>
      <c r="CB143" s="476" t="n"/>
      <c r="CC143" s="476" t="n"/>
      <c r="CD143" s="476" t="n"/>
      <c r="CE143" s="476" t="n"/>
      <c r="CF143" s="476" t="n"/>
      <c r="CG143" s="476" t="n"/>
      <c r="CH143" s="476" t="n"/>
      <c r="CI143" s="476" t="n"/>
      <c r="CJ143" s="476" t="n"/>
      <c r="CK143" s="476" t="n"/>
      <c r="CL143" s="476" t="n"/>
      <c r="CM143" s="476" t="n"/>
      <c r="CN143" s="476" t="n"/>
      <c r="CO143" s="476" t="n"/>
      <c r="CP143" s="476" t="n"/>
      <c r="CQ143" s="476" t="n"/>
      <c r="CR143" s="476" t="n"/>
      <c r="CS143" s="476" t="n"/>
      <c r="CT143" s="476" t="n"/>
      <c r="CU143" s="476" t="n"/>
      <c r="CV143" s="476" t="n"/>
    </row>
    <row r="144">
      <c r="A144" s="476" t="n"/>
      <c r="B144" s="683" t="n">
        <v>-4.521268555454082e-07</v>
      </c>
      <c r="C144" s="684" t="n">
        <v>-5.860930253525039e-08</v>
      </c>
      <c r="D144" s="684" t="n">
        <v>-3.591185815341219e-07</v>
      </c>
      <c r="E144" s="684" t="n">
        <v>-2.897097793539729e-07</v>
      </c>
      <c r="F144" s="684" t="n">
        <v>3.504881151147121e-09</v>
      </c>
      <c r="G144" s="684" t="n">
        <v>-3.515911069764971e-07</v>
      </c>
      <c r="H144" s="684" t="n">
        <v>6.875911530077058e-08</v>
      </c>
      <c r="I144" s="684" t="n">
        <v>-2.162539669915986e-07</v>
      </c>
      <c r="J144" s="684" t="n">
        <v>1.254310985691726e-07</v>
      </c>
      <c r="K144" s="684" t="n">
        <v>2.604615310954531e-08</v>
      </c>
      <c r="L144" s="684" t="n">
        <v>-3.234441469151804e-08</v>
      </c>
      <c r="M144" s="684" t="n">
        <v>-1.060550177715543e-08</v>
      </c>
      <c r="N144" s="684" t="n">
        <v>-3.641470060925215e-08</v>
      </c>
      <c r="O144" s="684" t="n">
        <v>2.268594687687542e-07</v>
      </c>
      <c r="P144" s="684" t="n">
        <v>-1.955826053336203e-07</v>
      </c>
      <c r="Q144" s="684" t="n">
        <v>-1.383067000770429e-07</v>
      </c>
      <c r="R144" s="685" t="n">
        <v>-0.7828308462761808</v>
      </c>
      <c r="S144" s="686" t="n">
        <v>0.7792271512198419</v>
      </c>
      <c r="T144" s="687" t="n">
        <v>-0.001776469393970151</v>
      </c>
      <c r="U144" s="542" t="n">
        <v>0.009058391375313338</v>
      </c>
      <c r="V144" s="688" t="n">
        <v>-0.001230761976803963</v>
      </c>
      <c r="W144" s="845">
        <f>$AB$131*SQRT(INDEX($B$131:$Q$146,14,14))</f>
        <v/>
      </c>
      <c r="X144" s="845" t="n"/>
      <c r="Y144" s="682" t="n">
        <v>-0.1388767060667844</v>
      </c>
      <c r="Z144" s="845" t="n"/>
      <c r="AA144" s="845" t="n">
        <v>-5.030642569181509e-12</v>
      </c>
      <c r="AB144" s="845" t="n"/>
      <c r="AC144" s="845" t="n"/>
      <c r="AD144" s="845" t="n"/>
      <c r="AE144" s="845" t="n"/>
      <c r="AF144" s="476" t="n"/>
      <c r="AG144" s="476" t="n"/>
      <c r="AH144" s="476" t="n"/>
      <c r="AI144" s="476" t="n"/>
      <c r="AJ144" s="476" t="n"/>
      <c r="AK144" s="476" t="n"/>
      <c r="AL144" s="476" t="n"/>
      <c r="AM144" s="476" t="n"/>
      <c r="AN144" s="476" t="n"/>
      <c r="AO144" s="476" t="n"/>
      <c r="AP144" s="476" t="n"/>
      <c r="AQ144" s="476" t="n"/>
      <c r="AR144" s="476" t="n"/>
      <c r="AS144" s="476" t="n"/>
      <c r="AT144" s="476" t="n"/>
      <c r="AU144" s="476" t="n"/>
      <c r="AV144" s="476" t="n"/>
      <c r="AW144" s="476" t="n"/>
      <c r="AX144" s="476" t="n"/>
      <c r="AY144" s="476" t="n"/>
      <c r="AZ144" s="476" t="n"/>
      <c r="BA144" s="476" t="n"/>
      <c r="BB144" s="476" t="n"/>
      <c r="BC144" s="476" t="n"/>
      <c r="BD144" s="476" t="n"/>
      <c r="BE144" s="476" t="n"/>
      <c r="BF144" s="476" t="n"/>
      <c r="BG144" s="476" t="n"/>
      <c r="BH144" s="476" t="n"/>
      <c r="BI144" s="476" t="n"/>
      <c r="BJ144" s="476" t="n"/>
      <c r="BK144" s="476" t="n"/>
      <c r="BL144" s="476" t="n"/>
      <c r="BM144" s="476" t="n"/>
      <c r="BN144" s="476" t="n"/>
      <c r="BO144" s="476" t="n"/>
      <c r="BP144" s="476" t="n"/>
      <c r="BQ144" s="476" t="n"/>
      <c r="BR144" s="476" t="n"/>
      <c r="BS144" s="476" t="n"/>
      <c r="BT144" s="476" t="n"/>
      <c r="BU144" s="476" t="n"/>
      <c r="BV144" s="476" t="n"/>
      <c r="BW144" s="476" t="n"/>
      <c r="BX144" s="476" t="n"/>
      <c r="BY144" s="476" t="n"/>
      <c r="BZ144" s="476" t="n"/>
      <c r="CA144" s="476" t="n"/>
      <c r="CB144" s="476" t="n"/>
      <c r="CC144" s="476" t="n"/>
      <c r="CD144" s="476" t="n"/>
      <c r="CE144" s="476" t="n"/>
      <c r="CF144" s="476" t="n"/>
      <c r="CG144" s="476" t="n"/>
      <c r="CH144" s="476" t="n"/>
      <c r="CI144" s="476" t="n"/>
      <c r="CJ144" s="476" t="n"/>
      <c r="CK144" s="476" t="n"/>
      <c r="CL144" s="476" t="n"/>
      <c r="CM144" s="476" t="n"/>
      <c r="CN144" s="476" t="n"/>
      <c r="CO144" s="476" t="n"/>
      <c r="CP144" s="476" t="n"/>
      <c r="CQ144" s="476" t="n"/>
      <c r="CR144" s="476" t="n"/>
      <c r="CS144" s="476" t="n"/>
      <c r="CT144" s="476" t="n"/>
      <c r="CU144" s="476" t="n"/>
      <c r="CV144" s="476" t="n"/>
    </row>
    <row r="145">
      <c r="A145" s="476" t="n"/>
      <c r="B145" s="683" t="n">
        <v>7.694623711740995e-07</v>
      </c>
      <c r="C145" s="684" t="n">
        <v>1.483767706051222e-07</v>
      </c>
      <c r="D145" s="684" t="n">
        <v>6.565950319058159e-07</v>
      </c>
      <c r="E145" s="684" t="n">
        <v>5.546820385961068e-07</v>
      </c>
      <c r="F145" s="684" t="n">
        <v>4.630674251625774e-08</v>
      </c>
      <c r="G145" s="684" t="n">
        <v>5.962887450639668e-07</v>
      </c>
      <c r="H145" s="684" t="n">
        <v>-1.35148466897303e-07</v>
      </c>
      <c r="I145" s="684" t="n">
        <v>2.277494193788473e-07</v>
      </c>
      <c r="J145" s="684" t="n">
        <v>-2.258626900505307e-07</v>
      </c>
      <c r="K145" s="684" t="n">
        <v>-1.277018712529822e-07</v>
      </c>
      <c r="L145" s="684" t="n">
        <v>1.068295173416358e-07</v>
      </c>
      <c r="M145" s="684" t="n">
        <v>-3.216681404522699e-08</v>
      </c>
      <c r="N145" s="684" t="n">
        <v>2.83189495556666e-08</v>
      </c>
      <c r="O145" s="684" t="n">
        <v>-1.955826053336205e-07</v>
      </c>
      <c r="P145" s="684" t="n">
        <v>4.625871982986946e-07</v>
      </c>
      <c r="Q145" s="684" t="n">
        <v>2.780137960072902e-07</v>
      </c>
      <c r="R145" s="685" t="n">
        <v>1.670855750685207</v>
      </c>
      <c r="S145" s="686" t="n">
        <v>-0.7618414374175201</v>
      </c>
      <c r="T145" s="687" t="n">
        <v>0.003035224850269003</v>
      </c>
      <c r="U145" s="542" t="n">
        <v>-0.0006203393945274139</v>
      </c>
      <c r="V145" s="688" t="n">
        <v>0.001503759948518272</v>
      </c>
      <c r="W145" s="845">
        <f>$AB$131*SQRT(INDEX($B$131:$Q$146,15,15))</f>
        <v/>
      </c>
      <c r="X145" s="845" t="n"/>
      <c r="Y145" s="682" t="n">
        <v>-0.6704638998253329</v>
      </c>
      <c r="Z145" s="845" t="n"/>
      <c r="AA145" s="845" t="n">
        <v>-1.159605744760484e-11</v>
      </c>
      <c r="AB145" s="845" t="n"/>
      <c r="AC145" s="845" t="n"/>
      <c r="AD145" s="845" t="n"/>
      <c r="AE145" s="845" t="n"/>
      <c r="AF145" s="476" t="n"/>
      <c r="AG145" s="476" t="n"/>
      <c r="AH145" s="476" t="n"/>
      <c r="AI145" s="476" t="n"/>
      <c r="AJ145" s="476" t="n"/>
      <c r="AK145" s="476" t="n"/>
      <c r="AL145" s="476" t="n"/>
      <c r="AM145" s="476" t="n"/>
      <c r="AN145" s="476" t="n"/>
      <c r="AO145" s="476" t="n"/>
      <c r="AP145" s="476" t="n"/>
      <c r="AQ145" s="476" t="n"/>
      <c r="AR145" s="476" t="n"/>
      <c r="AS145" s="476" t="n"/>
      <c r="AT145" s="476" t="n"/>
      <c r="AU145" s="476" t="n"/>
      <c r="AV145" s="476" t="n"/>
      <c r="AW145" s="476" t="n"/>
      <c r="AX145" s="476" t="n"/>
      <c r="AY145" s="476" t="n"/>
      <c r="AZ145" s="476" t="n"/>
      <c r="BA145" s="476" t="n"/>
      <c r="BB145" s="476" t="n"/>
      <c r="BC145" s="476" t="n"/>
      <c r="BD145" s="476" t="n"/>
      <c r="BE145" s="476" t="n"/>
      <c r="BF145" s="476" t="n"/>
      <c r="BG145" s="476" t="n"/>
      <c r="BH145" s="476" t="n"/>
      <c r="BI145" s="476" t="n"/>
      <c r="BJ145" s="476" t="n"/>
      <c r="BK145" s="476" t="n"/>
      <c r="BL145" s="476" t="n"/>
      <c r="BM145" s="476" t="n"/>
      <c r="BN145" s="476" t="n"/>
      <c r="BO145" s="476" t="n"/>
      <c r="BP145" s="476" t="n"/>
      <c r="BQ145" s="476" t="n"/>
      <c r="BR145" s="476" t="n"/>
      <c r="BS145" s="476" t="n"/>
      <c r="BT145" s="476" t="n"/>
      <c r="BU145" s="476" t="n"/>
      <c r="BV145" s="476" t="n"/>
      <c r="BW145" s="476" t="n"/>
      <c r="BX145" s="476" t="n"/>
      <c r="BY145" s="476" t="n"/>
      <c r="BZ145" s="476" t="n"/>
      <c r="CA145" s="476" t="n"/>
      <c r="CB145" s="476" t="n"/>
      <c r="CC145" s="476" t="n"/>
      <c r="CD145" s="476" t="n"/>
      <c r="CE145" s="476" t="n"/>
      <c r="CF145" s="476" t="n"/>
      <c r="CG145" s="476" t="n"/>
      <c r="CH145" s="476" t="n"/>
      <c r="CI145" s="476" t="n"/>
      <c r="CJ145" s="476" t="n"/>
      <c r="CK145" s="476" t="n"/>
      <c r="CL145" s="476" t="n"/>
      <c r="CM145" s="476" t="n"/>
      <c r="CN145" s="476" t="n"/>
      <c r="CO145" s="476" t="n"/>
      <c r="CP145" s="476" t="n"/>
      <c r="CQ145" s="476" t="n"/>
      <c r="CR145" s="476" t="n"/>
      <c r="CS145" s="476" t="n"/>
      <c r="CT145" s="476" t="n"/>
      <c r="CU145" s="476" t="n"/>
      <c r="CV145" s="476" t="n"/>
    </row>
    <row r="146">
      <c r="A146" s="476" t="n"/>
      <c r="B146" s="683" t="n">
        <v>6.524456920264783e-07</v>
      </c>
      <c r="C146" s="684" t="n">
        <v>2.078832892317412e-07</v>
      </c>
      <c r="D146" s="684" t="n">
        <v>5.390758237444121e-07</v>
      </c>
      <c r="E146" s="684" t="n">
        <v>6.526508627848143e-07</v>
      </c>
      <c r="F146" s="684" t="n">
        <v>-8.810831604353318e-08</v>
      </c>
      <c r="G146" s="684" t="n">
        <v>5.946722363215095e-07</v>
      </c>
      <c r="H146" s="684" t="n">
        <v>-1.295319521685747e-07</v>
      </c>
      <c r="I146" s="684" t="n">
        <v>1.541973295342942e-07</v>
      </c>
      <c r="J146" s="684" t="n">
        <v>-2.4885994301748e-07</v>
      </c>
      <c r="K146" s="684" t="n">
        <v>-8.9566264671375e-08</v>
      </c>
      <c r="L146" s="684" t="n">
        <v>9.768069232621624e-08</v>
      </c>
      <c r="M146" s="684" t="n">
        <v>-1.589062945725095e-08</v>
      </c>
      <c r="N146" s="684" t="n">
        <v>3.185125984235794e-08</v>
      </c>
      <c r="O146" s="684" t="n">
        <v>-1.383067000770433e-07</v>
      </c>
      <c r="P146" s="684" t="n">
        <v>2.780137960072906e-07</v>
      </c>
      <c r="Q146" s="684" t="n">
        <v>5.019742659299096e-07</v>
      </c>
      <c r="R146" s="685" t="n">
        <v>1.404622204175546</v>
      </c>
      <c r="S146" s="686" t="n">
        <v>-0.4667275741887442</v>
      </c>
      <c r="T146" s="687" t="n">
        <v>0.003187493655466443</v>
      </c>
      <c r="U146" s="542" t="n">
        <v>0.0009553518321915194</v>
      </c>
      <c r="V146" s="688" t="n">
        <v>0.002662009376325566</v>
      </c>
      <c r="W146" s="845">
        <f>$AB$131*SQRT(INDEX($B$131:$Q$146,16,16))</f>
        <v/>
      </c>
      <c r="X146" s="845" t="n"/>
      <c r="Y146" s="682" t="n">
        <v>-0.3407416260098284</v>
      </c>
      <c r="Z146" s="845" t="n"/>
      <c r="AA146" s="845" t="n">
        <v>2.256683728774078e-11</v>
      </c>
      <c r="AB146" s="845" t="n"/>
      <c r="AC146" s="845" t="n"/>
      <c r="AD146" s="845" t="n"/>
      <c r="AE146" s="845" t="n"/>
      <c r="AF146" s="476" t="n"/>
      <c r="AG146" s="476" t="n"/>
      <c r="AH146" s="476" t="n"/>
      <c r="AI146" s="476" t="n"/>
      <c r="AJ146" s="476" t="n"/>
      <c r="AK146" s="476" t="n"/>
      <c r="AL146" s="476" t="n"/>
      <c r="AM146" s="476" t="n"/>
      <c r="AN146" s="476" t="n"/>
      <c r="AO146" s="476" t="n"/>
      <c r="AP146" s="476" t="n"/>
      <c r="AQ146" s="476" t="n"/>
      <c r="AR146" s="476" t="n"/>
      <c r="AS146" s="476" t="n"/>
      <c r="AT146" s="476" t="n"/>
      <c r="AU146" s="476" t="n"/>
      <c r="AV146" s="476" t="n"/>
      <c r="AW146" s="476" t="n"/>
      <c r="AX146" s="476" t="n"/>
      <c r="AY146" s="476" t="n"/>
      <c r="AZ146" s="476" t="n"/>
      <c r="BA146" s="476" t="n"/>
      <c r="BB146" s="476" t="n"/>
      <c r="BC146" s="476" t="n"/>
      <c r="BD146" s="476" t="n"/>
      <c r="BE146" s="476" t="n"/>
      <c r="BF146" s="476" t="n"/>
      <c r="BG146" s="476" t="n"/>
      <c r="BH146" s="476" t="n"/>
      <c r="BI146" s="476" t="n"/>
      <c r="BJ146" s="476" t="n"/>
      <c r="BK146" s="476" t="n"/>
      <c r="BL146" s="476" t="n"/>
      <c r="BM146" s="476" t="n"/>
      <c r="BN146" s="476" t="n"/>
      <c r="BO146" s="476" t="n"/>
      <c r="BP146" s="476" t="n"/>
      <c r="BQ146" s="476" t="n"/>
      <c r="BR146" s="476" t="n"/>
      <c r="BS146" s="476" t="n"/>
      <c r="BT146" s="476" t="n"/>
      <c r="BU146" s="476" t="n"/>
      <c r="BV146" s="476" t="n"/>
      <c r="BW146" s="476" t="n"/>
      <c r="BX146" s="476" t="n"/>
      <c r="BY146" s="476" t="n"/>
      <c r="BZ146" s="476" t="n"/>
      <c r="CA146" s="476" t="n"/>
      <c r="CB146" s="476" t="n"/>
      <c r="CC146" s="476" t="n"/>
      <c r="CD146" s="476" t="n"/>
      <c r="CE146" s="476" t="n"/>
      <c r="CF146" s="476" t="n"/>
      <c r="CG146" s="476" t="n"/>
      <c r="CH146" s="476" t="n"/>
      <c r="CI146" s="476" t="n"/>
      <c r="CJ146" s="476" t="n"/>
      <c r="CK146" s="476" t="n"/>
      <c r="CL146" s="476" t="n"/>
      <c r="CM146" s="476" t="n"/>
      <c r="CN146" s="476" t="n"/>
      <c r="CO146" s="476" t="n"/>
      <c r="CP146" s="476" t="n"/>
      <c r="CQ146" s="476" t="n"/>
      <c r="CR146" s="476" t="n"/>
      <c r="CS146" s="476" t="n"/>
      <c r="CT146" s="476" t="n"/>
      <c r="CU146" s="476" t="n"/>
      <c r="CV146" s="476" t="n"/>
    </row>
    <row r="147" ht="25.75" customHeight="1">
      <c r="A147" s="845" t="inlineStr">
        <is>
          <t>S(-1)</t>
        </is>
      </c>
      <c r="B147" s="683" t="n">
        <v>3.710689270124847</v>
      </c>
      <c r="C147" s="684" t="n">
        <v>0.4249653165499239</v>
      </c>
      <c r="D147" s="684" t="n">
        <v>3.375190336006486</v>
      </c>
      <c r="E147" s="684" t="n">
        <v>2.370859134436425</v>
      </c>
      <c r="F147" s="684" t="n">
        <v>-0.5165972997665184</v>
      </c>
      <c r="G147" s="684" t="n">
        <v>3.041857002673151</v>
      </c>
      <c r="H147" s="684" t="n">
        <v>-1.254694954826917</v>
      </c>
      <c r="I147" s="684" t="n">
        <v>1.163062971610323</v>
      </c>
      <c r="J147" s="684" t="n">
        <v>-2.194091970358333</v>
      </c>
      <c r="K147" s="684" t="n">
        <v>-0.8499306330998515</v>
      </c>
      <c r="L147" s="684" t="n">
        <v>0.1544005684702041</v>
      </c>
      <c r="M147" s="684" t="n">
        <v>-0.3802321253341445</v>
      </c>
      <c r="N147" s="684" t="n">
        <v>2.100294386356711</v>
      </c>
      <c r="O147" s="684" t="n">
        <v>-0.7828308462761795</v>
      </c>
      <c r="P147" s="684" t="n">
        <v>1.670855750685204</v>
      </c>
      <c r="Q147" s="684" t="n">
        <v>1.404622204175542</v>
      </c>
      <c r="R147" s="685" t="n">
        <v>-1.433628227953863e-08</v>
      </c>
      <c r="S147" s="686" t="n">
        <v>6.336713938672806e-09</v>
      </c>
      <c r="T147" s="687" t="n">
        <v>-3.233042761585782e-11</v>
      </c>
      <c r="U147" s="542" t="n">
        <v>0.001968645643408883</v>
      </c>
      <c r="V147" s="688">
        <f>SQRT(I147)*$W$14</f>
        <v/>
      </c>
      <c r="W147" s="845" t="n"/>
      <c r="X147" s="845" t="n"/>
      <c r="Y147" s="682" t="n">
        <v>-1.410381126659766</v>
      </c>
      <c r="Z147" s="845" t="n"/>
      <c r="AA147" s="845" t="n">
        <v>5.790035118025116e-12</v>
      </c>
      <c r="AB147" s="845" t="n"/>
      <c r="AC147" s="845" t="n"/>
      <c r="AD147" s="845" t="n"/>
      <c r="AE147" s="845" t="n"/>
      <c r="AF147" s="476" t="n"/>
      <c r="AG147" s="476" t="n"/>
      <c r="AH147" s="476" t="n"/>
      <c r="AI147" s="476" t="n"/>
      <c r="AJ147" s="476" t="n"/>
      <c r="AK147" s="476" t="n"/>
      <c r="AL147" s="476" t="n"/>
      <c r="AM147" s="476" t="n"/>
      <c r="AN147" s="476" t="n"/>
      <c r="AO147" s="476" t="n"/>
      <c r="AP147" s="476" t="n"/>
      <c r="AQ147" s="476" t="n"/>
      <c r="AR147" s="476" t="n"/>
      <c r="AS147" s="476" t="n"/>
      <c r="AT147" s="476" t="n"/>
      <c r="AU147" s="476" t="n"/>
      <c r="AV147" s="476" t="n"/>
      <c r="AW147" s="476" t="n"/>
      <c r="AX147" s="476" t="n"/>
      <c r="AY147" s="476" t="n"/>
      <c r="AZ147" s="476" t="n"/>
      <c r="BA147" s="476" t="n"/>
      <c r="BB147" s="476" t="n"/>
      <c r="BC147" s="476" t="n"/>
      <c r="BD147" s="476" t="n"/>
      <c r="BE147" s="476" t="n"/>
      <c r="BF147" s="476" t="n"/>
      <c r="BG147" s="476" t="n"/>
      <c r="BH147" s="476" t="n"/>
      <c r="BI147" s="476" t="n"/>
      <c r="BJ147" s="476" t="n"/>
      <c r="BK147" s="476" t="n"/>
      <c r="BL147" s="476" t="n"/>
      <c r="BM147" s="476" t="n"/>
      <c r="BN147" s="476" t="n"/>
      <c r="BO147" s="476" t="n"/>
      <c r="BP147" s="476" t="n"/>
      <c r="BQ147" s="476" t="n"/>
      <c r="BR147" s="476" t="n"/>
      <c r="BS147" s="476" t="n"/>
      <c r="BT147" s="476" t="n"/>
      <c r="BU147" s="476" t="n"/>
      <c r="BV147" s="476" t="n"/>
      <c r="BW147" s="476" t="n"/>
      <c r="BX147" s="476" t="n"/>
      <c r="BY147" s="476" t="n"/>
      <c r="BZ147" s="476" t="n"/>
      <c r="CA147" s="476" t="n"/>
      <c r="CB147" s="476" t="n"/>
      <c r="CC147" s="476" t="n"/>
      <c r="CD147" s="476" t="n"/>
      <c r="CE147" s="476" t="n"/>
      <c r="CF147" s="476" t="n"/>
      <c r="CG147" s="476" t="n"/>
      <c r="CH147" s="476" t="n"/>
      <c r="CI147" s="476" t="n"/>
      <c r="CJ147" s="476" t="n"/>
      <c r="CK147" s="476" t="n"/>
      <c r="CL147" s="476" t="n"/>
      <c r="CM147" s="476" t="n"/>
      <c r="CN147" s="476" t="n"/>
      <c r="CO147" s="476" t="n"/>
      <c r="CP147" s="476" t="n"/>
      <c r="CQ147" s="476" t="n"/>
      <c r="CR147" s="476" t="n"/>
      <c r="CS147" s="476" t="n"/>
      <c r="CT147" s="476" t="n"/>
      <c r="CU147" s="476" t="n"/>
      <c r="CV147" s="476" t="n"/>
    </row>
    <row r="148">
      <c r="A148" s="476" t="n"/>
      <c r="B148" s="683" t="n">
        <v>-1.923713328596075</v>
      </c>
      <c r="C148" s="684" t="n">
        <v>0.09127668933780159</v>
      </c>
      <c r="D148" s="684" t="n">
        <v>-1.732615978073287</v>
      </c>
      <c r="E148" s="684" t="n">
        <v>-1.017087943694374</v>
      </c>
      <c r="F148" s="684" t="n">
        <v>0.4841132879910653</v>
      </c>
      <c r="G148" s="684" t="n">
        <v>-1.399282644739953</v>
      </c>
      <c r="H148" s="684" t="n">
        <v>0.9045274591412017</v>
      </c>
      <c r="I148" s="684" t="n">
        <v>-0.3291374818123354</v>
      </c>
      <c r="J148" s="684" t="n">
        <v>1.439600040605012</v>
      </c>
      <c r="K148" s="684" t="n">
        <v>0.8174466213243987</v>
      </c>
      <c r="L148" s="684" t="n">
        <v>0.1019185869454887</v>
      </c>
      <c r="M148" s="684" t="n">
        <v>0.5499103305924944</v>
      </c>
      <c r="N148" s="684" t="n">
        <v>-1.00644604608669</v>
      </c>
      <c r="O148" s="684" t="n">
        <v>0.7792271512198414</v>
      </c>
      <c r="P148" s="684" t="n">
        <v>-0.7618414374175184</v>
      </c>
      <c r="Q148" s="684" t="n">
        <v>-0.4667275741887422</v>
      </c>
      <c r="R148" s="685" t="n">
        <v>6.34904857395418e-09</v>
      </c>
      <c r="S148" s="686" t="n">
        <v>-2.468047880580971e-09</v>
      </c>
      <c r="T148" s="687" t="n">
        <v>1.436849484647903e-11</v>
      </c>
      <c r="U148" s="542" t="n">
        <v>0.0005396920960951976</v>
      </c>
      <c r="V148" s="688">
        <f>SQRT(J148)*$W$14</f>
        <v/>
      </c>
      <c r="W148" s="845" t="n"/>
      <c r="X148" s="845" t="n"/>
      <c r="Y148" s="682" t="n">
        <v>-0.8001483801194154</v>
      </c>
      <c r="Z148" s="845" t="n"/>
      <c r="AA148" s="845" t="n">
        <v>-8.753886504564434e-12</v>
      </c>
      <c r="AB148" s="845" t="n"/>
      <c r="AC148" s="476" t="n"/>
      <c r="AD148" s="476" t="n"/>
      <c r="AE148" s="845" t="n"/>
      <c r="AF148" s="476" t="n"/>
      <c r="AG148" s="476" t="n"/>
      <c r="AH148" s="476" t="n"/>
      <c r="AI148" s="476" t="n"/>
      <c r="AJ148" s="476" t="n"/>
      <c r="AK148" s="476" t="n"/>
      <c r="AL148" s="476" t="n"/>
      <c r="AM148" s="476" t="n"/>
      <c r="AN148" s="476" t="n"/>
      <c r="AO148" s="476" t="n"/>
      <c r="AP148" s="476" t="n"/>
      <c r="AQ148" s="476" t="n"/>
      <c r="AR148" s="476" t="n"/>
      <c r="AS148" s="476" t="n"/>
      <c r="AT148" s="476" t="n"/>
      <c r="AU148" s="476" t="n"/>
      <c r="AV148" s="476" t="n"/>
      <c r="AW148" s="476" t="n"/>
      <c r="AX148" s="476" t="n"/>
      <c r="AY148" s="476" t="n"/>
      <c r="AZ148" s="476" t="n"/>
      <c r="BA148" s="476" t="n"/>
      <c r="BB148" s="476" t="n"/>
      <c r="BC148" s="476" t="n"/>
      <c r="BD148" s="476" t="n"/>
      <c r="BE148" s="476" t="n"/>
      <c r="BF148" s="476" t="n"/>
      <c r="BG148" s="476" t="n"/>
      <c r="BH148" s="476" t="n"/>
      <c r="BI148" s="476" t="n"/>
      <c r="BJ148" s="476" t="n"/>
      <c r="BK148" s="476" t="n"/>
      <c r="BL148" s="476" t="n"/>
      <c r="BM148" s="476" t="n"/>
      <c r="BN148" s="476" t="n"/>
      <c r="BO148" s="476" t="n"/>
      <c r="BP148" s="476" t="n"/>
      <c r="BQ148" s="476" t="n"/>
      <c r="BR148" s="476" t="n"/>
      <c r="BS148" s="476" t="n"/>
      <c r="BT148" s="476" t="n"/>
      <c r="BU148" s="476" t="n"/>
      <c r="BV148" s="476" t="n"/>
      <c r="BW148" s="476" t="n"/>
      <c r="BX148" s="476" t="n"/>
      <c r="BY148" s="476" t="n"/>
      <c r="BZ148" s="476" t="n"/>
      <c r="CA148" s="476" t="n"/>
      <c r="CB148" s="476" t="n"/>
      <c r="CC148" s="476" t="n"/>
      <c r="CD148" s="476" t="n"/>
      <c r="CE148" s="476" t="n"/>
      <c r="CF148" s="476" t="n"/>
      <c r="CG148" s="476" t="n"/>
      <c r="CH148" s="476" t="n"/>
      <c r="CI148" s="476" t="n"/>
      <c r="CJ148" s="476" t="n"/>
      <c r="CK148" s="476" t="n"/>
      <c r="CL148" s="476" t="n"/>
      <c r="CM148" s="476" t="n"/>
      <c r="CN148" s="476" t="n"/>
      <c r="CO148" s="476" t="n"/>
      <c r="CP148" s="476" t="n"/>
      <c r="CQ148" s="476" t="n"/>
      <c r="CR148" s="476" t="n"/>
      <c r="CS148" s="476" t="n"/>
      <c r="CT148" s="476" t="n"/>
      <c r="CU148" s="476" t="n"/>
      <c r="CV148" s="476" t="n"/>
    </row>
    <row r="149">
      <c r="A149" s="476" t="n"/>
      <c r="B149" s="683" t="n">
        <v>0.007664196528271214</v>
      </c>
      <c r="C149" s="684" t="n">
        <v>0.0009643690995837914</v>
      </c>
      <c r="D149" s="684" t="n">
        <v>0.006902852502284011</v>
      </c>
      <c r="E149" s="684" t="n">
        <v>0.005380164450309589</v>
      </c>
      <c r="F149" s="684" t="n">
        <v>-0.001928738199167591</v>
      </c>
      <c r="G149" s="684" t="n">
        <v>0.006902852502284008</v>
      </c>
      <c r="H149" s="684" t="n">
        <v>-0.003603695056339449</v>
      </c>
      <c r="I149" s="684" t="n">
        <v>0.002639325956755651</v>
      </c>
      <c r="J149" s="684" t="n">
        <v>-0.005735458329103632</v>
      </c>
      <c r="K149" s="684" t="n">
        <v>-0.001928738199167591</v>
      </c>
      <c r="L149" s="684" t="n">
        <v>-0.0004060501471931826</v>
      </c>
      <c r="M149" s="684" t="n">
        <v>-0.0008628565627855022</v>
      </c>
      <c r="N149" s="684" t="n">
        <v>0.004009745203532629</v>
      </c>
      <c r="O149" s="684" t="n">
        <v>-0.001776469393970151</v>
      </c>
      <c r="P149" s="684" t="n">
        <v>0.003035224850268997</v>
      </c>
      <c r="Q149" s="684" t="n">
        <v>0.003187493655466435</v>
      </c>
      <c r="R149" s="685" t="n">
        <v>-3.13166732399176e-11</v>
      </c>
      <c r="S149" s="686" t="n">
        <v>1.404193476190377e-11</v>
      </c>
      <c r="T149" s="687" t="n">
        <v>-7.237170306907392e-14</v>
      </c>
      <c r="U149" s="542" t="n">
        <v>0.0009038911370076933</v>
      </c>
      <c r="V149" s="688">
        <f>SQRT(K149)*$W$14</f>
        <v/>
      </c>
      <c r="W149" s="845" t="n"/>
      <c r="X149" s="845" t="n"/>
      <c r="Y149" s="682" t="n">
        <v>-0.2297874724123066</v>
      </c>
      <c r="Z149" s="845" t="n"/>
      <c r="AA149" s="845" t="n">
        <v>-2.256683728774078e-11</v>
      </c>
      <c r="AB149" s="845" t="n"/>
      <c r="AC149" s="476" t="n"/>
      <c r="AD149" s="476" t="n"/>
      <c r="AE149" s="845" t="n"/>
      <c r="AF149" s="476" t="n"/>
      <c r="AG149" s="476" t="n"/>
      <c r="AH149" s="476" t="n"/>
      <c r="AI149" s="476" t="n"/>
      <c r="AJ149" s="476" t="n"/>
      <c r="AK149" s="476" t="n"/>
      <c r="AL149" s="476" t="n"/>
      <c r="AM149" s="476" t="n"/>
      <c r="AN149" s="476" t="n"/>
      <c r="AO149" s="476" t="n"/>
      <c r="AP149" s="476" t="n"/>
      <c r="AQ149" s="476" t="n"/>
      <c r="AR149" s="476" t="n"/>
      <c r="AS149" s="476" t="n"/>
      <c r="AT149" s="476" t="n"/>
      <c r="AU149" s="476" t="n"/>
      <c r="AV149" s="476" t="n"/>
      <c r="AW149" s="476" t="n"/>
      <c r="AX149" s="476" t="n"/>
      <c r="AY149" s="476" t="n"/>
      <c r="AZ149" s="476" t="n"/>
      <c r="BA149" s="476" t="n"/>
      <c r="BB149" s="476" t="n"/>
      <c r="BC149" s="476" t="n"/>
      <c r="BD149" s="476" t="n"/>
      <c r="BE149" s="476" t="n"/>
      <c r="BF149" s="476" t="n"/>
      <c r="BG149" s="476" t="n"/>
      <c r="BH149" s="476" t="n"/>
      <c r="BI149" s="476" t="n"/>
      <c r="BJ149" s="476" t="n"/>
      <c r="BK149" s="476" t="n"/>
      <c r="BL149" s="476" t="n"/>
      <c r="BM149" s="476" t="n"/>
      <c r="BN149" s="476" t="n"/>
      <c r="BO149" s="476" t="n"/>
      <c r="BP149" s="476" t="n"/>
      <c r="BQ149" s="476" t="n"/>
      <c r="BR149" s="476" t="n"/>
      <c r="BS149" s="476" t="n"/>
      <c r="BT149" s="476" t="n"/>
      <c r="BU149" s="476" t="n"/>
      <c r="BV149" s="476" t="n"/>
      <c r="BW149" s="476" t="n"/>
      <c r="BX149" s="476" t="n"/>
      <c r="BY149" s="476" t="n"/>
      <c r="BZ149" s="476" t="n"/>
      <c r="CA149" s="476" t="n"/>
      <c r="CB149" s="476" t="n"/>
      <c r="CC149" s="476" t="n"/>
      <c r="CD149" s="476" t="n"/>
      <c r="CE149" s="476" t="n"/>
      <c r="CF149" s="476" t="n"/>
      <c r="CG149" s="476" t="n"/>
      <c r="CH149" s="476" t="n"/>
      <c r="CI149" s="476" t="n"/>
      <c r="CJ149" s="476" t="n"/>
      <c r="CK149" s="476" t="n"/>
      <c r="CL149" s="476" t="n"/>
      <c r="CM149" s="476" t="n"/>
      <c r="CN149" s="476" t="n"/>
      <c r="CO149" s="476" t="n"/>
      <c r="CP149" s="476" t="n"/>
      <c r="CQ149" s="476" t="n"/>
      <c r="CR149" s="476" t="n"/>
      <c r="CS149" s="476" t="n"/>
      <c r="CT149" s="476" t="n"/>
      <c r="CU149" s="476" t="n"/>
      <c r="CV149" s="476" t="n"/>
    </row>
    <row r="150">
      <c r="A150" s="476" t="n"/>
      <c r="B150" s="683" t="n">
        <v>-2.551343751924154e-09</v>
      </c>
      <c r="C150" s="684" t="n">
        <v>1.686742415191738e-08</v>
      </c>
      <c r="D150" s="684" t="n">
        <v>6.03247069000534e-09</v>
      </c>
      <c r="E150" s="684" t="n">
        <v>4.923005781302028e-09</v>
      </c>
      <c r="F150" s="684" t="n">
        <v>-4.978519012369164e-09</v>
      </c>
      <c r="G150" s="684" t="n">
        <v>-4.902430480981639e-09</v>
      </c>
      <c r="H150" s="684" t="n">
        <v>-2.227251925319369e-08</v>
      </c>
      <c r="I150" s="684" t="n">
        <v>-5.096332627945476e-08</v>
      </c>
      <c r="J150" s="684" t="n">
        <v>-2.566157693593905e-08</v>
      </c>
      <c r="K150" s="684" t="n">
        <v>2.767451323535164e-08</v>
      </c>
      <c r="L150" s="684" t="n">
        <v>4.793409618913276e-08</v>
      </c>
      <c r="M150" s="684" t="n">
        <v>2.328881304410274e-08</v>
      </c>
      <c r="N150" s="684" t="n">
        <v>2.905786338821551e-08</v>
      </c>
      <c r="O150" s="684" t="n">
        <v>3.605832807283197e-08</v>
      </c>
      <c r="P150" s="684" t="n">
        <v>5.812613925440191e-09</v>
      </c>
      <c r="Q150" s="684" t="n">
        <v>1.76407095364754e-08</v>
      </c>
      <c r="R150" s="685" t="n">
        <v>1.937325349301399</v>
      </c>
      <c r="S150" s="686" t="n">
        <v>-0.6930139720558879</v>
      </c>
      <c r="T150" s="687" t="n">
        <v>0.003353293413173656</v>
      </c>
      <c r="U150" s="542" t="n">
        <v>-0.001495043928286646</v>
      </c>
      <c r="V150" s="688">
        <f>SQRT(L150)*$W$14</f>
        <v/>
      </c>
      <c r="W150" s="845" t="n"/>
      <c r="X150" s="845" t="n"/>
      <c r="Y150" s="682" t="n">
        <v>-0.2180114450053522</v>
      </c>
      <c r="Z150" s="845" t="n"/>
      <c r="AA150" s="476" t="n"/>
      <c r="AB150" s="845" t="n"/>
      <c r="AC150" s="476" t="n"/>
      <c r="AD150" s="476" t="n"/>
      <c r="AE150" s="845" t="n"/>
      <c r="AF150" s="476" t="n"/>
      <c r="AG150" s="476" t="n"/>
      <c r="AH150" s="476" t="n"/>
      <c r="AI150" s="476" t="n"/>
      <c r="AJ150" s="476" t="n"/>
      <c r="AK150" s="476" t="n"/>
      <c r="AL150" s="476" t="n"/>
      <c r="AM150" s="476" t="n"/>
      <c r="AN150" s="476" t="n"/>
      <c r="AO150" s="476" t="n"/>
      <c r="AP150" s="476" t="n"/>
      <c r="AQ150" s="476" t="n"/>
      <c r="AR150" s="476" t="n"/>
      <c r="AS150" s="476" t="n"/>
      <c r="AT150" s="476" t="n"/>
      <c r="AU150" s="476" t="n"/>
      <c r="AV150" s="476" t="n"/>
      <c r="AW150" s="476" t="n"/>
      <c r="AX150" s="476" t="n"/>
      <c r="AY150" s="476" t="n"/>
      <c r="AZ150" s="476" t="n"/>
      <c r="BA150" s="476" t="n"/>
      <c r="BB150" s="476" t="n"/>
      <c r="BC150" s="476" t="n"/>
      <c r="BD150" s="476" t="n"/>
      <c r="BE150" s="476" t="n"/>
      <c r="BF150" s="476" t="n"/>
      <c r="BG150" s="476" t="n"/>
      <c r="BH150" s="476" t="n"/>
      <c r="BI150" s="476" t="n"/>
      <c r="BJ150" s="476" t="n"/>
      <c r="BK150" s="476" t="n"/>
      <c r="BL150" s="476" t="n"/>
      <c r="BM150" s="476" t="n"/>
      <c r="BN150" s="476" t="n"/>
      <c r="BO150" s="476" t="n"/>
      <c r="BP150" s="476" t="n"/>
      <c r="BQ150" s="476" t="n"/>
      <c r="BR150" s="476" t="n"/>
      <c r="BS150" s="476" t="n"/>
      <c r="BT150" s="476" t="n"/>
      <c r="BU150" s="476" t="n"/>
      <c r="BV150" s="476" t="n"/>
      <c r="BW150" s="476" t="n"/>
      <c r="BX150" s="476" t="n"/>
      <c r="BY150" s="476" t="n"/>
      <c r="BZ150" s="476" t="n"/>
      <c r="CA150" s="476" t="n"/>
      <c r="CB150" s="476" t="n"/>
      <c r="CC150" s="476" t="n"/>
      <c r="CD150" s="476" t="n"/>
      <c r="CE150" s="476" t="n"/>
      <c r="CF150" s="476" t="n"/>
      <c r="CG150" s="476" t="n"/>
      <c r="CH150" s="476" t="n"/>
      <c r="CI150" s="476" t="n"/>
      <c r="CJ150" s="476" t="n"/>
      <c r="CK150" s="476" t="n"/>
      <c r="CL150" s="476" t="n"/>
      <c r="CM150" s="476" t="n"/>
      <c r="CN150" s="476" t="n"/>
      <c r="CO150" s="476" t="n"/>
      <c r="CP150" s="476" t="n"/>
      <c r="CQ150" s="476" t="n"/>
      <c r="CR150" s="476" t="n"/>
      <c r="CS150" s="476" t="n"/>
      <c r="CT150" s="476" t="n"/>
      <c r="CU150" s="476" t="n"/>
      <c r="CV150" s="476" t="n"/>
    </row>
    <row r="151">
      <c r="A151" s="476" t="n"/>
      <c r="B151" s="683" t="n">
        <v>-4.940787039395614e-08</v>
      </c>
      <c r="C151" s="684" t="n">
        <v>6.947022825723176e-08</v>
      </c>
      <c r="D151" s="684" t="n">
        <v>-3.853585892493796e-08</v>
      </c>
      <c r="E151" s="684" t="n">
        <v>7.395529222600227e-09</v>
      </c>
      <c r="F151" s="684" t="n">
        <v>-8.228114412685939e-09</v>
      </c>
      <c r="G151" s="684" t="n">
        <v>-1.323350724318434e-08</v>
      </c>
      <c r="H151" s="684" t="n">
        <v>-1.416780104667722e-08</v>
      </c>
      <c r="I151" s="684" t="n">
        <v>-4.499013081405285e-08</v>
      </c>
      <c r="J151" s="684" t="n">
        <v>-9.121011997425313e-09</v>
      </c>
      <c r="K151" s="684" t="n">
        <v>-5.971625240472836e-08</v>
      </c>
      <c r="L151" s="684" t="n">
        <v>2.32888130441025e-08</v>
      </c>
      <c r="M151" s="684" t="n">
        <v>1.047063832187813e-07</v>
      </c>
      <c r="N151" s="684" t="n">
        <v>6.955863143416081e-09</v>
      </c>
      <c r="O151" s="684" t="n">
        <v>8.758627217940333e-08</v>
      </c>
      <c r="P151" s="684" t="n">
        <v>-1.902425155207628e-08</v>
      </c>
      <c r="Q151" s="684" t="n">
        <v>3.809602720072816e-08</v>
      </c>
      <c r="R151" s="685" t="n">
        <v>-0.458283433133733</v>
      </c>
      <c r="S151" s="686" t="n">
        <v>0.5313373253493017</v>
      </c>
      <c r="T151" s="687" t="n">
        <v>-0.0009580838323353298</v>
      </c>
      <c r="U151" s="542" t="n">
        <v>-0.002872536780416578</v>
      </c>
      <c r="V151" s="688">
        <f>SQRT(M151)*$W$14</f>
        <v/>
      </c>
      <c r="W151" s="845" t="n"/>
      <c r="X151" s="845" t="n"/>
      <c r="Y151" s="682" t="n">
        <v>-1.620037437533028e-11</v>
      </c>
      <c r="Z151" s="845" t="n"/>
      <c r="AA151" s="845" t="n"/>
      <c r="AB151" s="845" t="n"/>
      <c r="AC151" s="476" t="n"/>
      <c r="AD151" s="476" t="n"/>
      <c r="AE151" s="845" t="n"/>
      <c r="AF151" s="476" t="n"/>
      <c r="AG151" s="476" t="n"/>
      <c r="AH151" s="476" t="n"/>
      <c r="AI151" s="476" t="n"/>
      <c r="AJ151" s="476" t="n"/>
      <c r="AK151" s="476" t="n"/>
      <c r="AL151" s="476" t="n"/>
      <c r="AM151" s="476" t="n"/>
      <c r="AN151" s="476" t="n"/>
      <c r="AO151" s="476" t="n"/>
      <c r="AP151" s="476" t="n"/>
      <c r="AQ151" s="476" t="n"/>
      <c r="AR151" s="476" t="n"/>
      <c r="AS151" s="476" t="n"/>
      <c r="AT151" s="476" t="n"/>
      <c r="AU151" s="476" t="n"/>
      <c r="AV151" s="476" t="n"/>
      <c r="AW151" s="476" t="n"/>
      <c r="AX151" s="476" t="n"/>
      <c r="AY151" s="476" t="n"/>
      <c r="AZ151" s="476" t="n"/>
      <c r="BA151" s="476" t="n"/>
      <c r="BB151" s="476" t="n"/>
      <c r="BC151" s="476" t="n"/>
      <c r="BD151" s="476" t="n"/>
      <c r="BE151" s="476" t="n"/>
      <c r="BF151" s="476" t="n"/>
      <c r="BG151" s="476" t="n"/>
      <c r="BH151" s="476" t="n"/>
      <c r="BI151" s="476" t="n"/>
      <c r="BJ151" s="476" t="n"/>
      <c r="BK151" s="476" t="n"/>
      <c r="BL151" s="476" t="n"/>
      <c r="BM151" s="476" t="n"/>
      <c r="BN151" s="476" t="n"/>
      <c r="BO151" s="476" t="n"/>
      <c r="BP151" s="476" t="n"/>
      <c r="BQ151" s="476" t="n"/>
      <c r="BR151" s="476" t="n"/>
      <c r="BS151" s="476" t="n"/>
      <c r="BT151" s="476" t="n"/>
      <c r="BU151" s="476" t="n"/>
      <c r="BV151" s="476" t="n"/>
      <c r="BW151" s="476" t="n"/>
      <c r="BX151" s="476" t="n"/>
      <c r="BY151" s="476" t="n"/>
      <c r="BZ151" s="476" t="n"/>
      <c r="CA151" s="476" t="n"/>
      <c r="CB151" s="476" t="n"/>
      <c r="CC151" s="476" t="n"/>
      <c r="CD151" s="476" t="n"/>
      <c r="CE151" s="476" t="n"/>
      <c r="CF151" s="476" t="n"/>
      <c r="CG151" s="476" t="n"/>
      <c r="CH151" s="476" t="n"/>
      <c r="CI151" s="476" t="n"/>
      <c r="CJ151" s="476" t="n"/>
      <c r="CK151" s="476" t="n"/>
      <c r="CL151" s="476" t="n"/>
      <c r="CM151" s="476" t="n"/>
      <c r="CN151" s="476" t="n"/>
      <c r="CO151" s="476" t="n"/>
      <c r="CP151" s="476" t="n"/>
      <c r="CQ151" s="476" t="n"/>
      <c r="CR151" s="476" t="n"/>
      <c r="CS151" s="476" t="n"/>
      <c r="CT151" s="476" t="n"/>
      <c r="CU151" s="476" t="n"/>
      <c r="CV151" s="476" t="n"/>
    </row>
    <row r="152">
      <c r="A152" s="476" t="n"/>
      <c r="B152" s="683" t="n">
        <v>6.310368561146301e-07</v>
      </c>
      <c r="C152" s="684" t="n">
        <v>2.25222994953005e-08</v>
      </c>
      <c r="D152" s="684" t="n">
        <v>6.361116668849504e-07</v>
      </c>
      <c r="E152" s="684" t="n">
        <v>1.02400182312437e-07</v>
      </c>
      <c r="F152" s="684" t="n">
        <v>8.84280389793108e-09</v>
      </c>
      <c r="G152" s="684" t="n">
        <v>2.380033816631165e-07</v>
      </c>
      <c r="H152" s="684" t="n">
        <v>-1.896692876472791e-08</v>
      </c>
      <c r="I152" s="684" t="n">
        <v>-2.667264192950834e-08</v>
      </c>
      <c r="J152" s="684" t="n">
        <v>-1.009093462348782e-08</v>
      </c>
      <c r="K152" s="684" t="n">
        <v>1.971677878609087e-08</v>
      </c>
      <c r="L152" s="684" t="n">
        <v>2.905786338821583e-08</v>
      </c>
      <c r="M152" s="684" t="n">
        <v>6.955863143416562e-09</v>
      </c>
      <c r="N152" s="684" t="n">
        <v>8.623115600439285e-07</v>
      </c>
      <c r="O152" s="684" t="n">
        <v>-6.704625444085675e-08</v>
      </c>
      <c r="P152" s="684" t="n">
        <v>3.153281730426998e-07</v>
      </c>
      <c r="Q152" s="684" t="n">
        <v>1.000973633453337e-07</v>
      </c>
      <c r="R152" s="685" t="n">
        <v>4.429241516966067</v>
      </c>
      <c r="S152" s="686" t="n">
        <v>-1.769660678642713</v>
      </c>
      <c r="T152" s="687" t="n">
        <v>0.008562874251497007</v>
      </c>
      <c r="U152" s="542" t="n">
        <v>-0.0005089140021736728</v>
      </c>
      <c r="V152" s="688">
        <f>SQRT(N152)*$W$14</f>
        <v/>
      </c>
      <c r="W152" s="845" t="n"/>
      <c r="X152" s="845" t="n"/>
      <c r="Y152" s="682" t="n">
        <v>2.842170943040401e-12</v>
      </c>
      <c r="Z152" s="845" t="n"/>
      <c r="AA152" s="845" t="n"/>
      <c r="AB152" s="845" t="n"/>
      <c r="AC152" s="845" t="n"/>
      <c r="AD152" s="845" t="n"/>
      <c r="AE152" s="845" t="n"/>
      <c r="AF152" s="476" t="n"/>
      <c r="AG152" s="476" t="n"/>
      <c r="AH152" s="476" t="n"/>
      <c r="AI152" s="476" t="n"/>
      <c r="AJ152" s="476" t="n"/>
      <c r="AK152" s="476" t="n"/>
      <c r="AL152" s="476" t="n"/>
      <c r="AM152" s="476" t="n"/>
      <c r="AN152" s="476" t="n"/>
      <c r="AO152" s="476" t="n"/>
      <c r="AP152" s="476" t="n"/>
      <c r="AQ152" s="476" t="n"/>
      <c r="AR152" s="476" t="n"/>
      <c r="AS152" s="476" t="n"/>
      <c r="AT152" s="476" t="n"/>
      <c r="AU152" s="476" t="n"/>
      <c r="AV152" s="476" t="n"/>
      <c r="AW152" s="476" t="n"/>
      <c r="AX152" s="476" t="n"/>
      <c r="AY152" s="476" t="n"/>
      <c r="AZ152" s="476" t="n"/>
      <c r="BA152" s="476" t="n"/>
      <c r="BB152" s="476" t="n"/>
      <c r="BC152" s="476" t="n"/>
      <c r="BD152" s="476" t="n"/>
      <c r="BE152" s="476" t="n"/>
      <c r="BF152" s="476" t="n"/>
      <c r="BG152" s="476" t="n"/>
      <c r="BH152" s="476" t="n"/>
      <c r="BI152" s="476" t="n"/>
      <c r="BJ152" s="476" t="n"/>
      <c r="BK152" s="476" t="n"/>
      <c r="BL152" s="476" t="n"/>
      <c r="BM152" s="476" t="n"/>
      <c r="BN152" s="476" t="n"/>
      <c r="BO152" s="476" t="n"/>
      <c r="BP152" s="476" t="n"/>
      <c r="BQ152" s="476" t="n"/>
      <c r="BR152" s="476" t="n"/>
      <c r="BS152" s="476" t="n"/>
      <c r="BT152" s="476" t="n"/>
      <c r="BU152" s="476" t="n"/>
      <c r="BV152" s="476" t="n"/>
      <c r="BW152" s="476" t="n"/>
      <c r="BX152" s="476" t="n"/>
      <c r="BY152" s="476" t="n"/>
      <c r="BZ152" s="476" t="n"/>
      <c r="CA152" s="476" t="n"/>
      <c r="CB152" s="476" t="n"/>
      <c r="CC152" s="476" t="n"/>
      <c r="CD152" s="476" t="n"/>
      <c r="CE152" s="476" t="n"/>
      <c r="CF152" s="476" t="n"/>
      <c r="CG152" s="476" t="n"/>
      <c r="CH152" s="476" t="n"/>
      <c r="CI152" s="476" t="n"/>
      <c r="CJ152" s="476" t="n"/>
      <c r="CK152" s="476" t="n"/>
      <c r="CL152" s="476" t="n"/>
      <c r="CM152" s="476" t="n"/>
      <c r="CN152" s="476" t="n"/>
      <c r="CO152" s="476" t="n"/>
      <c r="CP152" s="476" t="n"/>
      <c r="CQ152" s="476" t="n"/>
      <c r="CR152" s="476" t="n"/>
      <c r="CS152" s="476" t="n"/>
      <c r="CT152" s="476" t="n"/>
      <c r="CU152" s="476" t="n"/>
      <c r="CV152" s="476" t="n"/>
    </row>
    <row r="153">
      <c r="A153" s="476" t="n"/>
      <c r="B153" s="683" t="n">
        <v>-3.493991909897969e-07</v>
      </c>
      <c r="C153" s="684" t="n">
        <v>9.586847775356709e-08</v>
      </c>
      <c r="D153" s="684" t="n">
        <v>-2.662588095927655e-07</v>
      </c>
      <c r="E153" s="684" t="n">
        <v>-3.414056657395734e-08</v>
      </c>
      <c r="F153" s="684" t="n">
        <v>-6.109866488192746e-09</v>
      </c>
      <c r="G153" s="684" t="n">
        <v>-9.639207997092989e-08</v>
      </c>
      <c r="H153" s="684" t="n">
        <v>-3.361911959400226e-09</v>
      </c>
      <c r="I153" s="684" t="n">
        <v>-6.093595401244484e-08</v>
      </c>
      <c r="J153" s="684" t="n">
        <v>-3.269641611343163e-08</v>
      </c>
      <c r="K153" s="684" t="n">
        <v>-2.665031816695822e-08</v>
      </c>
      <c r="L153" s="684" t="n">
        <v>3.605832807283179e-08</v>
      </c>
      <c r="M153" s="684" t="n">
        <v>8.758627217940321e-08</v>
      </c>
      <c r="N153" s="684" t="n">
        <v>-6.704625444085701e-08</v>
      </c>
      <c r="O153" s="684" t="n">
        <v>3.619369706534867e-07</v>
      </c>
      <c r="P153" s="684" t="n">
        <v>-1.249457751614461e-07</v>
      </c>
      <c r="Q153" s="684" t="n">
        <v>6.198503023680157e-08</v>
      </c>
      <c r="R153" s="685" t="n">
        <v>-0.9738522954091804</v>
      </c>
      <c r="S153" s="686" t="n">
        <v>0.7540918163672652</v>
      </c>
      <c r="T153" s="687" t="n">
        <v>-0.002035928143712572</v>
      </c>
      <c r="U153" s="542" t="n">
        <v>-0.002970589989423172</v>
      </c>
      <c r="V153" s="688">
        <f>SQRT(O153)*$W$14</f>
        <v/>
      </c>
      <c r="W153" s="476" t="n"/>
      <c r="X153" s="476" t="n"/>
      <c r="Y153" s="682" t="n">
        <v>-1.680700023598547e-11</v>
      </c>
      <c r="Z153" s="476" t="n"/>
      <c r="AA153" s="476" t="n"/>
      <c r="AB153" s="476" t="n"/>
      <c r="AC153" s="476" t="n"/>
      <c r="AD153" s="476" t="n"/>
      <c r="AE153" s="476" t="n"/>
      <c r="AF153" s="476" t="n"/>
      <c r="AG153" s="476" t="n"/>
      <c r="AH153" s="476" t="n"/>
      <c r="AI153" s="476" t="n"/>
      <c r="AJ153" s="476" t="n"/>
      <c r="AK153" s="476" t="n"/>
      <c r="AL153" s="476" t="n"/>
      <c r="AM153" s="476" t="n"/>
      <c r="AN153" s="476" t="n"/>
      <c r="AO153" s="476" t="n"/>
      <c r="AP153" s="476" t="n"/>
      <c r="AQ153" s="476" t="n"/>
      <c r="AR153" s="476" t="n"/>
      <c r="AS153" s="476" t="n"/>
      <c r="AT153" s="476" t="n"/>
      <c r="AU153" s="476" t="n"/>
      <c r="AV153" s="476" t="n"/>
      <c r="AW153" s="476" t="n"/>
      <c r="AX153" s="476" t="n"/>
      <c r="AY153" s="476" t="n"/>
      <c r="AZ153" s="476" t="n"/>
      <c r="BA153" s="476" t="n"/>
      <c r="BB153" s="476" t="n"/>
      <c r="BC153" s="476" t="n"/>
      <c r="BD153" s="476" t="n"/>
      <c r="BE153" s="476" t="n"/>
      <c r="BF153" s="476" t="n"/>
      <c r="BG153" s="476" t="n"/>
      <c r="BH153" s="476" t="n"/>
      <c r="BI153" s="476" t="n"/>
      <c r="BJ153" s="476" t="n"/>
      <c r="BK153" s="476" t="n"/>
      <c r="BL153" s="476" t="n"/>
      <c r="BM153" s="476" t="n"/>
      <c r="BN153" s="476" t="n"/>
      <c r="BO153" s="476" t="n"/>
      <c r="BP153" s="476" t="n"/>
      <c r="BQ153" s="476" t="n"/>
      <c r="BR153" s="476" t="n"/>
      <c r="BS153" s="476" t="n"/>
      <c r="BT153" s="476" t="n"/>
      <c r="BU153" s="476" t="n"/>
      <c r="BV153" s="476" t="n"/>
      <c r="BW153" s="476" t="n"/>
      <c r="BX153" s="476" t="n"/>
      <c r="BY153" s="476" t="n"/>
      <c r="BZ153" s="476" t="n"/>
      <c r="CA153" s="476" t="n"/>
      <c r="CB153" s="476" t="n"/>
      <c r="CC153" s="476" t="n"/>
      <c r="CD153" s="476" t="n"/>
      <c r="CE153" s="476" t="n"/>
      <c r="CF153" s="476" t="n"/>
      <c r="CG153" s="476" t="n"/>
      <c r="CH153" s="476" t="n"/>
      <c r="CI153" s="476" t="n"/>
      <c r="CJ153" s="476" t="n"/>
      <c r="CK153" s="476" t="n"/>
      <c r="CL153" s="476" t="n"/>
      <c r="CM153" s="476" t="n"/>
      <c r="CN153" s="476" t="n"/>
      <c r="CO153" s="476" t="n"/>
      <c r="CP153" s="476" t="n"/>
      <c r="CQ153" s="476" t="n"/>
      <c r="CR153" s="476" t="n"/>
      <c r="CS153" s="476" t="n"/>
      <c r="CT153" s="476" t="n"/>
      <c r="CU153" s="476" t="n"/>
      <c r="CV153" s="476" t="n"/>
    </row>
    <row r="154">
      <c r="A154" s="476" t="n"/>
      <c r="B154" s="683" t="inlineStr">
        <is>
          <t>I</t>
        </is>
      </c>
      <c r="C154" s="684" t="n">
        <v>6.114300544084667e-08</v>
      </c>
      <c r="D154" s="684" t="n">
        <v>5.285750415715348e-07</v>
      </c>
      <c r="E154" s="684" t="n">
        <v>2.202591462641827e-07</v>
      </c>
      <c r="F154" s="684" t="n">
        <v>5.718700058194132e-08</v>
      </c>
      <c r="G154" s="684" t="n">
        <v>2.647402549110664e-07</v>
      </c>
      <c r="H154" s="684" t="n">
        <v>-1.784017590471771e-08</v>
      </c>
      <c r="I154" s="684" t="n">
        <v>5.983024538006172e-09</v>
      </c>
      <c r="J154" s="684" t="n">
        <v>1.202756197927723e-08</v>
      </c>
      <c r="K154" s="684" t="n">
        <v>1.304122701406889e-08</v>
      </c>
      <c r="L154" s="684" t="n">
        <v>5.81261392544057e-09</v>
      </c>
      <c r="M154" s="684" t="n">
        <v>-1.902425155207581e-08</v>
      </c>
      <c r="N154" s="684" t="n">
        <v>3.153281730426999e-07</v>
      </c>
      <c r="O154" s="684" t="n">
        <v>-1.249457751614459e-07</v>
      </c>
      <c r="P154" s="684" t="n">
        <v>3.57599755038797e-07</v>
      </c>
      <c r="Q154" s="684" t="n">
        <v>1.037763739796829e-07</v>
      </c>
      <c r="R154" s="685" t="n">
        <v>3.879301397205589</v>
      </c>
      <c r="S154" s="686" t="n">
        <v>-1.532055888223552</v>
      </c>
      <c r="T154" s="687" t="n">
        <v>0.007413173652694611</v>
      </c>
      <c r="U154" s="542" t="n">
        <v>0.001920235764282873</v>
      </c>
      <c r="V154" s="688">
        <f>SQRT(P154)*$W$14</f>
        <v/>
      </c>
      <c r="W154" s="476" t="n"/>
      <c r="X154" s="476" t="n"/>
      <c r="Y154" s="682" t="n">
        <v>-6.622258297284134e-12</v>
      </c>
      <c r="Z154" s="476" t="n"/>
      <c r="AA154" s="476" t="n"/>
      <c r="AB154" s="476" t="n"/>
      <c r="AC154" s="476" t="n"/>
      <c r="AD154" s="476" t="n"/>
      <c r="AE154" s="476" t="n"/>
      <c r="AF154" s="476" t="n"/>
      <c r="AG154" s="476" t="n"/>
      <c r="AH154" s="476" t="n"/>
      <c r="AI154" s="476" t="n"/>
      <c r="AJ154" s="845" t="inlineStr">
        <is>
          <t>(ATA)-1AT</t>
        </is>
      </c>
      <c r="AK154" s="476" t="n"/>
      <c r="AL154" s="476" t="n"/>
      <c r="AM154" s="476" t="n"/>
      <c r="AN154" s="476" t="n"/>
      <c r="AO154" s="476" t="n"/>
      <c r="AP154" s="476" t="n"/>
      <c r="AQ154" s="476" t="n"/>
      <c r="AR154" s="476" t="n"/>
      <c r="AS154" s="476" t="n"/>
      <c r="AT154" s="476" t="n"/>
      <c r="AU154" s="476" t="n"/>
      <c r="AV154" s="476" t="n"/>
      <c r="AW154" s="476" t="n"/>
      <c r="AX154" s="476" t="n"/>
      <c r="AY154" s="476" t="n"/>
      <c r="AZ154" s="476" t="n"/>
      <c r="BA154" s="476" t="n"/>
      <c r="BB154" s="476" t="n"/>
      <c r="BC154" s="476" t="n"/>
      <c r="BD154" s="476" t="n"/>
      <c r="BE154" s="476" t="n"/>
      <c r="BF154" s="476" t="n"/>
      <c r="BG154" s="476" t="n"/>
      <c r="BH154" s="476" t="n"/>
      <c r="BI154" s="476" t="n"/>
      <c r="BJ154" s="476" t="n"/>
      <c r="BK154" s="476" t="n"/>
      <c r="BL154" s="476" t="n"/>
      <c r="BM154" s="476" t="n"/>
      <c r="BN154" s="476" t="n"/>
      <c r="BO154" s="476" t="n"/>
      <c r="BP154" s="476" t="n"/>
      <c r="BQ154" s="476" t="n"/>
      <c r="BR154" s="476" t="n"/>
      <c r="BS154" s="476" t="n"/>
      <c r="BT154" s="476" t="n"/>
      <c r="BU154" s="476" t="n"/>
      <c r="BV154" s="476" t="n"/>
      <c r="BW154" s="476" t="n"/>
      <c r="BX154" s="476" t="n"/>
      <c r="BY154" s="476" t="n"/>
      <c r="BZ154" s="476" t="n"/>
      <c r="CA154" s="476" t="n"/>
      <c r="CB154" s="476" t="n"/>
      <c r="CC154" s="476" t="n"/>
      <c r="CD154" s="476" t="n"/>
      <c r="CE154" s="476" t="n"/>
      <c r="CF154" s="476" t="n"/>
      <c r="CG154" s="476" t="n"/>
      <c r="CH154" s="476" t="n"/>
      <c r="CI154" s="476" t="n"/>
      <c r="CJ154" s="476" t="n"/>
      <c r="CK154" s="476" t="n"/>
      <c r="CL154" s="476" t="n"/>
      <c r="CM154" s="476" t="n"/>
      <c r="CN154" s="476" t="n"/>
      <c r="CO154" s="476" t="n"/>
      <c r="CP154" s="476" t="n"/>
      <c r="CQ154" s="476" t="n"/>
      <c r="CR154" s="476" t="n"/>
      <c r="CS154" s="476" t="n"/>
      <c r="CT154" s="476" t="n"/>
      <c r="CU154" s="476" t="n"/>
      <c r="CV154" s="476" t="n"/>
    </row>
    <row r="155">
      <c r="A155" s="476" t="n">
        <v>1</v>
      </c>
      <c r="B155" s="683">
        <f t="array" ref="B155:AG186">_xlfn.MUNIT(32)</f>
        <v/>
      </c>
      <c r="C155" s="684" t="n">
        <v>0</v>
      </c>
      <c r="D155" s="684" t="n">
        <v>0</v>
      </c>
      <c r="E155" s="684" t="n">
        <v>0</v>
      </c>
      <c r="F155" s="684" t="n">
        <v>0</v>
      </c>
      <c r="G155" s="684" t="n">
        <v>0</v>
      </c>
      <c r="H155" s="684" t="n">
        <v>0</v>
      </c>
      <c r="I155" s="684" t="n">
        <v>0</v>
      </c>
      <c r="J155" s="684" t="n">
        <v>0</v>
      </c>
      <c r="K155" s="684" t="n">
        <v>0</v>
      </c>
      <c r="L155" s="684" t="n">
        <v>0</v>
      </c>
      <c r="M155" s="684" t="n">
        <v>0</v>
      </c>
      <c r="N155" s="684" t="n">
        <v>0</v>
      </c>
      <c r="O155" s="684" t="n">
        <v>0</v>
      </c>
      <c r="P155" s="684" t="n">
        <v>0</v>
      </c>
      <c r="Q155" s="684" t="n">
        <v>0</v>
      </c>
      <c r="R155" s="685" t="n">
        <v>0</v>
      </c>
      <c r="S155" s="686" t="n">
        <v>0</v>
      </c>
      <c r="T155" s="687" t="n">
        <v>0</v>
      </c>
      <c r="U155" s="589" t="n">
        <v>0</v>
      </c>
      <c r="V155" s="691" t="n">
        <v>0</v>
      </c>
      <c r="W155" s="845" t="n">
        <v>0</v>
      </c>
      <c r="X155" s="845" t="n">
        <v>0</v>
      </c>
      <c r="Y155" s="689" t="n">
        <v>0</v>
      </c>
      <c r="Z155" s="845" t="n">
        <v>0</v>
      </c>
      <c r="AA155" s="845" t="n">
        <v>0</v>
      </c>
      <c r="AB155" s="845" t="n">
        <v>0</v>
      </c>
      <c r="AC155" s="845" t="n">
        <v>0</v>
      </c>
      <c r="AD155" s="845" t="n">
        <v>0</v>
      </c>
      <c r="AE155" s="845" t="n">
        <v>0</v>
      </c>
      <c r="AF155" s="845" t="n">
        <v>0</v>
      </c>
      <c r="AG155" s="845" t="n">
        <v>0</v>
      </c>
      <c r="AH155" s="845" t="n"/>
      <c r="AI155" s="845" t="n">
        <v>1</v>
      </c>
      <c r="AJ155" s="845">
        <f t="array" ref="AJ155:BO186">MMULT(MMULT(B76:Q107,B131:Q146),_xlfn.ANCHORARRAY(U92))</f>
        <v/>
      </c>
      <c r="AK155" s="845" t="n">
        <v>-0.004233484189268211</v>
      </c>
      <c r="AL155" s="845" t="n">
        <v>-0.02457566580324555</v>
      </c>
      <c r="AM155" s="845" t="n">
        <v>0.05777410052184091</v>
      </c>
      <c r="AN155" s="845" t="n">
        <v>0.0695232806328501</v>
      </c>
      <c r="AO155" s="845" t="n">
        <v>0.1391854210289087</v>
      </c>
      <c r="AP155" s="845" t="n">
        <v>-0.04513482722653962</v>
      </c>
      <c r="AQ155" s="845" t="n">
        <v>0.05777398477951479</v>
      </c>
      <c r="AR155" s="845" t="n">
        <v>0.04585757223888669</v>
      </c>
      <c r="AS155" s="845" t="n">
        <v>0.0924779204326347</v>
      </c>
      <c r="AT155" s="845" t="n">
        <v>0.2139351986037583</v>
      </c>
      <c r="AU155" s="845" t="n">
        <v>0.2682017639604348</v>
      </c>
      <c r="AV155" s="845" t="n">
        <v>-0.0306915910530612</v>
      </c>
      <c r="AW155" s="845" t="n">
        <v>-0.01514614494543087</v>
      </c>
      <c r="AX155" s="845" t="n">
        <v>0.00858404248163458</v>
      </c>
      <c r="AY155" s="845" t="n">
        <v>0.008366932512830487</v>
      </c>
      <c r="AZ155" s="845" t="n">
        <v>0.009750312393146932</v>
      </c>
      <c r="BA155" s="845" t="n">
        <v>0.02782181125326675</v>
      </c>
      <c r="BB155" s="845" t="n">
        <v>0.04564590343344235</v>
      </c>
      <c r="BC155" s="845" t="n">
        <v>-0.003560198334286441</v>
      </c>
      <c r="BD155" s="845" t="n">
        <v>-0.05096714958524075</v>
      </c>
      <c r="BE155" s="845" t="n">
        <v>-0.01213801987599799</v>
      </c>
      <c r="BF155" s="845" t="n">
        <v>-0.03062651358332649</v>
      </c>
      <c r="BG155" s="845" t="n">
        <v>-0.06804143342133681</v>
      </c>
      <c r="BH155" s="845" t="n">
        <v>0.06589838443981647</v>
      </c>
      <c r="BI155" s="845" t="n">
        <v>0.09587473202608557</v>
      </c>
      <c r="BJ155" s="845" t="n">
        <v>-0.05907134460494858</v>
      </c>
      <c r="BK155" s="845" t="n">
        <v>0.002928763398369252</v>
      </c>
      <c r="BL155" s="845" t="n">
        <v>0.01325414497026697</v>
      </c>
      <c r="BM155" s="845" t="n">
        <v>-0.03815349058760104</v>
      </c>
      <c r="BN155" s="845" t="n">
        <v>0.0488737349029213</v>
      </c>
      <c r="BO155" s="845" t="n">
        <v>-0.02697317466543392</v>
      </c>
      <c r="BP155" s="845" t="n"/>
      <c r="BQ155" s="845" t="n"/>
      <c r="BR155" s="845" t="n"/>
      <c r="BS155" s="845" t="n"/>
      <c r="BT155" s="845" t="n"/>
      <c r="BU155" s="476" t="n"/>
      <c r="BV155" s="476" t="n"/>
      <c r="BW155" s="476" t="n"/>
      <c r="BX155" s="476" t="n"/>
      <c r="BY155" s="476" t="n"/>
      <c r="BZ155" s="476" t="n"/>
      <c r="CA155" s="476" t="n"/>
      <c r="CB155" s="476" t="n"/>
      <c r="CC155" s="476" t="n"/>
      <c r="CD155" s="476" t="n"/>
      <c r="CE155" s="476" t="n"/>
      <c r="CF155" s="476" t="n"/>
      <c r="CG155" s="476" t="n"/>
      <c r="CH155" s="476" t="n"/>
      <c r="CI155" s="476" t="n"/>
      <c r="CJ155" s="476" t="n"/>
      <c r="CK155" s="476" t="n"/>
      <c r="CL155" s="476" t="n"/>
      <c r="CM155" s="476" t="n"/>
      <c r="CN155" s="476" t="n"/>
      <c r="CO155" s="476" t="n"/>
      <c r="CP155" s="476" t="n"/>
      <c r="CQ155" s="476" t="n"/>
      <c r="CR155" s="476" t="n"/>
      <c r="CS155" s="476" t="n"/>
      <c r="CT155" s="476" t="n"/>
      <c r="CU155" s="476" t="n"/>
      <c r="CV155" s="476" t="n"/>
    </row>
    <row r="156">
      <c r="A156" s="476" t="n">
        <v>2</v>
      </c>
      <c r="B156" s="677" t="n">
        <v>0</v>
      </c>
      <c r="C156" s="678" t="n">
        <v>1</v>
      </c>
      <c r="D156" s="678" t="n">
        <v>0</v>
      </c>
      <c r="E156" s="678" t="n">
        <v>0</v>
      </c>
      <c r="F156" s="678" t="n">
        <v>0</v>
      </c>
      <c r="G156" s="678" t="n">
        <v>0</v>
      </c>
      <c r="H156" s="678" t="n">
        <v>0</v>
      </c>
      <c r="I156" s="678" t="n">
        <v>0</v>
      </c>
      <c r="J156" s="678" t="n">
        <v>0</v>
      </c>
      <c r="K156" s="678" t="n">
        <v>0</v>
      </c>
      <c r="L156" s="678" t="n">
        <v>0</v>
      </c>
      <c r="M156" s="678" t="n">
        <v>0</v>
      </c>
      <c r="N156" s="678" t="n">
        <v>0</v>
      </c>
      <c r="O156" s="678" t="n">
        <v>0</v>
      </c>
      <c r="P156" s="678" t="n">
        <v>0</v>
      </c>
      <c r="Q156" s="678" t="n">
        <v>0</v>
      </c>
      <c r="R156" s="677" t="n">
        <v>0</v>
      </c>
      <c r="S156" s="678" t="n">
        <v>0</v>
      </c>
      <c r="T156" s="679" t="n">
        <v>0</v>
      </c>
      <c r="U156" s="845" t="n">
        <v>0</v>
      </c>
      <c r="V156" s="845" t="n">
        <v>0</v>
      </c>
      <c r="W156" s="845" t="n">
        <v>0</v>
      </c>
      <c r="X156" s="845" t="n">
        <v>0</v>
      </c>
      <c r="Y156" s="845" t="n">
        <v>0</v>
      </c>
      <c r="Z156" s="845" t="n">
        <v>0</v>
      </c>
      <c r="AA156" s="845" t="n">
        <v>0</v>
      </c>
      <c r="AB156" s="845" t="n">
        <v>0</v>
      </c>
      <c r="AC156" s="845" t="n">
        <v>0</v>
      </c>
      <c r="AD156" s="845" t="n">
        <v>0</v>
      </c>
      <c r="AE156" s="845" t="n">
        <v>0</v>
      </c>
      <c r="AF156" s="845" t="n">
        <v>0</v>
      </c>
      <c r="AG156" s="845" t="n">
        <v>0</v>
      </c>
      <c r="AH156" s="845" t="n"/>
      <c r="AI156" s="845" t="n">
        <v>2</v>
      </c>
      <c r="AJ156" s="845" t="n">
        <v>-0.00423348418926818</v>
      </c>
      <c r="AK156" s="845" t="n">
        <v>0.2280985157251495</v>
      </c>
      <c r="AL156" s="845" t="n">
        <v>0.09652111725252449</v>
      </c>
      <c r="AM156" s="845" t="n">
        <v>-0.006197984875864697</v>
      </c>
      <c r="AN156" s="845" t="n">
        <v>0.03411503099053671</v>
      </c>
      <c r="AO156" s="845" t="n">
        <v>0.01246938966554775</v>
      </c>
      <c r="AP156" s="845" t="n">
        <v>0.04880567663816533</v>
      </c>
      <c r="AQ156" s="845" t="n">
        <v>-0.006197972459069293</v>
      </c>
      <c r="AR156" s="845" t="n">
        <v>0.1013137728472479</v>
      </c>
      <c r="AS156" s="845" t="n">
        <v>-0.008866755135934191</v>
      </c>
      <c r="AT156" s="845" t="n">
        <v>0.005487470994036688</v>
      </c>
      <c r="AU156" s="845" t="n">
        <v>-0.004233488184060837</v>
      </c>
      <c r="AV156" s="845" t="n">
        <v>0.01409598140508857</v>
      </c>
      <c r="AW156" s="845" t="n">
        <v>-0.01982617550785661</v>
      </c>
      <c r="AX156" s="845" t="n">
        <v>0.01858441148654733</v>
      </c>
      <c r="AY156" s="845" t="n">
        <v>-0.003837056241899332</v>
      </c>
      <c r="AZ156" s="845" t="n">
        <v>0.108952673352034</v>
      </c>
      <c r="BA156" s="845" t="n">
        <v>0.04535066182825853</v>
      </c>
      <c r="BB156" s="845" t="n">
        <v>0.05917312953627967</v>
      </c>
      <c r="BC156" s="845" t="n">
        <v>0.04185154404291312</v>
      </c>
      <c r="BD156" s="845" t="n">
        <v>-0.009584222510082459</v>
      </c>
      <c r="BE156" s="845" t="n">
        <v>-0.01604003709737207</v>
      </c>
      <c r="BF156" s="845" t="n">
        <v>-0.09230566523806133</v>
      </c>
      <c r="BG156" s="845" t="n">
        <v>0.2039260216335972</v>
      </c>
      <c r="BH156" s="845" t="n">
        <v>-0.06705057816630224</v>
      </c>
      <c r="BI156" s="845" t="n">
        <v>-0.01894551862177905</v>
      </c>
      <c r="BJ156" s="845" t="n">
        <v>-0.1002330471913578</v>
      </c>
      <c r="BK156" s="845" t="n">
        <v>0.105164895168515</v>
      </c>
      <c r="BL156" s="845" t="n">
        <v>0.1533030621153924</v>
      </c>
      <c r="BM156" s="845" t="n">
        <v>-0.08158059336890562</v>
      </c>
      <c r="BN156" s="845" t="n">
        <v>-0.1373584044984987</v>
      </c>
      <c r="BO156" s="845" t="n">
        <v>-0.08362365497938787</v>
      </c>
      <c r="BP156" s="845" t="n"/>
      <c r="BQ156" s="845" t="n"/>
      <c r="BR156" s="845" t="n"/>
      <c r="BS156" s="845" t="n"/>
      <c r="BT156" s="845" t="n"/>
      <c r="BU156" s="476" t="n"/>
      <c r="BV156" s="476" t="n"/>
      <c r="BW156" s="476" t="n"/>
      <c r="BX156" s="476" t="n"/>
      <c r="BY156" s="476" t="n"/>
      <c r="BZ156" s="476" t="n"/>
      <c r="CA156" s="476" t="n"/>
      <c r="CB156" s="476" t="n"/>
      <c r="CC156" s="476" t="n"/>
      <c r="CD156" s="476" t="n"/>
      <c r="CE156" s="476" t="n"/>
      <c r="CF156" s="476" t="n"/>
      <c r="CG156" s="476" t="n"/>
      <c r="CH156" s="476" t="n"/>
      <c r="CI156" s="476" t="n"/>
      <c r="CJ156" s="476" t="n"/>
      <c r="CK156" s="476" t="n"/>
      <c r="CL156" s="476" t="n"/>
      <c r="CM156" s="476" t="n"/>
      <c r="CN156" s="476" t="n"/>
      <c r="CO156" s="476" t="n"/>
      <c r="CP156" s="476" t="n"/>
      <c r="CQ156" s="476" t="n"/>
      <c r="CR156" s="476" t="n"/>
      <c r="CS156" s="476" t="n"/>
      <c r="CT156" s="476" t="n"/>
      <c r="CU156" s="476" t="n"/>
      <c r="CV156" s="476" t="n"/>
    </row>
    <row r="157">
      <c r="A157" s="476" t="n">
        <v>3</v>
      </c>
      <c r="B157" s="685" t="n">
        <v>0</v>
      </c>
      <c r="C157" s="686" t="n">
        <v>0</v>
      </c>
      <c r="D157" s="686" t="n">
        <v>1</v>
      </c>
      <c r="E157" s="686" t="n">
        <v>0</v>
      </c>
      <c r="F157" s="686" t="n">
        <v>0</v>
      </c>
      <c r="G157" s="686" t="n">
        <v>0</v>
      </c>
      <c r="H157" s="686" t="n">
        <v>0</v>
      </c>
      <c r="I157" s="686" t="n">
        <v>0</v>
      </c>
      <c r="J157" s="686" t="n">
        <v>0</v>
      </c>
      <c r="K157" s="686" t="n">
        <v>0</v>
      </c>
      <c r="L157" s="686" t="n">
        <v>0</v>
      </c>
      <c r="M157" s="686" t="n">
        <v>0</v>
      </c>
      <c r="N157" s="686" t="n">
        <v>0</v>
      </c>
      <c r="O157" s="686" t="n">
        <v>0</v>
      </c>
      <c r="P157" s="686" t="n">
        <v>0</v>
      </c>
      <c r="Q157" s="686" t="n">
        <v>0</v>
      </c>
      <c r="R157" s="685" t="n">
        <v>0</v>
      </c>
      <c r="S157" s="686" t="n">
        <v>0</v>
      </c>
      <c r="T157" s="687" t="n">
        <v>0</v>
      </c>
      <c r="U157" s="845" t="n">
        <v>0</v>
      </c>
      <c r="V157" s="845" t="n">
        <v>0</v>
      </c>
      <c r="W157" s="845" t="n">
        <v>0</v>
      </c>
      <c r="X157" s="845" t="n">
        <v>0</v>
      </c>
      <c r="Y157" s="845" t="n">
        <v>0</v>
      </c>
      <c r="Z157" s="845" t="n">
        <v>0</v>
      </c>
      <c r="AA157" s="845" t="n">
        <v>0</v>
      </c>
      <c r="AB157" s="845" t="n">
        <v>0</v>
      </c>
      <c r="AC157" s="845" t="n">
        <v>0</v>
      </c>
      <c r="AD157" s="845" t="n">
        <v>0</v>
      </c>
      <c r="AE157" s="845" t="n">
        <v>0</v>
      </c>
      <c r="AF157" s="845" t="n">
        <v>0</v>
      </c>
      <c r="AG157" s="845" t="n">
        <v>0</v>
      </c>
      <c r="AH157" s="845" t="n"/>
      <c r="AI157" s="845" t="n">
        <v>3</v>
      </c>
      <c r="AJ157" s="845" t="n">
        <v>-0.02457566580324555</v>
      </c>
      <c r="AK157" s="845" t="n">
        <v>0.09652111725252445</v>
      </c>
      <c r="AL157" s="845" t="n">
        <v>0.2486060451823781</v>
      </c>
      <c r="AM157" s="845" t="n">
        <v>-0.04099596973095909</v>
      </c>
      <c r="AN157" s="845" t="n">
        <v>-0.03183981639194947</v>
      </c>
      <c r="AO157" s="845" t="n">
        <v>0.01490793648287272</v>
      </c>
      <c r="AP157" s="845" t="n">
        <v>0.01070362471181394</v>
      </c>
      <c r="AQ157" s="845" t="n">
        <v>-0.04099588760127026</v>
      </c>
      <c r="AR157" s="845" t="n">
        <v>0.1769381139544338</v>
      </c>
      <c r="AS157" s="845" t="n">
        <v>0.00502694178414167</v>
      </c>
      <c r="AT157" s="845" t="n">
        <v>0.02543287522426311</v>
      </c>
      <c r="AU157" s="845" t="n">
        <v>-0.0245756889932907</v>
      </c>
      <c r="AV157" s="845" t="n">
        <v>-0.0004645280769879083</v>
      </c>
      <c r="AW157" s="845" t="n">
        <v>-0.003510649140802899</v>
      </c>
      <c r="AX157" s="845" t="n">
        <v>0.003131776947444343</v>
      </c>
      <c r="AY157" s="845" t="n">
        <v>-0.005925683265346905</v>
      </c>
      <c r="AZ157" s="845" t="n">
        <v>0.03084690565711994</v>
      </c>
      <c r="BA157" s="845" t="n">
        <v>0.01237076956309815</v>
      </c>
      <c r="BB157" s="845" t="n">
        <v>0.1758077461635875</v>
      </c>
      <c r="BC157" s="845" t="n">
        <v>0.1696859131928916</v>
      </c>
      <c r="BD157" s="845" t="n">
        <v>-0.0156077707236728</v>
      </c>
      <c r="BE157" s="845" t="n">
        <v>-0.01398424104635079</v>
      </c>
      <c r="BF157" s="845" t="n">
        <v>-0.03161948580277266</v>
      </c>
      <c r="BG157" s="845" t="n">
        <v>0.1111065924245316</v>
      </c>
      <c r="BH157" s="845" t="n">
        <v>-0.04706658293239325</v>
      </c>
      <c r="BI157" s="845" t="n">
        <v>-0.002828511919342136</v>
      </c>
      <c r="BJ157" s="845" t="n">
        <v>-0.01623681928972537</v>
      </c>
      <c r="BK157" s="845" t="n">
        <v>-0.05506210495563663</v>
      </c>
      <c r="BL157" s="845" t="n">
        <v>-0.1055595762979113</v>
      </c>
      <c r="BM157" s="845" t="n">
        <v>0.1881094011907278</v>
      </c>
      <c r="BN157" s="845" t="n">
        <v>-0.1114887984906825</v>
      </c>
      <c r="BO157" s="845" t="n">
        <v>-0.02149233389022765</v>
      </c>
      <c r="BP157" s="845" t="n"/>
      <c r="BQ157" s="845" t="n"/>
      <c r="BR157" s="845" t="n"/>
      <c r="BS157" s="845" t="n"/>
      <c r="BT157" s="845" t="n"/>
      <c r="BU157" s="476" t="n"/>
      <c r="BV157" s="476" t="n"/>
      <c r="BW157" s="476" t="n"/>
      <c r="BX157" s="476" t="n"/>
      <c r="BY157" s="476" t="n"/>
      <c r="BZ157" s="476" t="n"/>
      <c r="CA157" s="476" t="n"/>
      <c r="CB157" s="476" t="n"/>
      <c r="CC157" s="476" t="n"/>
      <c r="CD157" s="476" t="n"/>
      <c r="CE157" s="476" t="n"/>
      <c r="CF157" s="476" t="n"/>
      <c r="CG157" s="476" t="n"/>
      <c r="CH157" s="476" t="n"/>
      <c r="CI157" s="476" t="n"/>
      <c r="CJ157" s="476" t="n"/>
      <c r="CK157" s="476" t="n"/>
      <c r="CL157" s="476" t="n"/>
      <c r="CM157" s="476" t="n"/>
      <c r="CN157" s="476" t="n"/>
      <c r="CO157" s="476" t="n"/>
      <c r="CP157" s="476" t="n"/>
      <c r="CQ157" s="476" t="n"/>
      <c r="CR157" s="476" t="n"/>
      <c r="CS157" s="476" t="n"/>
      <c r="CT157" s="476" t="n"/>
      <c r="CU157" s="476" t="n"/>
      <c r="CV157" s="476" t="n"/>
    </row>
    <row r="158">
      <c r="A158" s="476" t="n">
        <v>4</v>
      </c>
      <c r="B158" s="692" t="n">
        <v>0</v>
      </c>
      <c r="C158" s="693" t="n">
        <v>0</v>
      </c>
      <c r="D158" s="693" t="n">
        <v>0</v>
      </c>
      <c r="E158" s="693" t="n">
        <v>1</v>
      </c>
      <c r="F158" s="693" t="n">
        <v>0</v>
      </c>
      <c r="G158" s="693" t="n">
        <v>0</v>
      </c>
      <c r="H158" s="693" t="n">
        <v>0</v>
      </c>
      <c r="I158" s="693" t="n">
        <v>0</v>
      </c>
      <c r="J158" s="693" t="n">
        <v>0</v>
      </c>
      <c r="K158" s="693" t="n">
        <v>0</v>
      </c>
      <c r="L158" s="693" t="n">
        <v>0</v>
      </c>
      <c r="M158" s="693" t="n">
        <v>0</v>
      </c>
      <c r="N158" s="693" t="n">
        <v>0</v>
      </c>
      <c r="O158" s="693" t="n">
        <v>0</v>
      </c>
      <c r="P158" s="693" t="n">
        <v>0</v>
      </c>
      <c r="Q158" s="693" t="n">
        <v>0</v>
      </c>
      <c r="R158" s="692" t="n">
        <v>0</v>
      </c>
      <c r="S158" s="693" t="n">
        <v>0</v>
      </c>
      <c r="T158" s="694" t="n">
        <v>0</v>
      </c>
      <c r="U158" s="845" t="n">
        <v>0</v>
      </c>
      <c r="V158" s="845" t="n">
        <v>0</v>
      </c>
      <c r="W158" s="845" t="n">
        <v>0</v>
      </c>
      <c r="X158" s="845" t="n">
        <v>0</v>
      </c>
      <c r="Y158" s="845" t="n">
        <v>0</v>
      </c>
      <c r="Z158" s="845" t="n">
        <v>0</v>
      </c>
      <c r="AA158" s="845" t="n">
        <v>0</v>
      </c>
      <c r="AB158" s="845" t="n">
        <v>0</v>
      </c>
      <c r="AC158" s="845" t="n">
        <v>0</v>
      </c>
      <c r="AD158" s="845" t="n">
        <v>0</v>
      </c>
      <c r="AE158" s="845" t="n">
        <v>0</v>
      </c>
      <c r="AF158" s="845" t="n">
        <v>0</v>
      </c>
      <c r="AG158" s="845" t="n">
        <v>0</v>
      </c>
      <c r="AH158" s="845" t="n"/>
      <c r="AI158" s="845" t="n">
        <v>4</v>
      </c>
      <c r="AJ158" s="845" t="n">
        <v>0.05777410052184093</v>
      </c>
      <c r="AK158" s="845" t="n">
        <v>-0.00619798487586469</v>
      </c>
      <c r="AL158" s="845" t="n">
        <v>-0.04099596973095908</v>
      </c>
      <c r="AM158" s="845" t="n">
        <v>0.2124738165802105</v>
      </c>
      <c r="AN158" s="845" t="n">
        <v>0.05697984711552388</v>
      </c>
      <c r="AO158" s="845" t="n">
        <v>-0.01481990015170789</v>
      </c>
      <c r="AP158" s="845" t="n">
        <v>0.1305687827018136</v>
      </c>
      <c r="AQ158" s="845" t="n">
        <v>0.2124733909186503</v>
      </c>
      <c r="AR158" s="845" t="n">
        <v>0.141972820429437</v>
      </c>
      <c r="AS158" s="845" t="n">
        <v>-0.04624052989013297</v>
      </c>
      <c r="AT158" s="845" t="n">
        <v>-0.04894088027384604</v>
      </c>
      <c r="AU158" s="845" t="n">
        <v>0.05777415503853285</v>
      </c>
      <c r="AV158" s="845" t="n">
        <v>0.0535203846226049</v>
      </c>
      <c r="AW158" s="845" t="n">
        <v>-0.01998496947387045</v>
      </c>
      <c r="AX158" s="845" t="n">
        <v>-0.00396874317305862</v>
      </c>
      <c r="AY158" s="845" t="n">
        <v>-0.001465632111719246</v>
      </c>
      <c r="AZ158" s="845" t="n">
        <v>0.00419764432516306</v>
      </c>
      <c r="BA158" s="845" t="n">
        <v>0.02200033662296756</v>
      </c>
      <c r="BB158" s="845" t="n">
        <v>0.01220493019344814</v>
      </c>
      <c r="BC158" s="845" t="n">
        <v>-0.03422086272355981</v>
      </c>
      <c r="BD158" s="845" t="n">
        <v>-0.01874835833435531</v>
      </c>
      <c r="BE158" s="845" t="n">
        <v>-0.02524746127899639</v>
      </c>
      <c r="BF158" s="845" t="n">
        <v>-0.0322108271596268</v>
      </c>
      <c r="BG158" s="845" t="n">
        <v>-0.0549730253753993</v>
      </c>
      <c r="BH158" s="845" t="n">
        <v>0.2117974566131434</v>
      </c>
      <c r="BI158" s="845" t="n">
        <v>-0.08061778446476574</v>
      </c>
      <c r="BJ158" s="845" t="n">
        <v>0.05037954957513515</v>
      </c>
      <c r="BK158" s="845" t="n">
        <v>0.02622038115143795</v>
      </c>
      <c r="BL158" s="845" t="n">
        <v>0.01974001542494037</v>
      </c>
      <c r="BM158" s="845" t="n">
        <v>-0.03339385450287853</v>
      </c>
      <c r="BN158" s="845" t="n">
        <v>0.04664854130186612</v>
      </c>
      <c r="BO158" s="845" t="n">
        <v>-0.01299809111770742</v>
      </c>
      <c r="BP158" s="845" t="n"/>
      <c r="BQ158" s="845" t="n"/>
      <c r="BR158" s="845" t="n"/>
      <c r="BS158" s="845" t="n"/>
      <c r="BT158" s="845" t="n"/>
      <c r="BU158" s="476" t="n"/>
      <c r="BV158" s="476" t="n"/>
      <c r="BW158" s="476" t="n"/>
      <c r="BX158" s="476" t="n"/>
      <c r="BY158" s="476" t="n"/>
      <c r="BZ158" s="476" t="n"/>
      <c r="CA158" s="476" t="n"/>
      <c r="CB158" s="476" t="n"/>
      <c r="CC158" s="476" t="n"/>
      <c r="CD158" s="476" t="n"/>
      <c r="CE158" s="476" t="n"/>
      <c r="CF158" s="476" t="n"/>
      <c r="CG158" s="476" t="n"/>
      <c r="CH158" s="476" t="n"/>
      <c r="CI158" s="476" t="n"/>
      <c r="CJ158" s="476" t="n"/>
      <c r="CK158" s="476" t="n"/>
      <c r="CL158" s="476" t="n"/>
      <c r="CM158" s="476" t="n"/>
      <c r="CN158" s="476" t="n"/>
      <c r="CO158" s="476" t="n"/>
      <c r="CP158" s="476" t="n"/>
      <c r="CQ158" s="476" t="n"/>
      <c r="CR158" s="476" t="n"/>
      <c r="CS158" s="476" t="n"/>
      <c r="CT158" s="476" t="n"/>
      <c r="CU158" s="476" t="n"/>
      <c r="CV158" s="476" t="n"/>
    </row>
    <row r="159">
      <c r="A159" s="476" t="n">
        <v>5</v>
      </c>
      <c r="B159" s="845" t="n">
        <v>0</v>
      </c>
      <c r="C159" s="845" t="n">
        <v>0</v>
      </c>
      <c r="D159" s="845" t="n">
        <v>0</v>
      </c>
      <c r="E159" s="845" t="n">
        <v>0</v>
      </c>
      <c r="F159" s="845" t="n">
        <v>1</v>
      </c>
      <c r="G159" s="845" t="n">
        <v>0</v>
      </c>
      <c r="H159" s="845" t="n">
        <v>0</v>
      </c>
      <c r="I159" s="845" t="n">
        <v>0</v>
      </c>
      <c r="J159" s="845" t="n">
        <v>0</v>
      </c>
      <c r="K159" s="845" t="n">
        <v>0</v>
      </c>
      <c r="L159" s="845" t="n">
        <v>0</v>
      </c>
      <c r="M159" s="845" t="n">
        <v>0</v>
      </c>
      <c r="N159" s="845" t="n">
        <v>0</v>
      </c>
      <c r="O159" s="845" t="n">
        <v>0</v>
      </c>
      <c r="P159" s="845" t="n">
        <v>0</v>
      </c>
      <c r="Q159" s="845" t="n">
        <v>0</v>
      </c>
      <c r="R159" s="845" t="n">
        <v>0</v>
      </c>
      <c r="S159" s="845" t="n">
        <v>0</v>
      </c>
      <c r="T159" s="845" t="n">
        <v>0</v>
      </c>
      <c r="U159" s="845" t="n">
        <v>0</v>
      </c>
      <c r="V159" s="845" t="n">
        <v>0</v>
      </c>
      <c r="W159" s="845" t="n">
        <v>0</v>
      </c>
      <c r="X159" s="845" t="n">
        <v>0</v>
      </c>
      <c r="Y159" s="845" t="n">
        <v>0</v>
      </c>
      <c r="Z159" s="845" t="n">
        <v>0</v>
      </c>
      <c r="AA159" s="845" t="n">
        <v>0</v>
      </c>
      <c r="AB159" s="845" t="n">
        <v>0</v>
      </c>
      <c r="AC159" s="845" t="n">
        <v>0</v>
      </c>
      <c r="AD159" s="845" t="n">
        <v>0</v>
      </c>
      <c r="AE159" s="845" t="n">
        <v>0</v>
      </c>
      <c r="AF159" s="845" t="n">
        <v>0</v>
      </c>
      <c r="AG159" s="845" t="n">
        <v>0</v>
      </c>
      <c r="AH159" s="845" t="n"/>
      <c r="AI159" s="845" t="n">
        <v>5</v>
      </c>
      <c r="AJ159" s="845" t="n">
        <v>0.06952328063285004</v>
      </c>
      <c r="AK159" s="845" t="n">
        <v>0.0341150309905367</v>
      </c>
      <c r="AL159" s="845" t="n">
        <v>-0.03183981639194947</v>
      </c>
      <c r="AM159" s="845" t="n">
        <v>0.0569798471155238</v>
      </c>
      <c r="AN159" s="845" t="n">
        <v>0.1976405034704358</v>
      </c>
      <c r="AO159" s="845" t="n">
        <v>-0.01129084229096595</v>
      </c>
      <c r="AP159" s="845" t="n">
        <v>0.01517069797484986</v>
      </c>
      <c r="AQ159" s="845" t="n">
        <v>0.05697973296437324</v>
      </c>
      <c r="AR159" s="845" t="n">
        <v>0.05175321368569883</v>
      </c>
      <c r="AS159" s="845" t="n">
        <v>-0.01374892591834676</v>
      </c>
      <c r="AT159" s="845" t="n">
        <v>-0.0867067553384389</v>
      </c>
      <c r="AU159" s="845" t="n">
        <v>0.0695233462362819</v>
      </c>
      <c r="AV159" s="845" t="n">
        <v>0.02535121148557201</v>
      </c>
      <c r="AW159" s="845" t="n">
        <v>-0.04247349388827418</v>
      </c>
      <c r="AX159" s="845" t="n">
        <v>0.04229270036195841</v>
      </c>
      <c r="AY159" s="845" t="n">
        <v>0.05234695305005964</v>
      </c>
      <c r="AZ159" s="845" t="n">
        <v>0.0848461450898147</v>
      </c>
      <c r="BA159" s="845" t="n">
        <v>0.05426570177481102</v>
      </c>
      <c r="BB159" s="845" t="n">
        <v>0.1303474173559649</v>
      </c>
      <c r="BC159" s="845" t="n">
        <v>0.004448407965700998</v>
      </c>
      <c r="BD159" s="845" t="n">
        <v>0.09180776140412074</v>
      </c>
      <c r="BE159" s="845" t="n">
        <v>0.07844945446198585</v>
      </c>
      <c r="BF159" s="845" t="n">
        <v>-0.02862811631971877</v>
      </c>
      <c r="BG159" s="845" t="n">
        <v>-0.1054793124773668</v>
      </c>
      <c r="BH159" s="845" t="n">
        <v>-0.07314023974529782</v>
      </c>
      <c r="BI159" s="845" t="n">
        <v>0.03699045267627686</v>
      </c>
      <c r="BJ159" s="845" t="n">
        <v>-0.1089426732431557</v>
      </c>
      <c r="BK159" s="845" t="n">
        <v>0.0742886237302989</v>
      </c>
      <c r="BL159" s="845" t="n">
        <v>0.004591817569736603</v>
      </c>
      <c r="BM159" s="845" t="n">
        <v>-0.09698943012648614</v>
      </c>
      <c r="BN159" s="845" t="n">
        <v>0.1589934940157896</v>
      </c>
      <c r="BO159" s="845" t="n">
        <v>-0.1001384146216118</v>
      </c>
      <c r="BP159" s="845" t="n"/>
      <c r="BQ159" s="845" t="n"/>
      <c r="BR159" s="845" t="n"/>
      <c r="BS159" s="845" t="n"/>
      <c r="BT159" s="845" t="n"/>
      <c r="BU159" s="476" t="n"/>
      <c r="BV159" s="476" t="n"/>
      <c r="BW159" s="476" t="n"/>
      <c r="BX159" s="476" t="n"/>
      <c r="BY159" s="476" t="n"/>
      <c r="BZ159" s="476" t="n"/>
      <c r="CA159" s="476" t="n"/>
      <c r="CB159" s="476" t="n"/>
      <c r="CC159" s="476" t="n"/>
      <c r="CD159" s="476" t="n"/>
      <c r="CE159" s="476" t="n"/>
      <c r="CF159" s="476" t="n"/>
      <c r="CG159" s="476" t="n"/>
      <c r="CH159" s="476" t="n"/>
      <c r="CI159" s="476" t="n"/>
      <c r="CJ159" s="476" t="n"/>
      <c r="CK159" s="476" t="n"/>
      <c r="CL159" s="476" t="n"/>
      <c r="CM159" s="476" t="n"/>
      <c r="CN159" s="476" t="n"/>
      <c r="CO159" s="476" t="n"/>
      <c r="CP159" s="476" t="n"/>
      <c r="CQ159" s="476" t="n"/>
      <c r="CR159" s="476" t="n"/>
      <c r="CS159" s="476" t="n"/>
      <c r="CT159" s="476" t="n"/>
      <c r="CU159" s="476" t="n"/>
      <c r="CV159" s="476" t="n"/>
    </row>
    <row r="160">
      <c r="A160" s="476" t="n">
        <v>6</v>
      </c>
      <c r="B160" s="845" t="n">
        <v>0</v>
      </c>
      <c r="C160" s="845" t="n">
        <v>0</v>
      </c>
      <c r="D160" s="845" t="n">
        <v>0</v>
      </c>
      <c r="E160" s="845" t="n">
        <v>0</v>
      </c>
      <c r="F160" s="845" t="n">
        <v>0</v>
      </c>
      <c r="G160" s="845" t="n">
        <v>1</v>
      </c>
      <c r="H160" s="845" t="n">
        <v>0</v>
      </c>
      <c r="I160" s="845" t="n">
        <v>0</v>
      </c>
      <c r="J160" s="845" t="n">
        <v>0</v>
      </c>
      <c r="K160" s="845" t="n">
        <v>0</v>
      </c>
      <c r="L160" s="845" t="n">
        <v>0</v>
      </c>
      <c r="M160" s="845" t="n">
        <v>0</v>
      </c>
      <c r="N160" s="845" t="n">
        <v>0</v>
      </c>
      <c r="O160" s="845" t="n">
        <v>0</v>
      </c>
      <c r="P160" s="845" t="n">
        <v>0</v>
      </c>
      <c r="Q160" s="845" t="n">
        <v>0</v>
      </c>
      <c r="R160" s="845" t="n">
        <v>0</v>
      </c>
      <c r="S160" s="845" t="n">
        <v>0</v>
      </c>
      <c r="T160" s="845" t="n">
        <v>0</v>
      </c>
      <c r="U160" s="845" t="n">
        <v>0</v>
      </c>
      <c r="V160" s="845" t="n">
        <v>0</v>
      </c>
      <c r="W160" s="845" t="n">
        <v>0</v>
      </c>
      <c r="X160" s="845" t="n">
        <v>0</v>
      </c>
      <c r="Y160" s="845" t="n">
        <v>0</v>
      </c>
      <c r="Z160" s="845" t="n">
        <v>0</v>
      </c>
      <c r="AA160" s="845" t="n">
        <v>0</v>
      </c>
      <c r="AB160" s="845" t="n">
        <v>0</v>
      </c>
      <c r="AC160" s="845" t="n">
        <v>0</v>
      </c>
      <c r="AD160" s="845" t="n">
        <v>0</v>
      </c>
      <c r="AE160" s="845" t="n">
        <v>0</v>
      </c>
      <c r="AF160" s="845" t="n">
        <v>0</v>
      </c>
      <c r="AG160" s="845" t="n">
        <v>0</v>
      </c>
      <c r="AH160" s="845" t="n"/>
      <c r="AI160" s="845" t="n">
        <v>6</v>
      </c>
      <c r="AJ160" s="845" t="n">
        <v>0.1391854210289085</v>
      </c>
      <c r="AK160" s="845" t="n">
        <v>0.01246938966554773</v>
      </c>
      <c r="AL160" s="845" t="n">
        <v>0.01490793648287277</v>
      </c>
      <c r="AM160" s="845" t="n">
        <v>-0.01481990015170783</v>
      </c>
      <c r="AN160" s="845" t="n">
        <v>-0.01129084229096589</v>
      </c>
      <c r="AO160" s="845" t="n">
        <v>0.2795624606189285</v>
      </c>
      <c r="AP160" s="845" t="n">
        <v>0.1542489182553468</v>
      </c>
      <c r="AQ160" s="845" t="n">
        <v>-0.01481987046211158</v>
      </c>
      <c r="AR160" s="845" t="n">
        <v>-0.02758791408413161</v>
      </c>
      <c r="AS160" s="845" t="n">
        <v>0.005413090729433585</v>
      </c>
      <c r="AT160" s="845" t="n">
        <v>0.1341420791419224</v>
      </c>
      <c r="AU160" s="845" t="n">
        <v>0.1391855523668029</v>
      </c>
      <c r="AV160" s="845" t="n">
        <v>0.1269323521644195</v>
      </c>
      <c r="AW160" s="845" t="n">
        <v>-0.06131674947191307</v>
      </c>
      <c r="AX160" s="845" t="n">
        <v>-0.04586269462568168</v>
      </c>
      <c r="AY160" s="845" t="n">
        <v>-0.0171637614530663</v>
      </c>
      <c r="AZ160" s="845" t="n">
        <v>-0.003044616827058574</v>
      </c>
      <c r="BA160" s="845" t="n">
        <v>0.008453467679187691</v>
      </c>
      <c r="BB160" s="845" t="n">
        <v>-0.008949590647519989</v>
      </c>
      <c r="BC160" s="845" t="n">
        <v>-0.02130728587910675</v>
      </c>
      <c r="BD160" s="845" t="n">
        <v>-0.09408548944118092</v>
      </c>
      <c r="BE160" s="845" t="n">
        <v>-0.03226954826776365</v>
      </c>
      <c r="BF160" s="845" t="n">
        <v>-0.0243782825231631</v>
      </c>
      <c r="BG160" s="845" t="n">
        <v>0.01952587491586941</v>
      </c>
      <c r="BH160" s="845" t="n">
        <v>-0.111338689920065</v>
      </c>
      <c r="BI160" s="845" t="n">
        <v>0.2425461352363032</v>
      </c>
      <c r="BJ160" s="845" t="n">
        <v>0.1056013410370576</v>
      </c>
      <c r="BK160" s="845" t="n">
        <v>0.02257235443881783</v>
      </c>
      <c r="BL160" s="845" t="n">
        <v>-0.001915005311229234</v>
      </c>
      <c r="BM160" s="845" t="n">
        <v>0.03952480560277689</v>
      </c>
      <c r="BN160" s="845" t="n">
        <v>-0.02096200994161155</v>
      </c>
      <c r="BO160" s="845" t="n">
        <v>0.02226412262880934</v>
      </c>
      <c r="BP160" s="845" t="n"/>
      <c r="BQ160" s="845" t="n"/>
      <c r="BR160" s="845" t="n"/>
      <c r="BS160" s="845" t="n"/>
      <c r="BT160" s="845" t="n"/>
      <c r="BU160" s="476" t="n"/>
      <c r="BV160" s="476" t="n"/>
      <c r="BW160" s="476" t="n"/>
      <c r="BX160" s="476" t="n"/>
      <c r="BY160" s="476" t="n"/>
      <c r="BZ160" s="476" t="n"/>
      <c r="CA160" s="476" t="n"/>
      <c r="CB160" s="476" t="n"/>
      <c r="CC160" s="476" t="n"/>
      <c r="CD160" s="476" t="n"/>
      <c r="CE160" s="476" t="n"/>
      <c r="CF160" s="476" t="n"/>
      <c r="CG160" s="476" t="n"/>
      <c r="CH160" s="476" t="n"/>
      <c r="CI160" s="476" t="n"/>
      <c r="CJ160" s="476" t="n"/>
      <c r="CK160" s="476" t="n"/>
      <c r="CL160" s="476" t="n"/>
      <c r="CM160" s="476" t="n"/>
      <c r="CN160" s="476" t="n"/>
      <c r="CO160" s="476" t="n"/>
      <c r="CP160" s="476" t="n"/>
      <c r="CQ160" s="476" t="n"/>
      <c r="CR160" s="476" t="n"/>
      <c r="CS160" s="476" t="n"/>
      <c r="CT160" s="476" t="n"/>
      <c r="CU160" s="476" t="n"/>
      <c r="CV160" s="476" t="n"/>
    </row>
    <row r="161">
      <c r="A161" s="476" t="n">
        <v>7</v>
      </c>
      <c r="B161" s="801" t="n">
        <v>0</v>
      </c>
      <c r="C161" s="845" t="n">
        <v>0</v>
      </c>
      <c r="D161" s="845" t="n">
        <v>0</v>
      </c>
      <c r="E161" s="845" t="n">
        <v>0</v>
      </c>
      <c r="F161" s="845" t="n">
        <v>0</v>
      </c>
      <c r="G161" s="845" t="n">
        <v>0</v>
      </c>
      <c r="H161" s="845" t="n">
        <v>1</v>
      </c>
      <c r="I161" s="845" t="n">
        <v>0</v>
      </c>
      <c r="J161" s="845" t="n">
        <v>0</v>
      </c>
      <c r="K161" s="845" t="n">
        <v>0</v>
      </c>
      <c r="L161" s="845" t="n">
        <v>0</v>
      </c>
      <c r="M161" s="845" t="n">
        <v>0</v>
      </c>
      <c r="N161" s="845" t="n">
        <v>0</v>
      </c>
      <c r="O161" s="845" t="n">
        <v>0</v>
      </c>
      <c r="P161" s="845" t="n">
        <v>0</v>
      </c>
      <c r="Q161" s="845" t="n">
        <v>0</v>
      </c>
      <c r="R161" s="845" t="n">
        <v>0</v>
      </c>
      <c r="S161" s="845" t="n">
        <v>0</v>
      </c>
      <c r="T161" s="845" t="n">
        <v>0</v>
      </c>
      <c r="U161" s="845" t="n">
        <v>0</v>
      </c>
      <c r="V161" s="845" t="n">
        <v>0</v>
      </c>
      <c r="W161" s="845" t="n">
        <v>0</v>
      </c>
      <c r="X161" s="845" t="n">
        <v>0</v>
      </c>
      <c r="Y161" s="845" t="n">
        <v>0</v>
      </c>
      <c r="Z161" s="845" t="n">
        <v>0</v>
      </c>
      <c r="AA161" s="845" t="n">
        <v>0</v>
      </c>
      <c r="AB161" s="845" t="n">
        <v>0</v>
      </c>
      <c r="AC161" s="845" t="n">
        <v>0</v>
      </c>
      <c r="AD161" s="845" t="n">
        <v>0</v>
      </c>
      <c r="AE161" s="845" t="n">
        <v>0</v>
      </c>
      <c r="AF161" s="845" t="n">
        <v>0</v>
      </c>
      <c r="AG161" s="845" t="n">
        <v>0</v>
      </c>
      <c r="AH161" s="658" t="inlineStr">
        <is>
          <t>Q</t>
        </is>
      </c>
      <c r="AI161" s="845" t="n">
        <v>7</v>
      </c>
      <c r="AJ161" s="695" t="n">
        <v>-0.04513482722653962</v>
      </c>
      <c r="AK161" s="845" t="n">
        <v>0.04880567663816533</v>
      </c>
      <c r="AL161" s="845" t="n">
        <v>0.01070362471181399</v>
      </c>
      <c r="AM161" s="845" t="n">
        <v>0.1305687827018136</v>
      </c>
      <c r="AN161" s="845" t="n">
        <v>0.01517069797484993</v>
      </c>
      <c r="AO161" s="845" t="n">
        <v>0.1542489182553466</v>
      </c>
      <c r="AP161" s="845" t="n">
        <v>0.4511954881529697</v>
      </c>
      <c r="AQ161" s="845" t="n">
        <v>0.130568521125528</v>
      </c>
      <c r="AR161" s="845" t="n">
        <v>0.06389336761552858</v>
      </c>
      <c r="AS161" s="845" t="n">
        <v>-0.03453645134489051</v>
      </c>
      <c r="AT161" s="845" t="n">
        <v>0.01307748436890188</v>
      </c>
      <c r="AU161" s="845" t="n">
        <v>-0.04513486981658314</v>
      </c>
      <c r="AV161" s="845" t="n">
        <v>0.2369683737036322</v>
      </c>
      <c r="AW161" s="845" t="n">
        <v>-0.1187855786454273</v>
      </c>
      <c r="AX161" s="845" t="n">
        <v>-0.05729726388495116</v>
      </c>
      <c r="AY161" s="845" t="n">
        <v>0.01161137309178656</v>
      </c>
      <c r="AZ161" s="845" t="n">
        <v>0.05636606390860958</v>
      </c>
      <c r="BA161" s="845" t="n">
        <v>-0.002236830520098237</v>
      </c>
      <c r="BB161" s="845" t="n">
        <v>-0.02375312073380006</v>
      </c>
      <c r="BC161" s="845" t="n">
        <v>-0.0445060783169491</v>
      </c>
      <c r="BD161" s="845" t="n">
        <v>-0.003767301379239529</v>
      </c>
      <c r="BE161" s="845" t="n">
        <v>0.07689860150519869</v>
      </c>
      <c r="BF161" s="845" t="n">
        <v>0.02091187150566187</v>
      </c>
      <c r="BG161" s="845" t="n">
        <v>0.07534367017282129</v>
      </c>
      <c r="BH161" s="845" t="n">
        <v>-0.08661350374063964</v>
      </c>
      <c r="BI161" s="845" t="n">
        <v>-0.08277333806380285</v>
      </c>
      <c r="BJ161" s="845" t="n">
        <v>0.2410178548476239</v>
      </c>
      <c r="BK161" s="845" t="n">
        <v>0.1103917403286762</v>
      </c>
      <c r="BL161" s="845" t="n">
        <v>-0.01345460437067666</v>
      </c>
      <c r="BM161" s="845" t="n">
        <v>0.02262425904999567</v>
      </c>
      <c r="BN161" s="845" t="n">
        <v>0.02633127146592354</v>
      </c>
      <c r="BO161" s="845" t="n">
        <v>0.003982860413864558</v>
      </c>
      <c r="BP161" s="845" t="n"/>
      <c r="BQ161" s="658" t="inlineStr">
        <is>
          <t>Cf</t>
        </is>
      </c>
      <c r="BR161" s="845" t="n"/>
      <c r="BS161" s="845" t="n"/>
      <c r="BT161" s="845" t="n"/>
      <c r="BU161" s="476" t="n"/>
      <c r="BV161" s="476" t="n"/>
      <c r="BW161" s="476" t="n"/>
      <c r="BX161" s="476" t="n"/>
      <c r="BY161" s="476" t="n"/>
      <c r="BZ161" s="476" t="n"/>
      <c r="CA161" s="476" t="n"/>
      <c r="CB161" s="476" t="n"/>
      <c r="CC161" s="476" t="n"/>
      <c r="CD161" s="476" t="n"/>
      <c r="CE161" s="476" t="n"/>
      <c r="CF161" s="476" t="n"/>
      <c r="CG161" s="476" t="n"/>
      <c r="CH161" s="476" t="n"/>
      <c r="CI161" s="476" t="n"/>
      <c r="CJ161" s="476" t="n"/>
      <c r="CK161" s="476" t="n"/>
      <c r="CL161" s="476" t="n"/>
      <c r="CM161" s="476" t="n"/>
      <c r="CN161" s="476" t="n"/>
      <c r="CO161" s="476" t="n"/>
      <c r="CP161" s="476" t="n"/>
      <c r="CQ161" s="476" t="n"/>
      <c r="CR161" s="476" t="n"/>
      <c r="CS161" s="476" t="n"/>
      <c r="CT161" s="476" t="n"/>
      <c r="CU161" s="476" t="n"/>
      <c r="CV161" s="476" t="n"/>
    </row>
    <row r="162">
      <c r="A162" s="476" t="n">
        <v>8</v>
      </c>
      <c r="B162" s="696" t="n">
        <v>0</v>
      </c>
      <c r="C162" s="697" t="n">
        <v>0</v>
      </c>
      <c r="D162" s="697" t="n">
        <v>0</v>
      </c>
      <c r="E162" s="697" t="n">
        <v>0</v>
      </c>
      <c r="F162" s="697" t="n">
        <v>0</v>
      </c>
      <c r="G162" s="697" t="n">
        <v>0</v>
      </c>
      <c r="H162" s="697" t="n">
        <v>0</v>
      </c>
      <c r="I162" s="697" t="n">
        <v>1</v>
      </c>
      <c r="J162" s="697" t="n">
        <v>0</v>
      </c>
      <c r="K162" s="697" t="n">
        <v>0</v>
      </c>
      <c r="L162" s="697" t="n">
        <v>0</v>
      </c>
      <c r="M162" s="697" t="n">
        <v>0</v>
      </c>
      <c r="N162" s="697" t="n">
        <v>0</v>
      </c>
      <c r="O162" s="697" t="n">
        <v>0</v>
      </c>
      <c r="P162" s="697" t="n">
        <v>0</v>
      </c>
      <c r="Q162" s="697" t="n">
        <v>0</v>
      </c>
      <c r="R162" s="697" t="n">
        <v>0</v>
      </c>
      <c r="S162" s="697" t="n">
        <v>0</v>
      </c>
      <c r="T162" s="697" t="n">
        <v>0</v>
      </c>
      <c r="U162" s="697" t="n">
        <v>0</v>
      </c>
      <c r="V162" s="697" t="n">
        <v>0</v>
      </c>
      <c r="W162" s="697" t="n">
        <v>0</v>
      </c>
      <c r="X162" s="697" t="n">
        <v>0</v>
      </c>
      <c r="Y162" s="697" t="n">
        <v>0</v>
      </c>
      <c r="Z162" s="697" t="n">
        <v>0</v>
      </c>
      <c r="AA162" s="697" t="n">
        <v>0</v>
      </c>
      <c r="AB162" s="697" t="n">
        <v>0</v>
      </c>
      <c r="AC162" s="697" t="n">
        <v>0</v>
      </c>
      <c r="AD162" s="697" t="n">
        <v>0</v>
      </c>
      <c r="AE162" s="697" t="n">
        <v>0</v>
      </c>
      <c r="AF162" s="697" t="n">
        <v>0</v>
      </c>
      <c r="AG162" s="698" t="n">
        <v>0</v>
      </c>
      <c r="AH162" s="699">
        <f>B162</f>
        <v/>
      </c>
      <c r="AI162" s="845" t="n">
        <v>8</v>
      </c>
      <c r="AJ162" s="580" t="n">
        <v>0.05777398477951481</v>
      </c>
      <c r="AK162" s="581" t="n">
        <v>-0.006197972459069279</v>
      </c>
      <c r="AL162" s="581" t="n">
        <v>-0.04099588760127026</v>
      </c>
      <c r="AM162" s="581" t="n">
        <v>0.2124733909186503</v>
      </c>
      <c r="AN162" s="581" t="n">
        <v>0.05697973296437334</v>
      </c>
      <c r="AO162" s="581" t="n">
        <v>-0.01481987046211164</v>
      </c>
      <c r="AP162" s="581" t="n">
        <v>0.1305685211255279</v>
      </c>
      <c r="AQ162" s="581" t="n">
        <v>0.2124729652579429</v>
      </c>
      <c r="AR162" s="581" t="n">
        <v>0.1419725360067574</v>
      </c>
      <c r="AS162" s="581" t="n">
        <v>-0.04624043725370177</v>
      </c>
      <c r="AT162" s="581" t="n">
        <v>-0.04894078222764071</v>
      </c>
      <c r="AU162" s="581" t="n">
        <v>0.05777403929609753</v>
      </c>
      <c r="AV162" s="581" t="n">
        <v>0.05352027740200343</v>
      </c>
      <c r="AW162" s="581" t="n">
        <v>-0.01998492943678064</v>
      </c>
      <c r="AX162" s="581" t="n">
        <v>-0.003968735222237035</v>
      </c>
      <c r="AY162" s="581" t="n">
        <v>-0.001465629175530371</v>
      </c>
      <c r="AZ162" s="581" t="n">
        <v>0.004197635915770022</v>
      </c>
      <c r="BA162" s="581" t="n">
        <v>0.02200029254837164</v>
      </c>
      <c r="BB162" s="581" t="n">
        <v>0.01220490574257831</v>
      </c>
      <c r="BC162" s="581" t="n">
        <v>-0.03422079416684989</v>
      </c>
      <c r="BD162" s="581" t="n">
        <v>-0.01874832077464286</v>
      </c>
      <c r="BE162" s="581" t="n">
        <v>-0.02524741069924055</v>
      </c>
      <c r="BF162" s="581" t="n">
        <v>-0.03221076262974182</v>
      </c>
      <c r="BG162" s="581" t="n">
        <v>-0.05497291524463531</v>
      </c>
      <c r="BH162" s="581" t="n">
        <v>0.2117970323065757</v>
      </c>
      <c r="BI162" s="581" t="n">
        <v>-0.08061762295831537</v>
      </c>
      <c r="BJ162" s="581" t="n">
        <v>0.05037944864675722</v>
      </c>
      <c r="BK162" s="581" t="n">
        <v>0.02622032862257329</v>
      </c>
      <c r="BL162" s="581" t="n">
        <v>0.01973997587858168</v>
      </c>
      <c r="BM162" s="581" t="n">
        <v>-0.03339378760296378</v>
      </c>
      <c r="BN162" s="581" t="n">
        <v>0.04664844784804111</v>
      </c>
      <c r="BO162" s="555" t="n">
        <v>-0.01299806507785074</v>
      </c>
      <c r="BP162" s="845" t="n"/>
      <c r="BQ162" s="700">
        <f t="array" ref="BQ162:CV193">MMULT(MMULT(B80:Q111,B140:Q155),TRANSPOSE(B80:Q111))</f>
        <v/>
      </c>
      <c r="BR162" s="648" t="n">
        <v>-0.004233484189268173</v>
      </c>
      <c r="BS162" s="648" t="n">
        <v>-0.02457566580324556</v>
      </c>
      <c r="BT162" s="648" t="n">
        <v>0.05777410052184097</v>
      </c>
      <c r="BU162" s="648" t="n">
        <v>0.06952328063285007</v>
      </c>
      <c r="BV162" s="648" t="n">
        <v>0.1391854210289085</v>
      </c>
      <c r="BW162" s="648" t="n">
        <v>-0.04513482722653957</v>
      </c>
      <c r="BX162" s="648" t="n">
        <v>0.0577739847795149</v>
      </c>
      <c r="BY162" s="648" t="n">
        <v>0.04585757223888676</v>
      </c>
      <c r="BZ162" s="648" t="n">
        <v>0.09247792043263479</v>
      </c>
      <c r="CA162" s="648" t="n">
        <v>0.2139351986037582</v>
      </c>
      <c r="CB162" s="648" t="n">
        <v>0.2682017639604348</v>
      </c>
      <c r="CC162" s="648" t="n">
        <v>-0.03069159105306115</v>
      </c>
      <c r="CD162" s="648" t="n">
        <v>-0.01514614494543078</v>
      </c>
      <c r="CE162" s="648" t="n">
        <v>0.008584042481634651</v>
      </c>
      <c r="CF162" s="648" t="n">
        <v>0.008366932512830515</v>
      </c>
      <c r="CG162" s="648" t="n">
        <v>0.009750312393146936</v>
      </c>
      <c r="CH162" s="648" t="n">
        <v>0.02782181125326677</v>
      </c>
      <c r="CI162" s="648" t="n">
        <v>0.04564590343344234</v>
      </c>
      <c r="CJ162" s="648" t="n">
        <v>-0.003560198334286425</v>
      </c>
      <c r="CK162" s="648" t="n">
        <v>-0.05096714958524057</v>
      </c>
      <c r="CL162" s="648" t="n">
        <v>-0.01213801987599804</v>
      </c>
      <c r="CM162" s="648" t="n">
        <v>-0.03062651358332649</v>
      </c>
      <c r="CN162" s="648" t="n">
        <v>-0.06804143342133682</v>
      </c>
      <c r="CO162" s="648" t="n">
        <v>0.06589838443981663</v>
      </c>
      <c r="CP162" s="648" t="n">
        <v>0.09587473202608532</v>
      </c>
      <c r="CQ162" s="648" t="n">
        <v>-0.05907134460494848</v>
      </c>
      <c r="CR162" s="648" t="n">
        <v>0.002928763398369182</v>
      </c>
      <c r="CS162" s="648" t="n">
        <v>0.01325414497026708</v>
      </c>
      <c r="CT162" s="648" t="n">
        <v>-0.03815349058760113</v>
      </c>
      <c r="CU162" s="648" t="n">
        <v>0.04887373490292119</v>
      </c>
      <c r="CV162" s="751" t="n">
        <v>-0.02697317466543397</v>
      </c>
    </row>
    <row r="163">
      <c r="A163" s="476" t="n">
        <v>9</v>
      </c>
      <c r="B163" s="701" t="n">
        <v>0</v>
      </c>
      <c r="C163" s="702" t="n">
        <v>0</v>
      </c>
      <c r="D163" s="702" t="n">
        <v>0</v>
      </c>
      <c r="E163" s="702" t="n">
        <v>0</v>
      </c>
      <c r="F163" s="702" t="n">
        <v>0</v>
      </c>
      <c r="G163" s="702" t="n">
        <v>0</v>
      </c>
      <c r="H163" s="702" t="n">
        <v>0</v>
      </c>
      <c r="I163" s="702" t="n">
        <v>0</v>
      </c>
      <c r="J163" s="702" t="n">
        <v>1</v>
      </c>
      <c r="K163" s="702" t="n">
        <v>0</v>
      </c>
      <c r="L163" s="702" t="n">
        <v>0</v>
      </c>
      <c r="M163" s="702" t="n">
        <v>0</v>
      </c>
      <c r="N163" s="702" t="n">
        <v>0</v>
      </c>
      <c r="O163" s="702" t="n">
        <v>0</v>
      </c>
      <c r="P163" s="702" t="n">
        <v>0</v>
      </c>
      <c r="Q163" s="702" t="n">
        <v>0</v>
      </c>
      <c r="R163" s="702" t="n">
        <v>0</v>
      </c>
      <c r="S163" s="702" t="n">
        <v>0</v>
      </c>
      <c r="T163" s="702" t="n">
        <v>0</v>
      </c>
      <c r="U163" s="702" t="n">
        <v>0</v>
      </c>
      <c r="V163" s="702" t="n">
        <v>0</v>
      </c>
      <c r="W163" s="702" t="n">
        <v>0</v>
      </c>
      <c r="X163" s="702" t="n">
        <v>0</v>
      </c>
      <c r="Y163" s="702" t="n">
        <v>0</v>
      </c>
      <c r="Z163" s="702" t="n">
        <v>0</v>
      </c>
      <c r="AA163" s="702" t="n">
        <v>0</v>
      </c>
      <c r="AB163" s="702" t="n">
        <v>0</v>
      </c>
      <c r="AC163" s="702" t="n">
        <v>0</v>
      </c>
      <c r="AD163" s="702" t="n">
        <v>0</v>
      </c>
      <c r="AE163" s="702" t="n">
        <v>0</v>
      </c>
      <c r="AF163" s="702" t="n">
        <v>0</v>
      </c>
      <c r="AG163" s="703" t="n">
        <v>0</v>
      </c>
      <c r="AH163" s="704">
        <f>C163</f>
        <v/>
      </c>
      <c r="AI163" s="845" t="n">
        <v>9</v>
      </c>
      <c r="AJ163" s="543" t="n">
        <v>0.04585757223888668</v>
      </c>
      <c r="AK163" s="845" t="n">
        <v>0.1013137728472479</v>
      </c>
      <c r="AL163" s="845" t="n">
        <v>0.1769381139544337</v>
      </c>
      <c r="AM163" s="845" t="n">
        <v>0.1419728204294369</v>
      </c>
      <c r="AN163" s="845" t="n">
        <v>0.05175321368569889</v>
      </c>
      <c r="AO163" s="845" t="n">
        <v>-0.02758791408413167</v>
      </c>
      <c r="AP163" s="845" t="n">
        <v>0.06389336761552857</v>
      </c>
      <c r="AQ163" s="845" t="n">
        <v>0.1419725360067574</v>
      </c>
      <c r="AR163" s="845" t="n">
        <v>0.2973225435625371</v>
      </c>
      <c r="AS163" s="845" t="n">
        <v>-0.03574816053024758</v>
      </c>
      <c r="AT163" s="845" t="n">
        <v>-0.03199067605764659</v>
      </c>
      <c r="AU163" s="845" t="n">
        <v>0.0458576155109258</v>
      </c>
      <c r="AV163" s="845" t="n">
        <v>0.01498568396165489</v>
      </c>
      <c r="AW163" s="845" t="n">
        <v>-0.003769014410148357</v>
      </c>
      <c r="AX163" s="845" t="n">
        <v>0.007470073491341225</v>
      </c>
      <c r="AY163" s="845" t="n">
        <v>-0.01355631196258177</v>
      </c>
      <c r="AZ163" s="845" t="n">
        <v>0.04853455877054019</v>
      </c>
      <c r="BA163" s="845" t="n">
        <v>0.03051075086446338</v>
      </c>
      <c r="BB163" s="845" t="n">
        <v>0.1612015325117618</v>
      </c>
      <c r="BC163" s="845" t="n">
        <v>0.08273239658714872</v>
      </c>
      <c r="BD163" s="845" t="n">
        <v>-0.02760432529236517</v>
      </c>
      <c r="BE163" s="845" t="n">
        <v>-0.04518358820132181</v>
      </c>
      <c r="BF163" s="845" t="n">
        <v>-0.07129452284402873</v>
      </c>
      <c r="BG163" s="845" t="n">
        <v>0.06509343308607418</v>
      </c>
      <c r="BH163" s="845" t="n">
        <v>0.1454617617276775</v>
      </c>
      <c r="BI163" s="845" t="n">
        <v>-0.06647275847603597</v>
      </c>
      <c r="BJ163" s="845" t="n">
        <v>-0.08555918799064396</v>
      </c>
      <c r="BK163" s="845" t="n">
        <v>0.04137203083868077</v>
      </c>
      <c r="BL163" s="845" t="n">
        <v>-0.07970723005880434</v>
      </c>
      <c r="BM163" s="845" t="n">
        <v>0.1446979313528875</v>
      </c>
      <c r="BN163" s="845" t="n">
        <v>-0.02640696951592127</v>
      </c>
      <c r="BO163" s="544" t="n">
        <v>-0.04113233734175637</v>
      </c>
      <c r="BP163" s="845" t="n"/>
      <c r="BQ163" s="705" t="n">
        <v>-0.004233484189268139</v>
      </c>
      <c r="BR163" s="487" t="n">
        <v>0.2280985157251495</v>
      </c>
      <c r="BS163" s="487" t="n">
        <v>0.09652111725252446</v>
      </c>
      <c r="BT163" s="487" t="n">
        <v>-0.00619798487586469</v>
      </c>
      <c r="BU163" s="487" t="n">
        <v>0.03411503099053678</v>
      </c>
      <c r="BV163" s="487" t="n">
        <v>0.01246938966554779</v>
      </c>
      <c r="BW163" s="487" t="n">
        <v>0.04880567663816533</v>
      </c>
      <c r="BX163" s="487" t="n">
        <v>-0.006197972459069251</v>
      </c>
      <c r="BY163" s="487" t="n">
        <v>0.1013137728472479</v>
      </c>
      <c r="BZ163" s="487" t="n">
        <v>-0.008866755135934372</v>
      </c>
      <c r="CA163" s="487" t="n">
        <v>0.005487470994036653</v>
      </c>
      <c r="CB163" s="487" t="n">
        <v>-0.004233488184060774</v>
      </c>
      <c r="CC163" s="487" t="n">
        <v>0.01409598140508841</v>
      </c>
      <c r="CD163" s="487" t="n">
        <v>-0.01982617550785679</v>
      </c>
      <c r="CE163" s="487" t="n">
        <v>0.01858441148654727</v>
      </c>
      <c r="CF163" s="487" t="n">
        <v>-0.003837056241899364</v>
      </c>
      <c r="CG163" s="487" t="n">
        <v>0.108952673352034</v>
      </c>
      <c r="CH163" s="487" t="n">
        <v>0.04535066182825848</v>
      </c>
      <c r="CI163" s="487" t="n">
        <v>0.05917312953627965</v>
      </c>
      <c r="CJ163" s="487" t="n">
        <v>0.04185154404291306</v>
      </c>
      <c r="CK163" s="487" t="n">
        <v>-0.009584222510082632</v>
      </c>
      <c r="CL163" s="487" t="n">
        <v>-0.01604003709737185</v>
      </c>
      <c r="CM163" s="487" t="n">
        <v>-0.09230566523806139</v>
      </c>
      <c r="CN163" s="487" t="n">
        <v>0.2039260216335971</v>
      </c>
      <c r="CO163" s="487" t="n">
        <v>-0.06705057816630225</v>
      </c>
      <c r="CP163" s="487" t="n">
        <v>-0.01894551862177899</v>
      </c>
      <c r="CQ163" s="487" t="n">
        <v>-0.1002330471913579</v>
      </c>
      <c r="CR163" s="487" t="n">
        <v>0.105164895168515</v>
      </c>
      <c r="CS163" s="487" t="n">
        <v>0.1533030621153924</v>
      </c>
      <c r="CT163" s="487" t="n">
        <v>-0.08158059336890565</v>
      </c>
      <c r="CU163" s="487" t="n">
        <v>-0.1373584044984986</v>
      </c>
      <c r="CV163" s="753" t="n">
        <v>-0.0836236549793879</v>
      </c>
    </row>
    <row r="164">
      <c r="A164" s="476" t="n">
        <v>10</v>
      </c>
      <c r="B164" s="701" t="n">
        <v>0</v>
      </c>
      <c r="C164" s="702" t="n">
        <v>0</v>
      </c>
      <c r="D164" s="702" t="n">
        <v>0</v>
      </c>
      <c r="E164" s="702" t="n">
        <v>0</v>
      </c>
      <c r="F164" s="702" t="n">
        <v>0</v>
      </c>
      <c r="G164" s="702" t="n">
        <v>0</v>
      </c>
      <c r="H164" s="702" t="n">
        <v>0</v>
      </c>
      <c r="I164" s="702" t="n">
        <v>0</v>
      </c>
      <c r="J164" s="702" t="n">
        <v>0</v>
      </c>
      <c r="K164" s="702" t="n">
        <v>1</v>
      </c>
      <c r="L164" s="702" t="n">
        <v>0</v>
      </c>
      <c r="M164" s="702" t="n">
        <v>0</v>
      </c>
      <c r="N164" s="702" t="n">
        <v>0</v>
      </c>
      <c r="O164" s="702" t="n">
        <v>0</v>
      </c>
      <c r="P164" s="702" t="n">
        <v>0</v>
      </c>
      <c r="Q164" s="702" t="n">
        <v>0</v>
      </c>
      <c r="R164" s="702" t="n">
        <v>0</v>
      </c>
      <c r="S164" s="702" t="n">
        <v>0</v>
      </c>
      <c r="T164" s="702" t="n">
        <v>0</v>
      </c>
      <c r="U164" s="702" t="n">
        <v>0</v>
      </c>
      <c r="V164" s="702" t="n">
        <v>0</v>
      </c>
      <c r="W164" s="702" t="n">
        <v>0</v>
      </c>
      <c r="X164" s="702" t="n">
        <v>0</v>
      </c>
      <c r="Y164" s="702" t="n">
        <v>0</v>
      </c>
      <c r="Z164" s="702" t="n">
        <v>0</v>
      </c>
      <c r="AA164" s="702" t="n">
        <v>0</v>
      </c>
      <c r="AB164" s="702" t="n">
        <v>0</v>
      </c>
      <c r="AC164" s="702" t="n">
        <v>0</v>
      </c>
      <c r="AD164" s="702" t="n">
        <v>0</v>
      </c>
      <c r="AE164" s="702" t="n">
        <v>0</v>
      </c>
      <c r="AF164" s="702" t="n">
        <v>0</v>
      </c>
      <c r="AG164" s="703" t="n">
        <v>0</v>
      </c>
      <c r="AH164" s="704">
        <f>D164</f>
        <v/>
      </c>
      <c r="AI164" s="845" t="n">
        <v>10</v>
      </c>
      <c r="AJ164" s="543" t="n">
        <v>0.09247792043263486</v>
      </c>
      <c r="AK164" s="845" t="n">
        <v>-0.008866755135934268</v>
      </c>
      <c r="AL164" s="845" t="n">
        <v>0.005026941784141626</v>
      </c>
      <c r="AM164" s="845" t="n">
        <v>-0.04624052989013307</v>
      </c>
      <c r="AN164" s="845" t="n">
        <v>-0.01374892591834694</v>
      </c>
      <c r="AO164" s="845" t="n">
        <v>0.005413090729433585</v>
      </c>
      <c r="AP164" s="845" t="n">
        <v>-0.03453645134489108</v>
      </c>
      <c r="AQ164" s="845" t="n">
        <v>-0.04624043725370185</v>
      </c>
      <c r="AR164" s="845" t="n">
        <v>-0.03574816053024769</v>
      </c>
      <c r="AS164" s="845" t="n">
        <v>0.3478469427311831</v>
      </c>
      <c r="AT164" s="845" t="n">
        <v>0.249476645584585</v>
      </c>
      <c r="AU164" s="845" t="n">
        <v>0.09247800769648214</v>
      </c>
      <c r="AV164" s="845" t="n">
        <v>0.09985041514927506</v>
      </c>
      <c r="AW164" s="845" t="n">
        <v>0.1155999412317625</v>
      </c>
      <c r="AX164" s="845" t="n">
        <v>0.04853705201903767</v>
      </c>
      <c r="AY164" s="845" t="n">
        <v>-0.0203874669380822</v>
      </c>
      <c r="AZ164" s="845" t="n">
        <v>-0.02759419630632309</v>
      </c>
      <c r="BA164" s="845" t="n">
        <v>-0.01082470887694644</v>
      </c>
      <c r="BB164" s="845" t="n">
        <v>-0.00253027939770251</v>
      </c>
      <c r="BC164" s="845" t="n">
        <v>0.002023514851482151</v>
      </c>
      <c r="BD164" s="845" t="n">
        <v>0.2860384841038135</v>
      </c>
      <c r="BE164" s="845" t="n">
        <v>-0.0643100194397748</v>
      </c>
      <c r="BF164" s="845" t="n">
        <v>-0.01838902035279051</v>
      </c>
      <c r="BG164" s="845" t="n">
        <v>-0.00498425801983942</v>
      </c>
      <c r="BH164" s="845" t="n">
        <v>-0.04120835305477751</v>
      </c>
      <c r="BI164" s="845" t="n">
        <v>-0.1571468332366312</v>
      </c>
      <c r="BJ164" s="845" t="n">
        <v>-0.004804267463149109</v>
      </c>
      <c r="BK164" s="845" t="n">
        <v>-0.01594726958614692</v>
      </c>
      <c r="BL164" s="845" t="n">
        <v>-0.003786064187979133</v>
      </c>
      <c r="BM164" s="845" t="n">
        <v>0.0156232251034639</v>
      </c>
      <c r="BN164" s="845" t="n">
        <v>-0.01381372646361697</v>
      </c>
      <c r="BO164" s="544" t="n">
        <v>-0.002545076088209303</v>
      </c>
      <c r="BP164" s="845" t="n"/>
      <c r="BQ164" s="705" t="n">
        <v>-0.02457566580324558</v>
      </c>
      <c r="BR164" s="487" t="n">
        <v>0.09652111725252452</v>
      </c>
      <c r="BS164" s="487" t="n">
        <v>0.2486060451823779</v>
      </c>
      <c r="BT164" s="487" t="n">
        <v>-0.04099596973095906</v>
      </c>
      <c r="BU164" s="487" t="n">
        <v>-0.03183981639194952</v>
      </c>
      <c r="BV164" s="487" t="n">
        <v>0.0149079364828727</v>
      </c>
      <c r="BW164" s="487" t="n">
        <v>0.01070362471181393</v>
      </c>
      <c r="BX164" s="487" t="n">
        <v>-0.04099588760127028</v>
      </c>
      <c r="BY164" s="487" t="n">
        <v>0.1769381139544336</v>
      </c>
      <c r="BZ164" s="487" t="n">
        <v>0.005026941784142092</v>
      </c>
      <c r="CA164" s="487" t="n">
        <v>0.02543287522426319</v>
      </c>
      <c r="CB164" s="487" t="n">
        <v>-0.0245756889932907</v>
      </c>
      <c r="CC164" s="487" t="n">
        <v>-0.0004645280769876234</v>
      </c>
      <c r="CD164" s="487" t="n">
        <v>-0.003510649140802707</v>
      </c>
      <c r="CE164" s="487" t="n">
        <v>0.003131776947444209</v>
      </c>
      <c r="CF164" s="487" t="n">
        <v>-0.005925683265346863</v>
      </c>
      <c r="CG164" s="487" t="n">
        <v>0.03084690565711996</v>
      </c>
      <c r="CH164" s="487" t="n">
        <v>0.01237076956309809</v>
      </c>
      <c r="CI164" s="487" t="n">
        <v>0.1758077461635873</v>
      </c>
      <c r="CJ164" s="487" t="n">
        <v>0.1696859131928914</v>
      </c>
      <c r="CK164" s="487" t="n">
        <v>-0.01560777072367224</v>
      </c>
      <c r="CL164" s="487" t="n">
        <v>-0.01398424104635148</v>
      </c>
      <c r="CM164" s="487" t="n">
        <v>-0.0316194858027726</v>
      </c>
      <c r="CN164" s="487" t="n">
        <v>0.1111065924245317</v>
      </c>
      <c r="CO164" s="487" t="n">
        <v>-0.04706658293239319</v>
      </c>
      <c r="CP164" s="487" t="n">
        <v>-0.002828511919342205</v>
      </c>
      <c r="CQ164" s="487" t="n">
        <v>-0.01623681928972538</v>
      </c>
      <c r="CR164" s="487" t="n">
        <v>-0.05506210495563654</v>
      </c>
      <c r="CS164" s="487" t="n">
        <v>-0.105559576297911</v>
      </c>
      <c r="CT164" s="487" t="n">
        <v>0.1881094011907276</v>
      </c>
      <c r="CU164" s="487" t="n">
        <v>-0.1114887984906826</v>
      </c>
      <c r="CV164" s="753" t="n">
        <v>-0.02149233389022772</v>
      </c>
    </row>
    <row r="165">
      <c r="A165" s="476" t="n">
        <v>11</v>
      </c>
      <c r="B165" s="701" t="n">
        <v>0</v>
      </c>
      <c r="C165" s="702" t="n">
        <v>0</v>
      </c>
      <c r="D165" s="702" t="n">
        <v>0</v>
      </c>
      <c r="E165" s="702" t="n">
        <v>0</v>
      </c>
      <c r="F165" s="702" t="n">
        <v>0</v>
      </c>
      <c r="G165" s="702" t="n">
        <v>0</v>
      </c>
      <c r="H165" s="702" t="n">
        <v>0</v>
      </c>
      <c r="I165" s="702" t="n">
        <v>0</v>
      </c>
      <c r="J165" s="702" t="n">
        <v>0</v>
      </c>
      <c r="K165" s="702" t="n">
        <v>0</v>
      </c>
      <c r="L165" s="702" t="n">
        <v>1</v>
      </c>
      <c r="M165" s="702" t="n">
        <v>0</v>
      </c>
      <c r="N165" s="702" t="n">
        <v>0</v>
      </c>
      <c r="O165" s="702" t="n">
        <v>0</v>
      </c>
      <c r="P165" s="702" t="n">
        <v>0</v>
      </c>
      <c r="Q165" s="702" t="n">
        <v>0</v>
      </c>
      <c r="R165" s="702" t="n">
        <v>0</v>
      </c>
      <c r="S165" s="702" t="n">
        <v>0</v>
      </c>
      <c r="T165" s="702" t="n">
        <v>0</v>
      </c>
      <c r="U165" s="702" t="n">
        <v>0</v>
      </c>
      <c r="V165" s="702" t="n">
        <v>0</v>
      </c>
      <c r="W165" s="702" t="n">
        <v>0</v>
      </c>
      <c r="X165" s="702" t="n">
        <v>0</v>
      </c>
      <c r="Y165" s="702" t="n">
        <v>0</v>
      </c>
      <c r="Z165" s="702" t="n">
        <v>0</v>
      </c>
      <c r="AA165" s="702" t="n">
        <v>0</v>
      </c>
      <c r="AB165" s="702" t="n">
        <v>0</v>
      </c>
      <c r="AC165" s="702" t="n">
        <v>0</v>
      </c>
      <c r="AD165" s="702" t="n">
        <v>0</v>
      </c>
      <c r="AE165" s="702" t="n">
        <v>0</v>
      </c>
      <c r="AF165" s="702" t="n">
        <v>0</v>
      </c>
      <c r="AG165" s="703" t="n">
        <v>0</v>
      </c>
      <c r="AH165" s="704">
        <f>E165</f>
        <v/>
      </c>
      <c r="AI165" s="845" t="n">
        <v>11</v>
      </c>
      <c r="AJ165" s="543" t="n">
        <v>0.2139351986037583</v>
      </c>
      <c r="AK165" s="845" t="n">
        <v>0.005487470994036698</v>
      </c>
      <c r="AL165" s="845" t="n">
        <v>0.02543287522426307</v>
      </c>
      <c r="AM165" s="845" t="n">
        <v>-0.04894088027384605</v>
      </c>
      <c r="AN165" s="845" t="n">
        <v>-0.08670675533843888</v>
      </c>
      <c r="AO165" s="845" t="n">
        <v>0.1341420791419224</v>
      </c>
      <c r="AP165" s="845" t="n">
        <v>0.01307748436890179</v>
      </c>
      <c r="AQ165" s="845" t="n">
        <v>-0.04894078222764069</v>
      </c>
      <c r="AR165" s="845" t="n">
        <v>-0.03199067605764658</v>
      </c>
      <c r="AS165" s="845" t="n">
        <v>0.2494766455845848</v>
      </c>
      <c r="AT165" s="845" t="n">
        <v>0.4816629145964251</v>
      </c>
      <c r="AU165" s="845" t="n">
        <v>0.2139354004769019</v>
      </c>
      <c r="AV165" s="845" t="n">
        <v>-0.0742902360188048</v>
      </c>
      <c r="AW165" s="845" t="n">
        <v>-0.01771801170747692</v>
      </c>
      <c r="AX165" s="845" t="n">
        <v>-0.01952728897007339</v>
      </c>
      <c r="AY165" s="845" t="n">
        <v>0.008039847935152849</v>
      </c>
      <c r="AZ165" s="845" t="n">
        <v>0.003684414313008073</v>
      </c>
      <c r="BA165" s="845" t="n">
        <v>-0.03763639649263964</v>
      </c>
      <c r="BB165" s="845" t="n">
        <v>-0.06004464102056147</v>
      </c>
      <c r="BC165" s="845" t="n">
        <v>0.01392196184807679</v>
      </c>
      <c r="BD165" s="845" t="n">
        <v>-0.05143716502752309</v>
      </c>
      <c r="BE165" s="845" t="n">
        <v>0.0705945157142428</v>
      </c>
      <c r="BF165" s="845" t="n">
        <v>0.06639698162977054</v>
      </c>
      <c r="BG165" s="845" t="n">
        <v>0.09177640524216175</v>
      </c>
      <c r="BH165" s="845" t="n">
        <v>-0.01835953121865325</v>
      </c>
      <c r="BI165" s="845" t="n">
        <v>-0.1589712063399988</v>
      </c>
      <c r="BJ165" s="845" t="n">
        <v>0.03839510492470247</v>
      </c>
      <c r="BK165" s="845" t="n">
        <v>-0.00538171642970087</v>
      </c>
      <c r="BL165" s="845" t="n">
        <v>-0.01595335976699705</v>
      </c>
      <c r="BM165" s="845" t="n">
        <v>0.02718600500765819</v>
      </c>
      <c r="BN165" s="845" t="n">
        <v>-0.05239642727875324</v>
      </c>
      <c r="BO165" s="544" t="n">
        <v>0.02990896071622495</v>
      </c>
      <c r="BP165" s="845" t="n"/>
      <c r="BQ165" s="705" t="n">
        <v>0.05777410052184098</v>
      </c>
      <c r="BR165" s="487" t="n">
        <v>-0.006197984875864712</v>
      </c>
      <c r="BS165" s="487" t="n">
        <v>-0.04099596973095906</v>
      </c>
      <c r="BT165" s="487" t="n">
        <v>0.2124738165802106</v>
      </c>
      <c r="BU165" s="487" t="n">
        <v>0.05697984711552378</v>
      </c>
      <c r="BV165" s="487" t="n">
        <v>-0.0148199001517077</v>
      </c>
      <c r="BW165" s="487" t="n">
        <v>0.1305687827018139</v>
      </c>
      <c r="BX165" s="487" t="n">
        <v>0.2124733909186504</v>
      </c>
      <c r="BY165" s="487" t="n">
        <v>0.141972820429437</v>
      </c>
      <c r="BZ165" s="487" t="n">
        <v>-0.04624052989013313</v>
      </c>
      <c r="CA165" s="487" t="n">
        <v>-0.04894088027384613</v>
      </c>
      <c r="CB165" s="487" t="n">
        <v>0.05777415503853285</v>
      </c>
      <c r="CC165" s="487" t="n">
        <v>0.05352038462260507</v>
      </c>
      <c r="CD165" s="487" t="n">
        <v>-0.01998496947387052</v>
      </c>
      <c r="CE165" s="487" t="n">
        <v>-0.003968743173058509</v>
      </c>
      <c r="CF165" s="487" t="n">
        <v>-0.001465632111719261</v>
      </c>
      <c r="CG165" s="487" t="n">
        <v>0.004197644325163013</v>
      </c>
      <c r="CH165" s="487" t="n">
        <v>0.02200033662296789</v>
      </c>
      <c r="CI165" s="487" t="n">
        <v>0.01220493019344818</v>
      </c>
      <c r="CJ165" s="487" t="n">
        <v>-0.03422086272355981</v>
      </c>
      <c r="CK165" s="487" t="n">
        <v>-0.01874835833435556</v>
      </c>
      <c r="CL165" s="487" t="n">
        <v>-0.02524746127899621</v>
      </c>
      <c r="CM165" s="487" t="n">
        <v>-0.03221082715962685</v>
      </c>
      <c r="CN165" s="487" t="n">
        <v>-0.05497302537539933</v>
      </c>
      <c r="CO165" s="487" t="n">
        <v>0.2117974566131436</v>
      </c>
      <c r="CP165" s="487" t="n">
        <v>-0.08061778446476557</v>
      </c>
      <c r="CQ165" s="487" t="n">
        <v>0.05037954957513549</v>
      </c>
      <c r="CR165" s="487" t="n">
        <v>0.02622038115143781</v>
      </c>
      <c r="CS165" s="487" t="n">
        <v>0.01974001542494051</v>
      </c>
      <c r="CT165" s="487" t="n">
        <v>-0.03339385450287839</v>
      </c>
      <c r="CU165" s="487" t="n">
        <v>0.04664854130186587</v>
      </c>
      <c r="CV165" s="753" t="n">
        <v>-0.01299809111770725</v>
      </c>
    </row>
    <row r="166">
      <c r="A166" s="476" t="n">
        <v>12</v>
      </c>
      <c r="B166" s="701" t="n">
        <v>0</v>
      </c>
      <c r="C166" s="702" t="n">
        <v>0</v>
      </c>
      <c r="D166" s="702" t="n">
        <v>0</v>
      </c>
      <c r="E166" s="702" t="n">
        <v>0</v>
      </c>
      <c r="F166" s="702" t="n">
        <v>0</v>
      </c>
      <c r="G166" s="702" t="n">
        <v>0</v>
      </c>
      <c r="H166" s="702" t="n">
        <v>0</v>
      </c>
      <c r="I166" s="702" t="n">
        <v>0</v>
      </c>
      <c r="J166" s="702" t="n">
        <v>0</v>
      </c>
      <c r="K166" s="702" t="n">
        <v>0</v>
      </c>
      <c r="L166" s="702" t="n">
        <v>0</v>
      </c>
      <c r="M166" s="702" t="n">
        <v>1</v>
      </c>
      <c r="N166" s="702" t="n">
        <v>0</v>
      </c>
      <c r="O166" s="702" t="n">
        <v>0</v>
      </c>
      <c r="P166" s="702" t="n">
        <v>0</v>
      </c>
      <c r="Q166" s="702" t="n">
        <v>0</v>
      </c>
      <c r="R166" s="702" t="n">
        <v>0</v>
      </c>
      <c r="S166" s="702" t="n">
        <v>0</v>
      </c>
      <c r="T166" s="702" t="n">
        <v>0</v>
      </c>
      <c r="U166" s="702" t="n">
        <v>0</v>
      </c>
      <c r="V166" s="702" t="n">
        <v>0</v>
      </c>
      <c r="W166" s="702" t="n">
        <v>0</v>
      </c>
      <c r="X166" s="702" t="n">
        <v>0</v>
      </c>
      <c r="Y166" s="702" t="n">
        <v>0</v>
      </c>
      <c r="Z166" s="702" t="n">
        <v>0</v>
      </c>
      <c r="AA166" s="702" t="n">
        <v>0</v>
      </c>
      <c r="AB166" s="702" t="n">
        <v>0</v>
      </c>
      <c r="AC166" s="702" t="n">
        <v>0</v>
      </c>
      <c r="AD166" s="702" t="n">
        <v>0</v>
      </c>
      <c r="AE166" s="702" t="n">
        <v>0</v>
      </c>
      <c r="AF166" s="702" t="n">
        <v>0</v>
      </c>
      <c r="AG166" s="703" t="n">
        <v>0</v>
      </c>
      <c r="AH166" s="704">
        <f>F166</f>
        <v/>
      </c>
      <c r="AI166" s="845" t="n">
        <v>12</v>
      </c>
      <c r="AJ166" s="543" t="n">
        <v>0.2682017639604348</v>
      </c>
      <c r="AK166" s="845" t="n">
        <v>-0.004233488184060864</v>
      </c>
      <c r="AL166" s="845" t="n">
        <v>-0.02457568899329071</v>
      </c>
      <c r="AM166" s="845" t="n">
        <v>0.05777415503853284</v>
      </c>
      <c r="AN166" s="845" t="n">
        <v>0.06952334623628195</v>
      </c>
      <c r="AO166" s="845" t="n">
        <v>0.139185552366803</v>
      </c>
      <c r="AP166" s="845" t="n">
        <v>-0.04513486981658315</v>
      </c>
      <c r="AQ166" s="845" t="n">
        <v>0.0577740392960975</v>
      </c>
      <c r="AR166" s="845" t="n">
        <v>0.04585761551092579</v>
      </c>
      <c r="AS166" s="845" t="n">
        <v>0.09247800769648197</v>
      </c>
      <c r="AT166" s="845" t="n">
        <v>0.2139354004769019</v>
      </c>
      <c r="AU166" s="845" t="n">
        <v>0.2682020170404963</v>
      </c>
      <c r="AV166" s="845" t="n">
        <v>-0.03069162001420452</v>
      </c>
      <c r="AW166" s="845" t="n">
        <v>-0.0151461592376087</v>
      </c>
      <c r="AX166" s="845" t="n">
        <v>0.008584050581693127</v>
      </c>
      <c r="AY166" s="845" t="n">
        <v>0.008366940408020116</v>
      </c>
      <c r="AZ166" s="845" t="n">
        <v>0.009750321593719016</v>
      </c>
      <c r="BA166" s="845" t="n">
        <v>0.02782183750643375</v>
      </c>
      <c r="BB166" s="845" t="n">
        <v>0.04564594650574685</v>
      </c>
      <c r="BC166" s="845" t="n">
        <v>-0.003560201693754334</v>
      </c>
      <c r="BD166" s="845" t="n">
        <v>-0.05096719767876999</v>
      </c>
      <c r="BE166" s="845" t="n">
        <v>-0.01213803132965427</v>
      </c>
      <c r="BF166" s="845" t="n">
        <v>-0.03062654248306165</v>
      </c>
      <c r="BG166" s="845" t="n">
        <v>-0.06804149762647065</v>
      </c>
      <c r="BH166" s="845" t="n">
        <v>0.06589844662273034</v>
      </c>
      <c r="BI166" s="845" t="n">
        <v>0.09587482249522619</v>
      </c>
      <c r="BJ166" s="845" t="n">
        <v>-0.05907140034574342</v>
      </c>
      <c r="BK166" s="845" t="n">
        <v>0.002928766162003708</v>
      </c>
      <c r="BL166" s="845" t="n">
        <v>0.01325415747711916</v>
      </c>
      <c r="BM166" s="845" t="n">
        <v>-0.03815352658992857</v>
      </c>
      <c r="BN166" s="845" t="n">
        <v>0.04887378102106633</v>
      </c>
      <c r="BO166" s="544" t="n">
        <v>-0.026973200117812</v>
      </c>
      <c r="BP166" s="845" t="n"/>
      <c r="BQ166" s="705" t="n">
        <v>0.06952328063285008</v>
      </c>
      <c r="BR166" s="487" t="n">
        <v>0.03411503099053678</v>
      </c>
      <c r="BS166" s="487" t="n">
        <v>-0.03183981639194945</v>
      </c>
      <c r="BT166" s="487" t="n">
        <v>0.05697984711552376</v>
      </c>
      <c r="BU166" s="487" t="n">
        <v>0.1976405034704359</v>
      </c>
      <c r="BV166" s="487" t="n">
        <v>-0.01129084229096598</v>
      </c>
      <c r="BW166" s="487" t="n">
        <v>0.01517069797484975</v>
      </c>
      <c r="BX166" s="487" t="n">
        <v>0.05697973296437327</v>
      </c>
      <c r="BY166" s="487" t="n">
        <v>0.05175321368569884</v>
      </c>
      <c r="BZ166" s="487" t="n">
        <v>-0.01374892591834677</v>
      </c>
      <c r="CA166" s="487" t="n">
        <v>-0.08670675533843894</v>
      </c>
      <c r="CB166" s="487" t="n">
        <v>0.06952334623628197</v>
      </c>
      <c r="CC166" s="487" t="n">
        <v>0.0253512114855719</v>
      </c>
      <c r="CD166" s="487" t="n">
        <v>-0.04247349388827425</v>
      </c>
      <c r="CE166" s="487" t="n">
        <v>0.04229270036195852</v>
      </c>
      <c r="CF166" s="487" t="n">
        <v>0.05234695305005972</v>
      </c>
      <c r="CG166" s="487" t="n">
        <v>0.0848461450898147</v>
      </c>
      <c r="CH166" s="487" t="n">
        <v>0.05426570177481121</v>
      </c>
      <c r="CI166" s="487" t="n">
        <v>0.1303474173559651</v>
      </c>
      <c r="CJ166" s="487" t="n">
        <v>0.004448407965701012</v>
      </c>
      <c r="CK166" s="487" t="n">
        <v>0.09180776140412086</v>
      </c>
      <c r="CL166" s="487" t="n">
        <v>0.0784494544619859</v>
      </c>
      <c r="CM166" s="487" t="n">
        <v>-0.02862811631971887</v>
      </c>
      <c r="CN166" s="487" t="n">
        <v>-0.105479312477367</v>
      </c>
      <c r="CO166" s="487" t="n">
        <v>-0.07314023974529782</v>
      </c>
      <c r="CP166" s="487" t="n">
        <v>0.03699045267627697</v>
      </c>
      <c r="CQ166" s="487" t="n">
        <v>-0.1089426732431557</v>
      </c>
      <c r="CR166" s="487" t="n">
        <v>0.07428862373029871</v>
      </c>
      <c r="CS166" s="487" t="n">
        <v>0.004591817569736867</v>
      </c>
      <c r="CT166" s="487" t="n">
        <v>-0.09698943012648625</v>
      </c>
      <c r="CU166" s="487" t="n">
        <v>0.1589934940157894</v>
      </c>
      <c r="CV166" s="753" t="n">
        <v>-0.1001384146216119</v>
      </c>
    </row>
    <row r="167">
      <c r="A167" s="476" t="n">
        <v>13</v>
      </c>
      <c r="B167" s="701" t="n">
        <v>0</v>
      </c>
      <c r="C167" s="702" t="n">
        <v>0</v>
      </c>
      <c r="D167" s="702" t="n">
        <v>0</v>
      </c>
      <c r="E167" s="702" t="n">
        <v>0</v>
      </c>
      <c r="F167" s="702" t="n">
        <v>0</v>
      </c>
      <c r="G167" s="702" t="n">
        <v>0</v>
      </c>
      <c r="H167" s="702" t="n">
        <v>0</v>
      </c>
      <c r="I167" s="702" t="n">
        <v>0</v>
      </c>
      <c r="J167" s="702" t="n">
        <v>0</v>
      </c>
      <c r="K167" s="702" t="n">
        <v>0</v>
      </c>
      <c r="L167" s="702" t="n">
        <v>0</v>
      </c>
      <c r="M167" s="702" t="n">
        <v>0</v>
      </c>
      <c r="N167" s="702" t="n">
        <v>1</v>
      </c>
      <c r="O167" s="702" t="n">
        <v>0</v>
      </c>
      <c r="P167" s="702" t="n">
        <v>0</v>
      </c>
      <c r="Q167" s="702" t="n">
        <v>0</v>
      </c>
      <c r="R167" s="702" t="n">
        <v>0</v>
      </c>
      <c r="S167" s="702" t="n">
        <v>0</v>
      </c>
      <c r="T167" s="702" t="n">
        <v>0</v>
      </c>
      <c r="U167" s="702" t="n">
        <v>0</v>
      </c>
      <c r="V167" s="702" t="n">
        <v>0</v>
      </c>
      <c r="W167" s="702" t="n">
        <v>0</v>
      </c>
      <c r="X167" s="702" t="n">
        <v>0</v>
      </c>
      <c r="Y167" s="702" t="n">
        <v>0</v>
      </c>
      <c r="Z167" s="702" t="n">
        <v>0</v>
      </c>
      <c r="AA167" s="702" t="n">
        <v>0</v>
      </c>
      <c r="AB167" s="702" t="n">
        <v>0</v>
      </c>
      <c r="AC167" s="702" t="n">
        <v>0</v>
      </c>
      <c r="AD167" s="702" t="n">
        <v>0</v>
      </c>
      <c r="AE167" s="702" t="n">
        <v>0</v>
      </c>
      <c r="AF167" s="702" t="n">
        <v>0</v>
      </c>
      <c r="AG167" s="703" t="n">
        <v>0</v>
      </c>
      <c r="AH167" s="704">
        <f>G167</f>
        <v/>
      </c>
      <c r="AI167" s="845" t="n">
        <v>13</v>
      </c>
      <c r="AJ167" s="543" t="n">
        <v>-0.03069159105306121</v>
      </c>
      <c r="AK167" s="845" t="n">
        <v>0.01409598140508853</v>
      </c>
      <c r="AL167" s="845" t="n">
        <v>-0.0004645280769878836</v>
      </c>
      <c r="AM167" s="845" t="n">
        <v>0.05352038462260494</v>
      </c>
      <c r="AN167" s="845" t="n">
        <v>0.02535121148557194</v>
      </c>
      <c r="AO167" s="845" t="n">
        <v>0.1269323521644195</v>
      </c>
      <c r="AP167" s="845" t="n">
        <v>0.236968373703632</v>
      </c>
      <c r="AQ167" s="845" t="n">
        <v>0.05352027740200348</v>
      </c>
      <c r="AR167" s="845" t="n">
        <v>0.01498568396165488</v>
      </c>
      <c r="AS167" s="845" t="n">
        <v>0.0998504151492754</v>
      </c>
      <c r="AT167" s="845" t="n">
        <v>-0.07429023601880468</v>
      </c>
      <c r="AU167" s="845" t="n">
        <v>-0.03069162001420454</v>
      </c>
      <c r="AV167" s="845" t="n">
        <v>0.4432534189188592</v>
      </c>
      <c r="AW167" s="845" t="n">
        <v>0.2731597589923365</v>
      </c>
      <c r="AX167" s="845" t="n">
        <v>0.1340340518869919</v>
      </c>
      <c r="AY167" s="845" t="n">
        <v>-0.02879010220767068</v>
      </c>
      <c r="AZ167" s="845" t="n">
        <v>-0.01254955105520668</v>
      </c>
      <c r="BA167" s="845" t="n">
        <v>-0.0283940767921964</v>
      </c>
      <c r="BB167" s="845" t="n">
        <v>-0.0004032975762047336</v>
      </c>
      <c r="BC167" s="845" t="n">
        <v>-0.0264213115318169</v>
      </c>
      <c r="BD167" s="845" t="n">
        <v>0.09113728435970905</v>
      </c>
      <c r="BE167" s="845" t="n">
        <v>-0.08762828794873753</v>
      </c>
      <c r="BF167" s="845" t="n">
        <v>-0.02731756299982885</v>
      </c>
      <c r="BG167" s="845" t="n">
        <v>0.01331065505034201</v>
      </c>
      <c r="BH167" s="845" t="n">
        <v>-0.08301089044977644</v>
      </c>
      <c r="BI167" s="845" t="n">
        <v>0.0935088019882917</v>
      </c>
      <c r="BJ167" s="845" t="n">
        <v>0.1267049305793838</v>
      </c>
      <c r="BK167" s="845" t="n">
        <v>0.05722642702837631</v>
      </c>
      <c r="BL167" s="845" t="n">
        <v>-0.01779239553503881</v>
      </c>
      <c r="BM167" s="845" t="n">
        <v>0.01477194774928105</v>
      </c>
      <c r="BN167" s="845" t="n">
        <v>0.03541463818785438</v>
      </c>
      <c r="BO167" s="544" t="n">
        <v>-0.04016016146369515</v>
      </c>
      <c r="BP167" s="845" t="n"/>
      <c r="BQ167" s="705" t="n">
        <v>0.1391854210289086</v>
      </c>
      <c r="BR167" s="487" t="n">
        <v>0.01246938966554769</v>
      </c>
      <c r="BS167" s="487" t="n">
        <v>0.01490793648287277</v>
      </c>
      <c r="BT167" s="487" t="n">
        <v>-0.01481990015170768</v>
      </c>
      <c r="BU167" s="487" t="n">
        <v>-0.01129084229096597</v>
      </c>
      <c r="BV167" s="487" t="n">
        <v>0.2795624606189288</v>
      </c>
      <c r="BW167" s="487" t="n">
        <v>0.1542489182553471</v>
      </c>
      <c r="BX167" s="487" t="n">
        <v>-0.01481987046211151</v>
      </c>
      <c r="BY167" s="487" t="n">
        <v>-0.02758791408413158</v>
      </c>
      <c r="BZ167" s="487" t="n">
        <v>0.005413090729433571</v>
      </c>
      <c r="CA167" s="487" t="n">
        <v>0.1341420791419223</v>
      </c>
      <c r="CB167" s="487" t="n">
        <v>0.1391855523668029</v>
      </c>
      <c r="CC167" s="487" t="n">
        <v>0.12693235216442</v>
      </c>
      <c r="CD167" s="487" t="n">
        <v>-0.06131674947191271</v>
      </c>
      <c r="CE167" s="487" t="n">
        <v>-0.04586269462568154</v>
      </c>
      <c r="CF167" s="487" t="n">
        <v>-0.01716376145306641</v>
      </c>
      <c r="CG167" s="487" t="n">
        <v>-0.003044616827058616</v>
      </c>
      <c r="CH167" s="487" t="n">
        <v>0.008453467679187742</v>
      </c>
      <c r="CI167" s="487" t="n">
        <v>-0.008949590647520054</v>
      </c>
      <c r="CJ167" s="487" t="n">
        <v>-0.02130728587910672</v>
      </c>
      <c r="CK167" s="487" t="n">
        <v>-0.09408548944118118</v>
      </c>
      <c r="CL167" s="487" t="n">
        <v>-0.0322695482677638</v>
      </c>
      <c r="CM167" s="487" t="n">
        <v>-0.02437828252316305</v>
      </c>
      <c r="CN167" s="487" t="n">
        <v>0.01952587491586957</v>
      </c>
      <c r="CO167" s="487" t="n">
        <v>-0.111338689920065</v>
      </c>
      <c r="CP167" s="487" t="n">
        <v>0.2425461352363034</v>
      </c>
      <c r="CQ167" s="487" t="n">
        <v>0.1056013410370578</v>
      </c>
      <c r="CR167" s="487" t="n">
        <v>0.02257235443881792</v>
      </c>
      <c r="CS167" s="487" t="n">
        <v>-0.001915005311229368</v>
      </c>
      <c r="CT167" s="487" t="n">
        <v>0.03952480560277694</v>
      </c>
      <c r="CU167" s="487" t="n">
        <v>-0.02096200994161145</v>
      </c>
      <c r="CV167" s="753" t="n">
        <v>0.02226412262880951</v>
      </c>
    </row>
    <row r="168">
      <c r="A168" s="476" t="n">
        <v>14</v>
      </c>
      <c r="B168" s="701" t="n">
        <v>0</v>
      </c>
      <c r="C168" s="702" t="n">
        <v>0</v>
      </c>
      <c r="D168" s="702" t="n">
        <v>0</v>
      </c>
      <c r="E168" s="702" t="n">
        <v>0</v>
      </c>
      <c r="F168" s="702" t="n">
        <v>0</v>
      </c>
      <c r="G168" s="702" t="n">
        <v>0</v>
      </c>
      <c r="H168" s="702" t="n">
        <v>0</v>
      </c>
      <c r="I168" s="702" t="n">
        <v>0</v>
      </c>
      <c r="J168" s="702" t="n">
        <v>0</v>
      </c>
      <c r="K168" s="702" t="n">
        <v>0</v>
      </c>
      <c r="L168" s="702" t="n">
        <v>0</v>
      </c>
      <c r="M168" s="702" t="n">
        <v>0</v>
      </c>
      <c r="N168" s="702" t="n">
        <v>0</v>
      </c>
      <c r="O168" s="702" t="n">
        <v>1</v>
      </c>
      <c r="P168" s="702" t="n">
        <v>0</v>
      </c>
      <c r="Q168" s="702" t="n">
        <v>0</v>
      </c>
      <c r="R168" s="702" t="n">
        <v>0</v>
      </c>
      <c r="S168" s="702" t="n">
        <v>0</v>
      </c>
      <c r="T168" s="702" t="n">
        <v>0</v>
      </c>
      <c r="U168" s="702" t="n">
        <v>0</v>
      </c>
      <c r="V168" s="702" t="n">
        <v>0</v>
      </c>
      <c r="W168" s="702" t="n">
        <v>0</v>
      </c>
      <c r="X168" s="702" t="n">
        <v>0</v>
      </c>
      <c r="Y168" s="702" t="n">
        <v>0</v>
      </c>
      <c r="Z168" s="702" t="n">
        <v>0</v>
      </c>
      <c r="AA168" s="702" t="n">
        <v>0</v>
      </c>
      <c r="AB168" s="702" t="n">
        <v>0</v>
      </c>
      <c r="AC168" s="702" t="n">
        <v>0</v>
      </c>
      <c r="AD168" s="702" t="n">
        <v>0</v>
      </c>
      <c r="AE168" s="702" t="n">
        <v>0</v>
      </c>
      <c r="AF168" s="702" t="n">
        <v>0</v>
      </c>
      <c r="AG168" s="703" t="n">
        <v>0</v>
      </c>
      <c r="AH168" s="704">
        <f>H168</f>
        <v/>
      </c>
      <c r="AI168" s="845" t="n">
        <v>14</v>
      </c>
      <c r="AJ168" s="543" t="n">
        <v>-0.01514614494543084</v>
      </c>
      <c r="AK168" s="845" t="n">
        <v>-0.01982617550785669</v>
      </c>
      <c r="AL168" s="845" t="n">
        <v>-0.003510649140802936</v>
      </c>
      <c r="AM168" s="845" t="n">
        <v>-0.01998496947387042</v>
      </c>
      <c r="AN168" s="845" t="n">
        <v>-0.04247349388827432</v>
      </c>
      <c r="AO168" s="845" t="n">
        <v>-0.06131674947191285</v>
      </c>
      <c r="AP168" s="845" t="n">
        <v>-0.1187855786454275</v>
      </c>
      <c r="AQ168" s="845" t="n">
        <v>-0.01998492943678059</v>
      </c>
      <c r="AR168" s="845" t="n">
        <v>-0.003769014410148389</v>
      </c>
      <c r="AS168" s="845" t="n">
        <v>0.1155999412317623</v>
      </c>
      <c r="AT168" s="845" t="n">
        <v>-0.01771801170747699</v>
      </c>
      <c r="AU168" s="845" t="n">
        <v>-0.01514615923760865</v>
      </c>
      <c r="AV168" s="845" t="n">
        <v>0.2731597589923364</v>
      </c>
      <c r="AW168" s="845" t="n">
        <v>0.5663152846893255</v>
      </c>
      <c r="AX168" s="845" t="n">
        <v>0.2905906719442367</v>
      </c>
      <c r="AY168" s="845" t="n">
        <v>-0.01590599732379982</v>
      </c>
      <c r="AZ168" s="845" t="n">
        <v>-0.04295683231415231</v>
      </c>
      <c r="BA168" s="845" t="n">
        <v>-0.09499301630632011</v>
      </c>
      <c r="BB168" s="845" t="n">
        <v>-0.03579506128178236</v>
      </c>
      <c r="BC168" s="845" t="n">
        <v>0.03239119616868814</v>
      </c>
      <c r="BD168" s="845" t="n">
        <v>-0.1156614215500506</v>
      </c>
      <c r="BE168" s="845" t="n">
        <v>-0.05511647202609016</v>
      </c>
      <c r="BF168" s="845" t="n">
        <v>0.05322007639087649</v>
      </c>
      <c r="BG168" s="845" t="n">
        <v>0.04289283619760294</v>
      </c>
      <c r="BH168" s="845" t="n">
        <v>0.07573538474841038</v>
      </c>
      <c r="BI168" s="845" t="n">
        <v>-0.001070403760748961</v>
      </c>
      <c r="BJ168" s="845" t="n">
        <v>-0.06663729985252018</v>
      </c>
      <c r="BK168" s="845" t="n">
        <v>-0.01554422473829415</v>
      </c>
      <c r="BL168" s="845" t="n">
        <v>-0.03343696626775939</v>
      </c>
      <c r="BM168" s="845" t="n">
        <v>-0.0233439659025904</v>
      </c>
      <c r="BN168" s="845" t="n">
        <v>0.01756903318158443</v>
      </c>
      <c r="BO168" s="544" t="n">
        <v>-0.06770564858931299</v>
      </c>
      <c r="BP168" s="845" t="n"/>
      <c r="BQ168" s="705" t="n">
        <v>-0.0451348272265395</v>
      </c>
      <c r="BR168" s="487" t="n">
        <v>0.04880567663816524</v>
      </c>
      <c r="BS168" s="487" t="n">
        <v>0.01070362471181395</v>
      </c>
      <c r="BT168" s="487" t="n">
        <v>0.1305687827018139</v>
      </c>
      <c r="BU168" s="487" t="n">
        <v>0.01517069797484981</v>
      </c>
      <c r="BV168" s="487" t="n">
        <v>0.154248918255347</v>
      </c>
      <c r="BW168" s="487" t="n">
        <v>0.4511954881529702</v>
      </c>
      <c r="BX168" s="487" t="n">
        <v>0.1305685211255281</v>
      </c>
      <c r="BY168" s="487" t="n">
        <v>0.06389336761552863</v>
      </c>
      <c r="BZ168" s="487" t="n">
        <v>-0.03453645134489115</v>
      </c>
      <c r="CA168" s="487" t="n">
        <v>0.01307748436890175</v>
      </c>
      <c r="CB168" s="487" t="n">
        <v>-0.0451348698165832</v>
      </c>
      <c r="CC168" s="487" t="n">
        <v>0.2369683737036323</v>
      </c>
      <c r="CD168" s="487" t="n">
        <v>-0.1187855786454276</v>
      </c>
      <c r="CE168" s="487" t="n">
        <v>-0.05729726388495106</v>
      </c>
      <c r="CF168" s="487" t="n">
        <v>0.01161137309178631</v>
      </c>
      <c r="CG168" s="487" t="n">
        <v>0.05636606390860951</v>
      </c>
      <c r="CH168" s="487" t="n">
        <v>-0.0022368305200978</v>
      </c>
      <c r="CI168" s="487" t="n">
        <v>-0.02375312073380005</v>
      </c>
      <c r="CJ168" s="487" t="n">
        <v>-0.04450607831694903</v>
      </c>
      <c r="CK168" s="487" t="n">
        <v>-0.003767301379240445</v>
      </c>
      <c r="CL168" s="487" t="n">
        <v>0.07689860150519925</v>
      </c>
      <c r="CM168" s="487" t="n">
        <v>0.02091187150566169</v>
      </c>
      <c r="CN168" s="487" t="n">
        <v>0.07534367017282143</v>
      </c>
      <c r="CO168" s="487" t="n">
        <v>-0.08661350374063956</v>
      </c>
      <c r="CP168" s="487" t="n">
        <v>-0.08277333806380238</v>
      </c>
      <c r="CQ168" s="487" t="n">
        <v>0.2410178548476243</v>
      </c>
      <c r="CR168" s="487" t="n">
        <v>0.1103917403286763</v>
      </c>
      <c r="CS168" s="487" t="n">
        <v>-0.01345460437067672</v>
      </c>
      <c r="CT168" s="487" t="n">
        <v>0.02262425904999581</v>
      </c>
      <c r="CU168" s="487" t="n">
        <v>0.02633127146592361</v>
      </c>
      <c r="CV168" s="753" t="n">
        <v>0.003982860413865201</v>
      </c>
    </row>
    <row r="169">
      <c r="A169" s="476" t="n">
        <v>15</v>
      </c>
      <c r="B169" s="701" t="n">
        <v>0</v>
      </c>
      <c r="C169" s="702" t="n">
        <v>0</v>
      </c>
      <c r="D169" s="702" t="n">
        <v>0</v>
      </c>
      <c r="E169" s="702" t="n">
        <v>0</v>
      </c>
      <c r="F169" s="702" t="n">
        <v>0</v>
      </c>
      <c r="G169" s="702" t="n">
        <v>0</v>
      </c>
      <c r="H169" s="702" t="n">
        <v>0</v>
      </c>
      <c r="I169" s="702" t="n">
        <v>0</v>
      </c>
      <c r="J169" s="702" t="n">
        <v>0</v>
      </c>
      <c r="K169" s="702" t="n">
        <v>0</v>
      </c>
      <c r="L169" s="702" t="n">
        <v>0</v>
      </c>
      <c r="M169" s="702" t="n">
        <v>0</v>
      </c>
      <c r="N169" s="702" t="n">
        <v>0</v>
      </c>
      <c r="O169" s="702" t="n">
        <v>0</v>
      </c>
      <c r="P169" s="702" t="n">
        <v>1</v>
      </c>
      <c r="Q169" s="702" t="n">
        <v>0</v>
      </c>
      <c r="R169" s="702" t="n">
        <v>0</v>
      </c>
      <c r="S169" s="702" t="n">
        <v>0</v>
      </c>
      <c r="T169" s="702" t="n">
        <v>0</v>
      </c>
      <c r="U169" s="702" t="n">
        <v>0</v>
      </c>
      <c r="V169" s="702" t="n">
        <v>0</v>
      </c>
      <c r="W169" s="702" t="n">
        <v>0</v>
      </c>
      <c r="X169" s="702" t="n">
        <v>0</v>
      </c>
      <c r="Y169" s="702" t="n">
        <v>0</v>
      </c>
      <c r="Z169" s="702" t="n">
        <v>0</v>
      </c>
      <c r="AA169" s="702" t="n">
        <v>0</v>
      </c>
      <c r="AB169" s="702" t="n">
        <v>0</v>
      </c>
      <c r="AC169" s="702" t="n">
        <v>0</v>
      </c>
      <c r="AD169" s="702" t="n">
        <v>0</v>
      </c>
      <c r="AE169" s="702" t="n">
        <v>0</v>
      </c>
      <c r="AF169" s="702" t="n">
        <v>0</v>
      </c>
      <c r="AG169" s="703" t="n">
        <v>0</v>
      </c>
      <c r="AH169" s="704">
        <f>I169</f>
        <v/>
      </c>
      <c r="AI169" s="845" t="n">
        <v>15</v>
      </c>
      <c r="AJ169" s="543" t="n">
        <v>0.008584042481634666</v>
      </c>
      <c r="AK169" s="845" t="n">
        <v>0.01858441148654727</v>
      </c>
      <c r="AL169" s="845" t="n">
        <v>0.003131776947444336</v>
      </c>
      <c r="AM169" s="845" t="n">
        <v>-0.003968743173058456</v>
      </c>
      <c r="AN169" s="845" t="n">
        <v>0.04229270036195826</v>
      </c>
      <c r="AO169" s="845" t="n">
        <v>-0.04586269462568137</v>
      </c>
      <c r="AP169" s="845" t="n">
        <v>-0.05729726388495096</v>
      </c>
      <c r="AQ169" s="845" t="n">
        <v>-0.003968735222236856</v>
      </c>
      <c r="AR169" s="845" t="n">
        <v>0.007470073491341322</v>
      </c>
      <c r="AS169" s="845" t="n">
        <v>0.04853705201903753</v>
      </c>
      <c r="AT169" s="845" t="n">
        <v>-0.01952728897007344</v>
      </c>
      <c r="AU169" s="845" t="n">
        <v>0.008584050581693207</v>
      </c>
      <c r="AV169" s="845" t="n">
        <v>0.1340340518869921</v>
      </c>
      <c r="AW169" s="845" t="n">
        <v>0.2905906719442367</v>
      </c>
      <c r="AX169" s="845" t="n">
        <v>0.4115993973180738</v>
      </c>
      <c r="AY169" s="845" t="n">
        <v>0.06338685086312879</v>
      </c>
      <c r="AZ169" s="845" t="n">
        <v>0.08945895751375971</v>
      </c>
      <c r="BA169" s="845" t="n">
        <v>0.1737338358272418</v>
      </c>
      <c r="BB169" s="845" t="n">
        <v>0.05393611486041217</v>
      </c>
      <c r="BC169" s="845" t="n">
        <v>-0.02066744994302162</v>
      </c>
      <c r="BD169" s="845" t="n">
        <v>-0.06752822741202821</v>
      </c>
      <c r="BE169" s="845" t="n">
        <v>0.203831673700492</v>
      </c>
      <c r="BF169" s="845" t="n">
        <v>-0.04007315193529279</v>
      </c>
      <c r="BG169" s="845" t="n">
        <v>-0.07408893127021693</v>
      </c>
      <c r="BH169" s="845" t="n">
        <v>-0.003456667753064295</v>
      </c>
      <c r="BI169" s="845" t="n">
        <v>-0.0186846953298897</v>
      </c>
      <c r="BJ169" s="845" t="n">
        <v>-0.03281542044394256</v>
      </c>
      <c r="BK169" s="845" t="n">
        <v>-0.02927304893432862</v>
      </c>
      <c r="BL169" s="845" t="n">
        <v>0.06929497112414769</v>
      </c>
      <c r="BM169" s="845" t="n">
        <v>0.0109320955913615</v>
      </c>
      <c r="BN169" s="845" t="n">
        <v>-0.05586893460949161</v>
      </c>
      <c r="BO169" s="544" t="n">
        <v>0.1421084268527537</v>
      </c>
      <c r="BP169" s="845" t="n"/>
      <c r="BQ169" s="705" t="n">
        <v>0.05777398477951493</v>
      </c>
      <c r="BR169" s="487" t="n">
        <v>-0.006197972459069299</v>
      </c>
      <c r="BS169" s="487" t="n">
        <v>-0.04099588760127027</v>
      </c>
      <c r="BT169" s="487" t="n">
        <v>0.2124733909186504</v>
      </c>
      <c r="BU169" s="487" t="n">
        <v>0.0569797329643733</v>
      </c>
      <c r="BV169" s="487" t="n">
        <v>-0.01481987046211158</v>
      </c>
      <c r="BW169" s="487" t="n">
        <v>0.130568521125528</v>
      </c>
      <c r="BX169" s="487" t="n">
        <v>0.212472965257943</v>
      </c>
      <c r="BY169" s="487" t="n">
        <v>0.1419725360067575</v>
      </c>
      <c r="BZ169" s="487" t="n">
        <v>-0.04624043725370194</v>
      </c>
      <c r="CA169" s="487" t="n">
        <v>-0.0489407822276408</v>
      </c>
      <c r="CB169" s="487" t="n">
        <v>0.0577740392960976</v>
      </c>
      <c r="CC169" s="487" t="n">
        <v>0.05352027740200349</v>
      </c>
      <c r="CD169" s="487" t="n">
        <v>-0.01998492943678064</v>
      </c>
      <c r="CE169" s="487" t="n">
        <v>-0.003968735222236904</v>
      </c>
      <c r="CF169" s="487" t="n">
        <v>-0.001465629175530418</v>
      </c>
      <c r="CG169" s="487" t="n">
        <v>0.004197635915769998</v>
      </c>
      <c r="CH169" s="487" t="n">
        <v>0.02200029254837195</v>
      </c>
      <c r="CI169" s="487" t="n">
        <v>0.01220490574257839</v>
      </c>
      <c r="CJ169" s="487" t="n">
        <v>-0.03422079416684986</v>
      </c>
      <c r="CK169" s="487" t="n">
        <v>-0.01874832077464311</v>
      </c>
      <c r="CL169" s="487" t="n">
        <v>-0.02524741069924044</v>
      </c>
      <c r="CM169" s="487" t="n">
        <v>-0.03221076262974189</v>
      </c>
      <c r="CN169" s="487" t="n">
        <v>-0.05497291524463535</v>
      </c>
      <c r="CO169" s="487" t="n">
        <v>0.211797032306576</v>
      </c>
      <c r="CP169" s="487" t="n">
        <v>-0.08061762295831526</v>
      </c>
      <c r="CQ169" s="487" t="n">
        <v>0.05037944864675736</v>
      </c>
      <c r="CR169" s="487" t="n">
        <v>0.02622032862257324</v>
      </c>
      <c r="CS169" s="487" t="n">
        <v>0.01973997587858177</v>
      </c>
      <c r="CT169" s="487" t="n">
        <v>-0.0333937876029637</v>
      </c>
      <c r="CU169" s="487" t="n">
        <v>0.04664844784804099</v>
      </c>
      <c r="CV169" s="753" t="n">
        <v>-0.01299806507785053</v>
      </c>
    </row>
    <row r="170">
      <c r="A170" s="476" t="n">
        <v>16</v>
      </c>
      <c r="B170" s="701" t="n">
        <v>0</v>
      </c>
      <c r="C170" s="702" t="n">
        <v>0</v>
      </c>
      <c r="D170" s="702" t="n">
        <v>0</v>
      </c>
      <c r="E170" s="702" t="n">
        <v>0</v>
      </c>
      <c r="F170" s="702" t="n">
        <v>0</v>
      </c>
      <c r="G170" s="702" t="n">
        <v>0</v>
      </c>
      <c r="H170" s="702" t="n">
        <v>0</v>
      </c>
      <c r="I170" s="702" t="n">
        <v>0</v>
      </c>
      <c r="J170" s="702" t="n">
        <v>0</v>
      </c>
      <c r="K170" s="702" t="n">
        <v>0</v>
      </c>
      <c r="L170" s="702" t="n">
        <v>0</v>
      </c>
      <c r="M170" s="702" t="n">
        <v>0</v>
      </c>
      <c r="N170" s="702" t="n">
        <v>0</v>
      </c>
      <c r="O170" s="702" t="n">
        <v>0</v>
      </c>
      <c r="P170" s="702" t="n">
        <v>0</v>
      </c>
      <c r="Q170" s="702" t="n">
        <v>1</v>
      </c>
      <c r="R170" s="702" t="n">
        <v>0</v>
      </c>
      <c r="S170" s="702" t="n">
        <v>0</v>
      </c>
      <c r="T170" s="702" t="n">
        <v>0</v>
      </c>
      <c r="U170" s="702" t="n">
        <v>0</v>
      </c>
      <c r="V170" s="702" t="n">
        <v>0</v>
      </c>
      <c r="W170" s="702" t="n">
        <v>0</v>
      </c>
      <c r="X170" s="702" t="n">
        <v>0</v>
      </c>
      <c r="Y170" s="702" t="n">
        <v>0</v>
      </c>
      <c r="Z170" s="702" t="n">
        <v>0</v>
      </c>
      <c r="AA170" s="702" t="n">
        <v>0</v>
      </c>
      <c r="AB170" s="702" t="n">
        <v>0</v>
      </c>
      <c r="AC170" s="702" t="n">
        <v>0</v>
      </c>
      <c r="AD170" s="702" t="n">
        <v>0</v>
      </c>
      <c r="AE170" s="702" t="n">
        <v>0</v>
      </c>
      <c r="AF170" s="702" t="n">
        <v>0</v>
      </c>
      <c r="AG170" s="703" t="n">
        <v>0</v>
      </c>
      <c r="AH170" s="704">
        <f>J170</f>
        <v/>
      </c>
      <c r="AI170" s="845" t="n">
        <v>16</v>
      </c>
      <c r="AJ170" s="543" t="n">
        <v>0.008366932512830489</v>
      </c>
      <c r="AK170" s="845" t="n">
        <v>-0.003837056241899384</v>
      </c>
      <c r="AL170" s="845" t="n">
        <v>-0.005925683265346884</v>
      </c>
      <c r="AM170" s="845" t="n">
        <v>-0.001465632111719311</v>
      </c>
      <c r="AN170" s="845" t="n">
        <v>0.05234695305005962</v>
      </c>
      <c r="AO170" s="845" t="n">
        <v>-0.01716376145306638</v>
      </c>
      <c r="AP170" s="845" t="n">
        <v>0.0116113730917864</v>
      </c>
      <c r="AQ170" s="845" t="n">
        <v>-0.001465629175530447</v>
      </c>
      <c r="AR170" s="845" t="n">
        <v>-0.01355631196258183</v>
      </c>
      <c r="AS170" s="845" t="n">
        <v>-0.02038746693808231</v>
      </c>
      <c r="AT170" s="845" t="n">
        <v>0.00803984793515293</v>
      </c>
      <c r="AU170" s="845" t="n">
        <v>0.008366940408020128</v>
      </c>
      <c r="AV170" s="845" t="n">
        <v>-0.02879010220767081</v>
      </c>
      <c r="AW170" s="845" t="n">
        <v>-0.01590599732379963</v>
      </c>
      <c r="AX170" s="845" t="n">
        <v>0.06338685086312891</v>
      </c>
      <c r="AY170" s="845" t="n">
        <v>0.3464034473779907</v>
      </c>
      <c r="AZ170" s="845" t="n">
        <v>0.221384468774407</v>
      </c>
      <c r="BA170" s="845" t="n">
        <v>0.1212732773161303</v>
      </c>
      <c r="BB170" s="845" t="n">
        <v>0.05885822557545135</v>
      </c>
      <c r="BC170" s="845" t="n">
        <v>-0.04390850887548932</v>
      </c>
      <c r="BD170" s="845" t="n">
        <v>-0.03501507130638296</v>
      </c>
      <c r="BE170" s="845" t="n">
        <v>-0.0776998871817302</v>
      </c>
      <c r="BF170" s="845" t="n">
        <v>0.3234943389455389</v>
      </c>
      <c r="BG170" s="845" t="n">
        <v>-0.1178159900777391</v>
      </c>
      <c r="BH170" s="845" t="n">
        <v>-0.05046742861932423</v>
      </c>
      <c r="BI170" s="845" t="n">
        <v>-0.04249596176036233</v>
      </c>
      <c r="BJ170" s="845" t="n">
        <v>0.02846735973433361</v>
      </c>
      <c r="BK170" s="845" t="n">
        <v>-0.03455265326717114</v>
      </c>
      <c r="BL170" s="845" t="n">
        <v>0.06069251331754108</v>
      </c>
      <c r="BM170" s="845" t="n">
        <v>0.04077265814975147</v>
      </c>
      <c r="BN170" s="845" t="n">
        <v>-0.048315073261568</v>
      </c>
      <c r="BO170" s="544" t="n">
        <v>-0.09132340710983852</v>
      </c>
      <c r="BP170" s="845" t="n"/>
      <c r="BQ170" s="705" t="n">
        <v>0.04585757223888678</v>
      </c>
      <c r="BR170" s="487" t="n">
        <v>0.1013137728472479</v>
      </c>
      <c r="BS170" s="487" t="n">
        <v>0.1769381139544337</v>
      </c>
      <c r="BT170" s="487" t="n">
        <v>0.141972820429437</v>
      </c>
      <c r="BU170" s="487" t="n">
        <v>0.05175321368569881</v>
      </c>
      <c r="BV170" s="487" t="n">
        <v>-0.02758791408413161</v>
      </c>
      <c r="BW170" s="487" t="n">
        <v>0.06389336761552852</v>
      </c>
      <c r="BX170" s="487" t="n">
        <v>0.1419725360067575</v>
      </c>
      <c r="BY170" s="487" t="n">
        <v>0.2973225435625372</v>
      </c>
      <c r="BZ170" s="487" t="n">
        <v>-0.03574816053024754</v>
      </c>
      <c r="CA170" s="487" t="n">
        <v>-0.03199067605764661</v>
      </c>
      <c r="CB170" s="487" t="n">
        <v>0.0458576155109259</v>
      </c>
      <c r="CC170" s="487" t="n">
        <v>0.01498568396165492</v>
      </c>
      <c r="CD170" s="487" t="n">
        <v>-0.003769014410148347</v>
      </c>
      <c r="CE170" s="487" t="n">
        <v>0.007470073491341222</v>
      </c>
      <c r="CF170" s="487" t="n">
        <v>-0.01355631196258171</v>
      </c>
      <c r="CG170" s="487" t="n">
        <v>0.04853455877054018</v>
      </c>
      <c r="CH170" s="487" t="n">
        <v>0.03051075086446359</v>
      </c>
      <c r="CI170" s="487" t="n">
        <v>0.1612015325117618</v>
      </c>
      <c r="CJ170" s="487" t="n">
        <v>0.08273239658714868</v>
      </c>
      <c r="CK170" s="487" t="n">
        <v>-0.02760432529236513</v>
      </c>
      <c r="CL170" s="487" t="n">
        <v>-0.0451835882013221</v>
      </c>
      <c r="CM170" s="487" t="n">
        <v>-0.07129452284402876</v>
      </c>
      <c r="CN170" s="487" t="n">
        <v>0.0650934330860741</v>
      </c>
      <c r="CO170" s="487" t="n">
        <v>0.1454617617276777</v>
      </c>
      <c r="CP170" s="487" t="n">
        <v>-0.06647275847603593</v>
      </c>
      <c r="CQ170" s="487" t="n">
        <v>-0.08555918799064381</v>
      </c>
      <c r="CR170" s="487" t="n">
        <v>0.04137203083868059</v>
      </c>
      <c r="CS170" s="487" t="n">
        <v>-0.07970723005880404</v>
      </c>
      <c r="CT170" s="487" t="n">
        <v>0.1446979313528874</v>
      </c>
      <c r="CU170" s="487" t="n">
        <v>-0.02640696951592158</v>
      </c>
      <c r="CV170" s="753" t="n">
        <v>-0.04113233734175638</v>
      </c>
    </row>
    <row r="171">
      <c r="A171" s="476" t="n">
        <v>17</v>
      </c>
      <c r="B171" s="701" t="n">
        <v>0</v>
      </c>
      <c r="C171" s="702" t="n">
        <v>0</v>
      </c>
      <c r="D171" s="702" t="n">
        <v>0</v>
      </c>
      <c r="E171" s="702" t="n">
        <v>0</v>
      </c>
      <c r="F171" s="702" t="n">
        <v>0</v>
      </c>
      <c r="G171" s="702" t="n">
        <v>0</v>
      </c>
      <c r="H171" s="702" t="n">
        <v>0</v>
      </c>
      <c r="I171" s="702" t="n">
        <v>0</v>
      </c>
      <c r="J171" s="702" t="n">
        <v>0</v>
      </c>
      <c r="K171" s="702" t="n">
        <v>0</v>
      </c>
      <c r="L171" s="702" t="n">
        <v>0</v>
      </c>
      <c r="M171" s="702" t="n">
        <v>0</v>
      </c>
      <c r="N171" s="702" t="n">
        <v>0</v>
      </c>
      <c r="O171" s="702" t="n">
        <v>0</v>
      </c>
      <c r="P171" s="702" t="n">
        <v>0</v>
      </c>
      <c r="Q171" s="702" t="n">
        <v>0</v>
      </c>
      <c r="R171" s="702" t="n">
        <v>1</v>
      </c>
      <c r="S171" s="702" t="n">
        <v>0</v>
      </c>
      <c r="T171" s="702" t="n">
        <v>0</v>
      </c>
      <c r="U171" s="702" t="n">
        <v>0</v>
      </c>
      <c r="V171" s="702" t="n">
        <v>0</v>
      </c>
      <c r="W171" s="702" t="n">
        <v>0</v>
      </c>
      <c r="X171" s="702" t="n">
        <v>0</v>
      </c>
      <c r="Y171" s="702" t="n">
        <v>0</v>
      </c>
      <c r="Z171" s="702" t="n">
        <v>0</v>
      </c>
      <c r="AA171" s="702" t="n">
        <v>0</v>
      </c>
      <c r="AB171" s="702" t="n">
        <v>0</v>
      </c>
      <c r="AC171" s="702" t="n">
        <v>0</v>
      </c>
      <c r="AD171" s="702" t="n">
        <v>0</v>
      </c>
      <c r="AE171" s="702" t="n">
        <v>0</v>
      </c>
      <c r="AF171" s="702" t="n">
        <v>0</v>
      </c>
      <c r="AG171" s="703" t="n">
        <v>0</v>
      </c>
      <c r="AH171" s="704">
        <f>K171</f>
        <v/>
      </c>
      <c r="AI171" s="845" t="n">
        <v>17</v>
      </c>
      <c r="AJ171" s="543" t="n">
        <v>0.009750312393146939</v>
      </c>
      <c r="AK171" s="845" t="n">
        <v>0.108952673352034</v>
      </c>
      <c r="AL171" s="845" t="n">
        <v>0.03084690565711994</v>
      </c>
      <c r="AM171" s="845" t="n">
        <v>0.004197644325163032</v>
      </c>
      <c r="AN171" s="845" t="n">
        <v>0.08484614508981467</v>
      </c>
      <c r="AO171" s="845" t="n">
        <v>-0.00304461682705854</v>
      </c>
      <c r="AP171" s="845" t="n">
        <v>0.05636606390860956</v>
      </c>
      <c r="AQ171" s="845" t="n">
        <v>0.004197635915769989</v>
      </c>
      <c r="AR171" s="845" t="n">
        <v>0.04853455877054016</v>
      </c>
      <c r="AS171" s="845" t="n">
        <v>-0.0275941963063231</v>
      </c>
      <c r="AT171" s="845" t="n">
        <v>0.003684414313008068</v>
      </c>
      <c r="AU171" s="845" t="n">
        <v>0.009750321593719021</v>
      </c>
      <c r="AV171" s="845" t="n">
        <v>-0.01254955105520668</v>
      </c>
      <c r="AW171" s="845" t="n">
        <v>-0.04295683231415228</v>
      </c>
      <c r="AX171" s="845" t="n">
        <v>0.08945895751375982</v>
      </c>
      <c r="AY171" s="845" t="n">
        <v>0.221384468774407</v>
      </c>
      <c r="AZ171" s="845" t="n">
        <v>0.2994467732399911</v>
      </c>
      <c r="BA171" s="845" t="n">
        <v>0.1748387877665421</v>
      </c>
      <c r="BB171" s="845" t="n">
        <v>0.06391366553025066</v>
      </c>
      <c r="BC171" s="845" t="n">
        <v>0.02859452078033481</v>
      </c>
      <c r="BD171" s="845" t="n">
        <v>-0.02703196302635892</v>
      </c>
      <c r="BE171" s="845" t="n">
        <v>-0.07702658986002545</v>
      </c>
      <c r="BF171" s="845" t="n">
        <v>0.1735173684681964</v>
      </c>
      <c r="BG171" s="845" t="n">
        <v>0.07370067709204418</v>
      </c>
      <c r="BH171" s="845" t="n">
        <v>-0.09484986918598888</v>
      </c>
      <c r="BI171" s="845" t="n">
        <v>-0.04830962348786739</v>
      </c>
      <c r="BJ171" s="845" t="n">
        <v>-0.07378965825232695</v>
      </c>
      <c r="BK171" s="845" t="n">
        <v>0.09158621463849898</v>
      </c>
      <c r="BL171" s="845" t="n">
        <v>0.03941540646330359</v>
      </c>
      <c r="BM171" s="845" t="n">
        <v>-0.07703071253622144</v>
      </c>
      <c r="BN171" s="845" t="n">
        <v>0.03038704814879137</v>
      </c>
      <c r="BO171" s="544" t="n">
        <v>0.1137941696104212</v>
      </c>
      <c r="BP171" s="845" t="n"/>
      <c r="BQ171" s="705" t="n">
        <v>0.09247792043263479</v>
      </c>
      <c r="BR171" s="487" t="n">
        <v>-0.008866755135934228</v>
      </c>
      <c r="BS171" s="487" t="n">
        <v>0.005026941784141641</v>
      </c>
      <c r="BT171" s="487" t="n">
        <v>-0.0462405298901331</v>
      </c>
      <c r="BU171" s="487" t="n">
        <v>-0.01374892591834671</v>
      </c>
      <c r="BV171" s="487" t="n">
        <v>0.005413090729433495</v>
      </c>
      <c r="BW171" s="487" t="n">
        <v>-0.03453645134489109</v>
      </c>
      <c r="BX171" s="487" t="n">
        <v>-0.04624043725370188</v>
      </c>
      <c r="BY171" s="487" t="n">
        <v>-0.03574816053024767</v>
      </c>
      <c r="BZ171" s="487" t="n">
        <v>0.3478469427311827</v>
      </c>
      <c r="CA171" s="487" t="n">
        <v>0.2494766455845849</v>
      </c>
      <c r="CB171" s="487" t="n">
        <v>0.09247800769648208</v>
      </c>
      <c r="CC171" s="487" t="n">
        <v>0.09985041514927462</v>
      </c>
      <c r="CD171" s="487" t="n">
        <v>0.115599941231762</v>
      </c>
      <c r="CE171" s="487" t="n">
        <v>0.04853705201903784</v>
      </c>
      <c r="CF171" s="487" t="n">
        <v>-0.0203874669380823</v>
      </c>
      <c r="CG171" s="487" t="n">
        <v>-0.02759419630632304</v>
      </c>
      <c r="CH171" s="487" t="n">
        <v>-0.01082470887694627</v>
      </c>
      <c r="CI171" s="487" t="n">
        <v>-0.002530279397702336</v>
      </c>
      <c r="CJ171" s="487" t="n">
        <v>0.002023514851482149</v>
      </c>
      <c r="CK171" s="487" t="n">
        <v>0.2860384841038132</v>
      </c>
      <c r="CL171" s="487" t="n">
        <v>-0.06431001943977387</v>
      </c>
      <c r="CM171" s="487" t="n">
        <v>-0.01838902035279081</v>
      </c>
      <c r="CN171" s="487" t="n">
        <v>-0.004984258019839548</v>
      </c>
      <c r="CO171" s="487" t="n">
        <v>-0.04120835305477775</v>
      </c>
      <c r="CP171" s="487" t="n">
        <v>-0.1571468332366313</v>
      </c>
      <c r="CQ171" s="487" t="n">
        <v>-0.004804267463149267</v>
      </c>
      <c r="CR171" s="487" t="n">
        <v>-0.01594726958614682</v>
      </c>
      <c r="CS171" s="487" t="n">
        <v>-0.003786064187979186</v>
      </c>
      <c r="CT171" s="487" t="n">
        <v>0.01562322510346387</v>
      </c>
      <c r="CU171" s="487" t="n">
        <v>-0.01381372646361678</v>
      </c>
      <c r="CV171" s="753" t="n">
        <v>-0.002545076088209113</v>
      </c>
    </row>
    <row r="172">
      <c r="A172" s="476" t="n">
        <v>18</v>
      </c>
      <c r="B172" s="701" t="n">
        <v>0</v>
      </c>
      <c r="C172" s="702" t="n">
        <v>0</v>
      </c>
      <c r="D172" s="702" t="n">
        <v>0</v>
      </c>
      <c r="E172" s="702" t="n">
        <v>0</v>
      </c>
      <c r="F172" s="702" t="n">
        <v>0</v>
      </c>
      <c r="G172" s="702" t="n">
        <v>0</v>
      </c>
      <c r="H172" s="702" t="n">
        <v>0</v>
      </c>
      <c r="I172" s="702" t="n">
        <v>0</v>
      </c>
      <c r="J172" s="702" t="n">
        <v>0</v>
      </c>
      <c r="K172" s="702" t="n">
        <v>0</v>
      </c>
      <c r="L172" s="702" t="n">
        <v>0</v>
      </c>
      <c r="M172" s="702" t="n">
        <v>0</v>
      </c>
      <c r="N172" s="702" t="n">
        <v>0</v>
      </c>
      <c r="O172" s="702" t="n">
        <v>0</v>
      </c>
      <c r="P172" s="702" t="n">
        <v>0</v>
      </c>
      <c r="Q172" s="702" t="n">
        <v>0</v>
      </c>
      <c r="R172" s="702" t="n">
        <v>0</v>
      </c>
      <c r="S172" s="702" t="n">
        <v>1</v>
      </c>
      <c r="T172" s="702" t="n">
        <v>0</v>
      </c>
      <c r="U172" s="702" t="n">
        <v>0</v>
      </c>
      <c r="V172" s="702" t="n">
        <v>0</v>
      </c>
      <c r="W172" s="702" t="n">
        <v>0</v>
      </c>
      <c r="X172" s="702" t="n">
        <v>0</v>
      </c>
      <c r="Y172" s="702" t="n">
        <v>0</v>
      </c>
      <c r="Z172" s="702" t="n">
        <v>0</v>
      </c>
      <c r="AA172" s="702" t="n">
        <v>0</v>
      </c>
      <c r="AB172" s="702" t="n">
        <v>0</v>
      </c>
      <c r="AC172" s="702" t="n">
        <v>0</v>
      </c>
      <c r="AD172" s="702" t="n">
        <v>0</v>
      </c>
      <c r="AE172" s="702" t="n">
        <v>0</v>
      </c>
      <c r="AF172" s="702" t="n">
        <v>0</v>
      </c>
      <c r="AG172" s="703" t="n">
        <v>0</v>
      </c>
      <c r="AH172" s="704">
        <f>L172</f>
        <v/>
      </c>
      <c r="AI172" s="845" t="n">
        <v>18</v>
      </c>
      <c r="AJ172" s="543" t="n">
        <v>0.02782181125326678</v>
      </c>
      <c r="AK172" s="845" t="n">
        <v>0.04535066182825852</v>
      </c>
      <c r="AL172" s="845" t="n">
        <v>0.01237076956309818</v>
      </c>
      <c r="AM172" s="845" t="n">
        <v>0.02200033662296767</v>
      </c>
      <c r="AN172" s="845" t="n">
        <v>0.05426570177481099</v>
      </c>
      <c r="AO172" s="845" t="n">
        <v>0.008453467679187799</v>
      </c>
      <c r="AP172" s="845" t="n">
        <v>-0.002236830520098043</v>
      </c>
      <c r="AQ172" s="845" t="n">
        <v>0.02200029254837175</v>
      </c>
      <c r="AR172" s="845" t="n">
        <v>0.03051075086446347</v>
      </c>
      <c r="AS172" s="845" t="n">
        <v>-0.01082470887694639</v>
      </c>
      <c r="AT172" s="845" t="n">
        <v>-0.03763639649263952</v>
      </c>
      <c r="AU172" s="845" t="n">
        <v>0.02782183750643379</v>
      </c>
      <c r="AV172" s="845" t="n">
        <v>-0.02839407679219632</v>
      </c>
      <c r="AW172" s="845" t="n">
        <v>-0.09499301630632022</v>
      </c>
      <c r="AX172" s="845" t="n">
        <v>0.1737338358272417</v>
      </c>
      <c r="AY172" s="845" t="n">
        <v>0.1212732773161304</v>
      </c>
      <c r="AZ172" s="845" t="n">
        <v>0.174838787766542</v>
      </c>
      <c r="BA172" s="845" t="n">
        <v>0.2871531494398327</v>
      </c>
      <c r="BB172" s="845" t="n">
        <v>0.0702844403879498</v>
      </c>
      <c r="BC172" s="845" t="n">
        <v>-0.03900577746272685</v>
      </c>
      <c r="BD172" s="845" t="n">
        <v>0.07707635473533497</v>
      </c>
      <c r="BE172" s="845" t="n">
        <v>0.002747577682160654</v>
      </c>
      <c r="BF172" s="845" t="n">
        <v>-0.03538571695619282</v>
      </c>
      <c r="BG172" s="845" t="n">
        <v>-0.08265939564735429</v>
      </c>
      <c r="BH172" s="845" t="n">
        <v>-0.005962368012945855</v>
      </c>
      <c r="BI172" s="845" t="n">
        <v>0.04418354819899732</v>
      </c>
      <c r="BJ172" s="845" t="n">
        <v>-0.001918295736562158</v>
      </c>
      <c r="BK172" s="845" t="n">
        <v>-0.02536236551905521</v>
      </c>
      <c r="BL172" s="845" t="n">
        <v>0.1119280733352027</v>
      </c>
      <c r="BM172" s="845" t="n">
        <v>0.02298833829254934</v>
      </c>
      <c r="BN172" s="845" t="n">
        <v>-0.09943967232344997</v>
      </c>
      <c r="BO172" s="544" t="n">
        <v>0.2512404034222373</v>
      </c>
      <c r="BP172" s="845" t="n"/>
      <c r="BQ172" s="705" t="n">
        <v>0.2139351986037582</v>
      </c>
      <c r="BR172" s="487" t="n">
        <v>0.005487470994036655</v>
      </c>
      <c r="BS172" s="487" t="n">
        <v>0.02543287522426303</v>
      </c>
      <c r="BT172" s="487" t="n">
        <v>-0.04894088027384608</v>
      </c>
      <c r="BU172" s="487" t="n">
        <v>-0.08670675533843888</v>
      </c>
      <c r="BV172" s="487" t="n">
        <v>0.1341420791419222</v>
      </c>
      <c r="BW172" s="487" t="n">
        <v>0.01307748436890183</v>
      </c>
      <c r="BX172" s="487" t="n">
        <v>-0.04894078222764074</v>
      </c>
      <c r="BY172" s="487" t="n">
        <v>-0.03199067605764663</v>
      </c>
      <c r="BZ172" s="487" t="n">
        <v>0.2494766455845848</v>
      </c>
      <c r="CA172" s="487" t="n">
        <v>0.4816629145964252</v>
      </c>
      <c r="CB172" s="487" t="n">
        <v>0.2139354004769017</v>
      </c>
      <c r="CC172" s="487" t="n">
        <v>-0.07429023601880488</v>
      </c>
      <c r="CD172" s="487" t="n">
        <v>-0.01771801170747703</v>
      </c>
      <c r="CE172" s="487" t="n">
        <v>-0.01952728897007351</v>
      </c>
      <c r="CF172" s="487" t="n">
        <v>0.008039847935152777</v>
      </c>
      <c r="CG172" s="487" t="n">
        <v>0.003684414313008101</v>
      </c>
      <c r="CH172" s="487" t="n">
        <v>-0.03763639649263976</v>
      </c>
      <c r="CI172" s="487" t="n">
        <v>-0.06004464102056158</v>
      </c>
      <c r="CJ172" s="487" t="n">
        <v>0.01392196184807671</v>
      </c>
      <c r="CK172" s="487" t="n">
        <v>-0.05143716502752282</v>
      </c>
      <c r="CL172" s="487" t="n">
        <v>0.07059451571424283</v>
      </c>
      <c r="CM172" s="487" t="n">
        <v>0.06639698162977058</v>
      </c>
      <c r="CN172" s="487" t="n">
        <v>0.09177640524216188</v>
      </c>
      <c r="CO172" s="487" t="n">
        <v>-0.01835953121865333</v>
      </c>
      <c r="CP172" s="487" t="n">
        <v>-0.1589712063399991</v>
      </c>
      <c r="CQ172" s="487" t="n">
        <v>0.03839510492470235</v>
      </c>
      <c r="CR172" s="487" t="n">
        <v>-0.005381716429700666</v>
      </c>
      <c r="CS172" s="487" t="n">
        <v>-0.01595335976699723</v>
      </c>
      <c r="CT172" s="487" t="n">
        <v>0.02718600500765826</v>
      </c>
      <c r="CU172" s="487" t="n">
        <v>-0.05239642727875304</v>
      </c>
      <c r="CV172" s="753" t="n">
        <v>0.02990896071622514</v>
      </c>
    </row>
    <row r="173">
      <c r="A173" s="476" t="n">
        <v>19</v>
      </c>
      <c r="B173" s="701" t="n">
        <v>0</v>
      </c>
      <c r="C173" s="702" t="n">
        <v>0</v>
      </c>
      <c r="D173" s="702" t="n">
        <v>0</v>
      </c>
      <c r="E173" s="702" t="n">
        <v>0</v>
      </c>
      <c r="F173" s="702" t="n">
        <v>0</v>
      </c>
      <c r="G173" s="702" t="n">
        <v>0</v>
      </c>
      <c r="H173" s="702" t="n">
        <v>0</v>
      </c>
      <c r="I173" s="702" t="n">
        <v>0</v>
      </c>
      <c r="J173" s="702" t="n">
        <v>0</v>
      </c>
      <c r="K173" s="702" t="n">
        <v>0</v>
      </c>
      <c r="L173" s="702" t="n">
        <v>0</v>
      </c>
      <c r="M173" s="702" t="n">
        <v>0</v>
      </c>
      <c r="N173" s="702" t="n">
        <v>0</v>
      </c>
      <c r="O173" s="702" t="n">
        <v>0</v>
      </c>
      <c r="P173" s="702" t="n">
        <v>0</v>
      </c>
      <c r="Q173" s="702" t="n">
        <v>0</v>
      </c>
      <c r="R173" s="702" t="n">
        <v>0</v>
      </c>
      <c r="S173" s="702" t="n">
        <v>0</v>
      </c>
      <c r="T173" s="702" t="n">
        <v>1</v>
      </c>
      <c r="U173" s="702" t="n">
        <v>0</v>
      </c>
      <c r="V173" s="702" t="n">
        <v>0</v>
      </c>
      <c r="W173" s="702" t="n">
        <v>0</v>
      </c>
      <c r="X173" s="702" t="n">
        <v>0</v>
      </c>
      <c r="Y173" s="702" t="n">
        <v>0</v>
      </c>
      <c r="Z173" s="702" t="n">
        <v>0</v>
      </c>
      <c r="AA173" s="702" t="n">
        <v>0</v>
      </c>
      <c r="AB173" s="702" t="n">
        <v>0</v>
      </c>
      <c r="AC173" s="702" t="n">
        <v>0</v>
      </c>
      <c r="AD173" s="702" t="n">
        <v>0</v>
      </c>
      <c r="AE173" s="702" t="n">
        <v>0</v>
      </c>
      <c r="AF173" s="702" t="n">
        <v>0</v>
      </c>
      <c r="AG173" s="703" t="n">
        <v>0</v>
      </c>
      <c r="AH173" s="704">
        <f>M173</f>
        <v/>
      </c>
      <c r="AI173" s="845" t="n">
        <v>19</v>
      </c>
      <c r="AJ173" s="543" t="n">
        <v>0.04564590343344233</v>
      </c>
      <c r="AK173" s="845" t="n">
        <v>0.05917312953627956</v>
      </c>
      <c r="AL173" s="845" t="n">
        <v>0.1758077461635875</v>
      </c>
      <c r="AM173" s="845" t="n">
        <v>0.01220493019344804</v>
      </c>
      <c r="AN173" s="845" t="n">
        <v>0.1303474173559649</v>
      </c>
      <c r="AO173" s="845" t="n">
        <v>-0.008949590647520191</v>
      </c>
      <c r="AP173" s="845" t="n">
        <v>-0.02375312073380027</v>
      </c>
      <c r="AQ173" s="845" t="n">
        <v>0.01220490574257822</v>
      </c>
      <c r="AR173" s="845" t="n">
        <v>0.1612015325117618</v>
      </c>
      <c r="AS173" s="845" t="n">
        <v>-0.002530279397702308</v>
      </c>
      <c r="AT173" s="845" t="n">
        <v>-0.0600446410205614</v>
      </c>
      <c r="AU173" s="845" t="n">
        <v>0.04564594650574683</v>
      </c>
      <c r="AV173" s="845" t="n">
        <v>-0.0004032975762048056</v>
      </c>
      <c r="AW173" s="845" t="n">
        <v>-0.03579506128178224</v>
      </c>
      <c r="AX173" s="845" t="n">
        <v>0.05393611486041229</v>
      </c>
      <c r="AY173" s="845" t="n">
        <v>0.05885822557545129</v>
      </c>
      <c r="AZ173" s="845" t="n">
        <v>0.06391366553025064</v>
      </c>
      <c r="BA173" s="845" t="n">
        <v>0.07028444038794979</v>
      </c>
      <c r="BB173" s="845" t="n">
        <v>0.3024423569138968</v>
      </c>
      <c r="BC173" s="845" t="n">
        <v>0.224415939916369</v>
      </c>
      <c r="BD173" s="845" t="n">
        <v>0.07978449557363052</v>
      </c>
      <c r="BE173" s="845" t="n">
        <v>0.06004763105333378</v>
      </c>
      <c r="BF173" s="845" t="n">
        <v>-0.04042429329945467</v>
      </c>
      <c r="BG173" s="845" t="n">
        <v>-0.08034070555508645</v>
      </c>
      <c r="BH173" s="845" t="n">
        <v>-0.06746954468359603</v>
      </c>
      <c r="BI173" s="845" t="n">
        <v>0.04840241691117293</v>
      </c>
      <c r="BJ173" s="845" t="n">
        <v>-0.008990078758796663</v>
      </c>
      <c r="BK173" s="845" t="n">
        <v>-0.1242174493960979</v>
      </c>
      <c r="BL173" s="845" t="n">
        <v>-0.06884697809149985</v>
      </c>
      <c r="BM173" s="845" t="n">
        <v>0.02693051580850904</v>
      </c>
      <c r="BN173" s="845" t="n">
        <v>0.01607943593204892</v>
      </c>
      <c r="BO173" s="544" t="n">
        <v>-0.1078517158796179</v>
      </c>
      <c r="BP173" s="845" t="n"/>
      <c r="BQ173" s="705" t="n">
        <v>0.2682017639604348</v>
      </c>
      <c r="BR173" s="487" t="n">
        <v>-0.004233488184060814</v>
      </c>
      <c r="BS173" s="487" t="n">
        <v>-0.02457568899329071</v>
      </c>
      <c r="BT173" s="487" t="n">
        <v>0.05777415503853282</v>
      </c>
      <c r="BU173" s="487" t="n">
        <v>0.06952334623628198</v>
      </c>
      <c r="BV173" s="487" t="n">
        <v>0.1391855523668028</v>
      </c>
      <c r="BW173" s="487" t="n">
        <v>-0.04513486981658324</v>
      </c>
      <c r="BX173" s="487" t="n">
        <v>0.05777403929609753</v>
      </c>
      <c r="BY173" s="487" t="n">
        <v>0.04585761551092585</v>
      </c>
      <c r="BZ173" s="487" t="n">
        <v>0.09247800769648204</v>
      </c>
      <c r="CA173" s="487" t="n">
        <v>0.2139354004769018</v>
      </c>
      <c r="CB173" s="487" t="n">
        <v>0.2682020170404962</v>
      </c>
      <c r="CC173" s="487" t="n">
        <v>-0.0306916200142045</v>
      </c>
      <c r="CD173" s="487" t="n">
        <v>-0.01514615923760854</v>
      </c>
      <c r="CE173" s="487" t="n">
        <v>0.008584050581693221</v>
      </c>
      <c r="CF173" s="487" t="n">
        <v>0.008366940408020131</v>
      </c>
      <c r="CG173" s="487" t="n">
        <v>0.009750321593719032</v>
      </c>
      <c r="CH173" s="487" t="n">
        <v>0.02782183750643377</v>
      </c>
      <c r="CI173" s="487" t="n">
        <v>0.04564594650574686</v>
      </c>
      <c r="CJ173" s="487" t="n">
        <v>-0.003560201693754361</v>
      </c>
      <c r="CK173" s="487" t="n">
        <v>-0.05096719767876985</v>
      </c>
      <c r="CL173" s="487" t="n">
        <v>-0.01213803132965434</v>
      </c>
      <c r="CM173" s="487" t="n">
        <v>-0.03062654248306167</v>
      </c>
      <c r="CN173" s="487" t="n">
        <v>-0.06804149762647065</v>
      </c>
      <c r="CO173" s="487" t="n">
        <v>0.06589844662273044</v>
      </c>
      <c r="CP173" s="487" t="n">
        <v>0.09587482249522608</v>
      </c>
      <c r="CQ173" s="487" t="n">
        <v>-0.05907140034574353</v>
      </c>
      <c r="CR173" s="487" t="n">
        <v>0.002928766162003729</v>
      </c>
      <c r="CS173" s="487" t="n">
        <v>0.01325415747711921</v>
      </c>
      <c r="CT173" s="487" t="n">
        <v>-0.03815352658992861</v>
      </c>
      <c r="CU173" s="487" t="n">
        <v>0.04887378102106631</v>
      </c>
      <c r="CV173" s="753" t="n">
        <v>-0.02697320011781206</v>
      </c>
    </row>
    <row r="174">
      <c r="A174" s="476" t="n">
        <v>20</v>
      </c>
      <c r="B174" s="701" t="n">
        <v>0</v>
      </c>
      <c r="C174" s="702" t="n">
        <v>0</v>
      </c>
      <c r="D174" s="702" t="n">
        <v>0</v>
      </c>
      <c r="E174" s="702" t="n">
        <v>0</v>
      </c>
      <c r="F174" s="702" t="n">
        <v>0</v>
      </c>
      <c r="G174" s="702" t="n">
        <v>0</v>
      </c>
      <c r="H174" s="702" t="n">
        <v>0</v>
      </c>
      <c r="I174" s="702" t="n">
        <v>0</v>
      </c>
      <c r="J174" s="702" t="n">
        <v>0</v>
      </c>
      <c r="K174" s="702" t="n">
        <v>0</v>
      </c>
      <c r="L174" s="702" t="n">
        <v>0</v>
      </c>
      <c r="M174" s="702" t="n">
        <v>0</v>
      </c>
      <c r="N174" s="702" t="n">
        <v>0</v>
      </c>
      <c r="O174" s="702" t="n">
        <v>0</v>
      </c>
      <c r="P174" s="702" t="n">
        <v>0</v>
      </c>
      <c r="Q174" s="702" t="n">
        <v>0</v>
      </c>
      <c r="R174" s="702" t="n">
        <v>0</v>
      </c>
      <c r="S174" s="702" t="n">
        <v>0</v>
      </c>
      <c r="T174" s="702" t="n">
        <v>0</v>
      </c>
      <c r="U174" s="702" t="n">
        <v>1</v>
      </c>
      <c r="V174" s="702" t="n">
        <v>0</v>
      </c>
      <c r="W174" s="702" t="n">
        <v>0</v>
      </c>
      <c r="X174" s="702" t="n">
        <v>0</v>
      </c>
      <c r="Y174" s="702" t="n">
        <v>0</v>
      </c>
      <c r="Z174" s="702" t="n">
        <v>0</v>
      </c>
      <c r="AA174" s="702" t="n">
        <v>0</v>
      </c>
      <c r="AB174" s="702" t="n">
        <v>0</v>
      </c>
      <c r="AC174" s="702" t="n">
        <v>0</v>
      </c>
      <c r="AD174" s="702" t="n">
        <v>0</v>
      </c>
      <c r="AE174" s="702" t="n">
        <v>0</v>
      </c>
      <c r="AF174" s="702" t="n">
        <v>0</v>
      </c>
      <c r="AG174" s="703" t="n">
        <v>0</v>
      </c>
      <c r="AH174" s="704">
        <f>N174</f>
        <v/>
      </c>
      <c r="AI174" s="845" t="n">
        <v>20</v>
      </c>
      <c r="AJ174" s="543" t="n">
        <v>-0.003560198334286386</v>
      </c>
      <c r="AK174" s="845" t="n">
        <v>0.04185154404291293</v>
      </c>
      <c r="AL174" s="845" t="n">
        <v>0.1696859131928916</v>
      </c>
      <c r="AM174" s="845" t="n">
        <v>-0.03422086272355989</v>
      </c>
      <c r="AN174" s="845" t="n">
        <v>0.004448407965700993</v>
      </c>
      <c r="AO174" s="845" t="n">
        <v>-0.02130728587910697</v>
      </c>
      <c r="AP174" s="845" t="n">
        <v>-0.04450607831694944</v>
      </c>
      <c r="AQ174" s="845" t="n">
        <v>-0.03422079416684995</v>
      </c>
      <c r="AR174" s="845" t="n">
        <v>0.08273239658714879</v>
      </c>
      <c r="AS174" s="845" t="n">
        <v>0.002023514851482337</v>
      </c>
      <c r="AT174" s="845" t="n">
        <v>0.01392196184807688</v>
      </c>
      <c r="AU174" s="845" t="n">
        <v>-0.003560201693754286</v>
      </c>
      <c r="AV174" s="845" t="n">
        <v>-0.02642131153181706</v>
      </c>
      <c r="AW174" s="845" t="n">
        <v>0.03239119616868834</v>
      </c>
      <c r="AX174" s="845" t="n">
        <v>-0.02066744994302128</v>
      </c>
      <c r="AY174" s="845" t="n">
        <v>-0.04390850887548957</v>
      </c>
      <c r="AZ174" s="845" t="n">
        <v>0.02859452078033484</v>
      </c>
      <c r="BA174" s="845" t="n">
        <v>-0.03900577746272664</v>
      </c>
      <c r="BB174" s="845" t="n">
        <v>0.224415939916369</v>
      </c>
      <c r="BC174" s="845" t="n">
        <v>0.446461978778616</v>
      </c>
      <c r="BD174" s="845" t="n">
        <v>-0.03037567997088191</v>
      </c>
      <c r="BE174" s="845" t="n">
        <v>-0.0312857395094793</v>
      </c>
      <c r="BF174" s="845" t="n">
        <v>-0.007014669068348578</v>
      </c>
      <c r="BG174" s="845" t="n">
        <v>0.1121338410077919</v>
      </c>
      <c r="BH174" s="845" t="n">
        <v>-0.03005010928007692</v>
      </c>
      <c r="BI174" s="845" t="n">
        <v>-0.01340764317900517</v>
      </c>
      <c r="BJ174" s="845" t="n">
        <v>0.1162500247010712</v>
      </c>
      <c r="BK174" s="845" t="n">
        <v>-0.2303956436212686</v>
      </c>
      <c r="BL174" s="845" t="n">
        <v>-0.1233017854295557</v>
      </c>
      <c r="BM174" s="845" t="n">
        <v>-0.2120568970980383</v>
      </c>
      <c r="BN174" s="845" t="n">
        <v>0.06844466888352857</v>
      </c>
      <c r="BO174" s="544" t="n">
        <v>0.02933254648612179</v>
      </c>
      <c r="BP174" s="845" t="n"/>
      <c r="BQ174" s="705" t="n">
        <v>-0.03069159105306104</v>
      </c>
      <c r="BR174" s="487" t="n">
        <v>0.01409598140508841</v>
      </c>
      <c r="BS174" s="487" t="n">
        <v>-0.0004645280769878489</v>
      </c>
      <c r="BT174" s="487" t="n">
        <v>0.05352038462260506</v>
      </c>
      <c r="BU174" s="487" t="n">
        <v>0.02535121148557198</v>
      </c>
      <c r="BV174" s="487" t="n">
        <v>0.1269323521644199</v>
      </c>
      <c r="BW174" s="487" t="n">
        <v>0.2369683737036322</v>
      </c>
      <c r="BX174" s="487" t="n">
        <v>0.0535202774020035</v>
      </c>
      <c r="BY174" s="487" t="n">
        <v>0.01498568396165488</v>
      </c>
      <c r="BZ174" s="487" t="n">
        <v>0.09985041514927455</v>
      </c>
      <c r="CA174" s="487" t="n">
        <v>-0.07429023601880494</v>
      </c>
      <c r="CB174" s="487" t="n">
        <v>-0.03069162001420441</v>
      </c>
      <c r="CC174" s="487" t="n">
        <v>0.4432534189188591</v>
      </c>
      <c r="CD174" s="487" t="n">
        <v>0.2731597589923362</v>
      </c>
      <c r="CE174" s="487" t="n">
        <v>0.1340340518869922</v>
      </c>
      <c r="CF174" s="487" t="n">
        <v>-0.0287901022076708</v>
      </c>
      <c r="CG174" s="487" t="n">
        <v>-0.01254955105520676</v>
      </c>
      <c r="CH174" s="487" t="n">
        <v>-0.02839407679219596</v>
      </c>
      <c r="CI174" s="487" t="n">
        <v>-0.0004032975762044803</v>
      </c>
      <c r="CJ174" s="487" t="n">
        <v>-0.02642131153181677</v>
      </c>
      <c r="CK174" s="487" t="n">
        <v>0.09113728435970808</v>
      </c>
      <c r="CL174" s="487" t="n">
        <v>-0.08762828794873657</v>
      </c>
      <c r="CM174" s="487" t="n">
        <v>-0.02731756299982911</v>
      </c>
      <c r="CN174" s="487" t="n">
        <v>0.01331065505034177</v>
      </c>
      <c r="CO174" s="487" t="n">
        <v>-0.08301089044977657</v>
      </c>
      <c r="CP174" s="487" t="n">
        <v>0.09350880198829246</v>
      </c>
      <c r="CQ174" s="487" t="n">
        <v>0.1267049305793842</v>
      </c>
      <c r="CR174" s="487" t="n">
        <v>0.0572264270283761</v>
      </c>
      <c r="CS174" s="487" t="n">
        <v>-0.01779239553503886</v>
      </c>
      <c r="CT174" s="487" t="n">
        <v>0.01477194774928117</v>
      </c>
      <c r="CU174" s="487" t="n">
        <v>0.03541463818785438</v>
      </c>
      <c r="CV174" s="753" t="n">
        <v>-0.04016016146369485</v>
      </c>
    </row>
    <row r="175">
      <c r="A175" s="476" t="n">
        <v>21</v>
      </c>
      <c r="B175" s="701" t="n">
        <v>0</v>
      </c>
      <c r="C175" s="702" t="n">
        <v>0</v>
      </c>
      <c r="D175" s="702" t="n">
        <v>0</v>
      </c>
      <c r="E175" s="702" t="n">
        <v>0</v>
      </c>
      <c r="F175" s="702" t="n">
        <v>0</v>
      </c>
      <c r="G175" s="702" t="n">
        <v>0</v>
      </c>
      <c r="H175" s="702" t="n">
        <v>0</v>
      </c>
      <c r="I175" s="702" t="n">
        <v>0</v>
      </c>
      <c r="J175" s="702" t="n">
        <v>0</v>
      </c>
      <c r="K175" s="702" t="n">
        <v>0</v>
      </c>
      <c r="L175" s="702" t="n">
        <v>0</v>
      </c>
      <c r="M175" s="702" t="n">
        <v>0</v>
      </c>
      <c r="N175" s="702" t="n">
        <v>0</v>
      </c>
      <c r="O175" s="702" t="n">
        <v>0</v>
      </c>
      <c r="P175" s="702" t="n">
        <v>0</v>
      </c>
      <c r="Q175" s="702" t="n">
        <v>0</v>
      </c>
      <c r="R175" s="702" t="n">
        <v>0</v>
      </c>
      <c r="S175" s="702" t="n">
        <v>0</v>
      </c>
      <c r="T175" s="702" t="n">
        <v>0</v>
      </c>
      <c r="U175" s="702" t="n">
        <v>0</v>
      </c>
      <c r="V175" s="702" t="n">
        <v>1</v>
      </c>
      <c r="W175" s="702" t="n">
        <v>0</v>
      </c>
      <c r="X175" s="702" t="n">
        <v>0</v>
      </c>
      <c r="Y175" s="702" t="n">
        <v>0</v>
      </c>
      <c r="Z175" s="702" t="n">
        <v>0</v>
      </c>
      <c r="AA175" s="702" t="n">
        <v>0</v>
      </c>
      <c r="AB175" s="702" t="n">
        <v>0</v>
      </c>
      <c r="AC175" s="702" t="n">
        <v>0</v>
      </c>
      <c r="AD175" s="702" t="n">
        <v>0</v>
      </c>
      <c r="AE175" s="702" t="n">
        <v>0</v>
      </c>
      <c r="AF175" s="702" t="n">
        <v>0</v>
      </c>
      <c r="AG175" s="703" t="n">
        <v>0</v>
      </c>
      <c r="AH175" s="704">
        <f>O175</f>
        <v/>
      </c>
      <c r="AI175" s="845" t="n">
        <v>21</v>
      </c>
      <c r="AJ175" s="543" t="n">
        <v>-0.05096714958524068</v>
      </c>
      <c r="AK175" s="845" t="n">
        <v>-0.00958422251008248</v>
      </c>
      <c r="AL175" s="845" t="n">
        <v>-0.01560777072367286</v>
      </c>
      <c r="AM175" s="845" t="n">
        <v>-0.0187483583343554</v>
      </c>
      <c r="AN175" s="845" t="n">
        <v>0.09180776140412067</v>
      </c>
      <c r="AO175" s="845" t="n">
        <v>-0.09408548944118132</v>
      </c>
      <c r="AP175" s="845" t="n">
        <v>-0.003767301379240136</v>
      </c>
      <c r="AQ175" s="845" t="n">
        <v>-0.01874832077464293</v>
      </c>
      <c r="AR175" s="845" t="n">
        <v>-0.02760432529236529</v>
      </c>
      <c r="AS175" s="845" t="n">
        <v>0.2860384841038139</v>
      </c>
      <c r="AT175" s="845" t="n">
        <v>-0.05143716502752256</v>
      </c>
      <c r="AU175" s="845" t="n">
        <v>-0.05096719767876989</v>
      </c>
      <c r="AV175" s="845" t="n">
        <v>0.09113728435970864</v>
      </c>
      <c r="AW175" s="845" t="n">
        <v>-0.1156614215500507</v>
      </c>
      <c r="AX175" s="845" t="n">
        <v>-0.06752822741202785</v>
      </c>
      <c r="AY175" s="845" t="n">
        <v>-0.03501507130638263</v>
      </c>
      <c r="AZ175" s="845" t="n">
        <v>-0.02703196302635888</v>
      </c>
      <c r="BA175" s="845" t="n">
        <v>0.07707635473533507</v>
      </c>
      <c r="BB175" s="845" t="n">
        <v>0.07978449557363043</v>
      </c>
      <c r="BC175" s="845" t="n">
        <v>-0.03037567997088211</v>
      </c>
      <c r="BD175" s="845" t="n">
        <v>0.6298866667389316</v>
      </c>
      <c r="BE175" s="845" t="n">
        <v>-0.1548308000819419</v>
      </c>
      <c r="BF175" s="845" t="n">
        <v>-0.1339296935131807</v>
      </c>
      <c r="BG175" s="845" t="n">
        <v>-0.1305565697008588</v>
      </c>
      <c r="BH175" s="845" t="n">
        <v>-0.09914022786515306</v>
      </c>
      <c r="BI175" s="845" t="n">
        <v>-0.111429375577797</v>
      </c>
      <c r="BJ175" s="845" t="n">
        <v>-0.008801318492881511</v>
      </c>
      <c r="BK175" s="845" t="n">
        <v>-0.01331820021987724</v>
      </c>
      <c r="BL175" s="845" t="n">
        <v>0.03000471012522176</v>
      </c>
      <c r="BM175" s="845" t="n">
        <v>0.0132057868442596</v>
      </c>
      <c r="BN175" s="845" t="n">
        <v>0.01984113421164764</v>
      </c>
      <c r="BO175" s="544" t="n">
        <v>0.004722223728076246</v>
      </c>
      <c r="BP175" s="845" t="n"/>
      <c r="BQ175" s="705" t="n">
        <v>-0.0151461449454307</v>
      </c>
      <c r="BR175" s="487" t="n">
        <v>-0.01982617550785674</v>
      </c>
      <c r="BS175" s="487" t="n">
        <v>-0.003510649140802891</v>
      </c>
      <c r="BT175" s="487" t="n">
        <v>-0.01998496947387054</v>
      </c>
      <c r="BU175" s="487" t="n">
        <v>-0.04247349388827423</v>
      </c>
      <c r="BV175" s="487" t="n">
        <v>-0.06131674947191271</v>
      </c>
      <c r="BW175" s="487" t="n">
        <v>-0.1187855786454277</v>
      </c>
      <c r="BX175" s="487" t="n">
        <v>-0.01998492943678066</v>
      </c>
      <c r="BY175" s="487" t="n">
        <v>-0.003769014410148405</v>
      </c>
      <c r="BZ175" s="487" t="n">
        <v>0.1155999412317619</v>
      </c>
      <c r="CA175" s="487" t="n">
        <v>-0.01771801170747708</v>
      </c>
      <c r="CB175" s="487" t="n">
        <v>-0.01514615923760848</v>
      </c>
      <c r="CC175" s="487" t="n">
        <v>0.2731597589923361</v>
      </c>
      <c r="CD175" s="487" t="n">
        <v>0.5663152846893256</v>
      </c>
      <c r="CE175" s="487" t="n">
        <v>0.2905906719442369</v>
      </c>
      <c r="CF175" s="487" t="n">
        <v>-0.01590599732379977</v>
      </c>
      <c r="CG175" s="487" t="n">
        <v>-0.04295683231415235</v>
      </c>
      <c r="CH175" s="487" t="n">
        <v>-0.09499301630632018</v>
      </c>
      <c r="CI175" s="487" t="n">
        <v>-0.03579506128178223</v>
      </c>
      <c r="CJ175" s="487" t="n">
        <v>0.03239119616868818</v>
      </c>
      <c r="CK175" s="487" t="n">
        <v>-0.1156614215500513</v>
      </c>
      <c r="CL175" s="487" t="n">
        <v>-0.05511647202608969</v>
      </c>
      <c r="CM175" s="487" t="n">
        <v>0.05322007639087642</v>
      </c>
      <c r="CN175" s="487" t="n">
        <v>0.04289283619760268</v>
      </c>
      <c r="CO175" s="487" t="n">
        <v>0.07573538474841034</v>
      </c>
      <c r="CP175" s="487" t="n">
        <v>-0.00107040376074849</v>
      </c>
      <c r="CQ175" s="487" t="n">
        <v>-0.06663729985252025</v>
      </c>
      <c r="CR175" s="487" t="n">
        <v>-0.01554422473829434</v>
      </c>
      <c r="CS175" s="487" t="n">
        <v>-0.03343696626775939</v>
      </c>
      <c r="CT175" s="487" t="n">
        <v>-0.02334396590259036</v>
      </c>
      <c r="CU175" s="487" t="n">
        <v>0.01756903318158442</v>
      </c>
      <c r="CV175" s="753" t="n">
        <v>-0.06770564858931311</v>
      </c>
    </row>
    <row r="176">
      <c r="A176" s="476" t="n">
        <v>22</v>
      </c>
      <c r="B176" s="701" t="n">
        <v>0</v>
      </c>
      <c r="C176" s="702" t="n">
        <v>0</v>
      </c>
      <c r="D176" s="702" t="n">
        <v>0</v>
      </c>
      <c r="E176" s="702" t="n">
        <v>0</v>
      </c>
      <c r="F176" s="702" t="n">
        <v>0</v>
      </c>
      <c r="G176" s="702" t="n">
        <v>0</v>
      </c>
      <c r="H176" s="702" t="n">
        <v>0</v>
      </c>
      <c r="I176" s="702" t="n">
        <v>0</v>
      </c>
      <c r="J176" s="702" t="n">
        <v>0</v>
      </c>
      <c r="K176" s="702" t="n">
        <v>0</v>
      </c>
      <c r="L176" s="702" t="n">
        <v>0</v>
      </c>
      <c r="M176" s="702" t="n">
        <v>0</v>
      </c>
      <c r="N176" s="702" t="n">
        <v>0</v>
      </c>
      <c r="O176" s="702" t="n">
        <v>0</v>
      </c>
      <c r="P176" s="702" t="n">
        <v>0</v>
      </c>
      <c r="Q176" s="702" t="n">
        <v>0</v>
      </c>
      <c r="R176" s="702" t="n">
        <v>0</v>
      </c>
      <c r="S176" s="702" t="n">
        <v>0</v>
      </c>
      <c r="T176" s="702" t="n">
        <v>0</v>
      </c>
      <c r="U176" s="702" t="n">
        <v>0</v>
      </c>
      <c r="V176" s="702" t="n">
        <v>0</v>
      </c>
      <c r="W176" s="702" t="n">
        <v>1</v>
      </c>
      <c r="X176" s="702" t="n">
        <v>0</v>
      </c>
      <c r="Y176" s="702" t="n">
        <v>0</v>
      </c>
      <c r="Z176" s="702" t="n">
        <v>0</v>
      </c>
      <c r="AA176" s="702" t="n">
        <v>0</v>
      </c>
      <c r="AB176" s="702" t="n">
        <v>0</v>
      </c>
      <c r="AC176" s="702" t="n">
        <v>0</v>
      </c>
      <c r="AD176" s="702" t="n">
        <v>0</v>
      </c>
      <c r="AE176" s="702" t="n">
        <v>0</v>
      </c>
      <c r="AF176" s="702" t="n">
        <v>0</v>
      </c>
      <c r="AG176" s="703" t="n">
        <v>0</v>
      </c>
      <c r="AH176" s="704">
        <f>P176</f>
        <v/>
      </c>
      <c r="AI176" s="845" t="n">
        <v>22</v>
      </c>
      <c r="AJ176" s="543" t="n">
        <v>-0.01213801987599792</v>
      </c>
      <c r="AK176" s="845" t="n">
        <v>-0.01604003709737202</v>
      </c>
      <c r="AL176" s="845" t="n">
        <v>-0.01398424104635086</v>
      </c>
      <c r="AM176" s="845" t="n">
        <v>-0.02524746127899623</v>
      </c>
      <c r="AN176" s="845" t="n">
        <v>0.0784494544619859</v>
      </c>
      <c r="AO176" s="845" t="n">
        <v>-0.03226954826776367</v>
      </c>
      <c r="AP176" s="845" t="n">
        <v>0.07689860150519923</v>
      </c>
      <c r="AQ176" s="845" t="n">
        <v>-0.02524741069924041</v>
      </c>
      <c r="AR176" s="845" t="n">
        <v>-0.04518358820132172</v>
      </c>
      <c r="AS176" s="845" t="n">
        <v>-0.06431001943977481</v>
      </c>
      <c r="AT176" s="845" t="n">
        <v>0.07059451571424286</v>
      </c>
      <c r="AU176" s="845" t="n">
        <v>-0.01213803132965425</v>
      </c>
      <c r="AV176" s="845" t="n">
        <v>-0.08762828794873707</v>
      </c>
      <c r="AW176" s="845" t="n">
        <v>-0.05511647202608969</v>
      </c>
      <c r="AX176" s="845" t="n">
        <v>0.2038316737004922</v>
      </c>
      <c r="AY176" s="845" t="n">
        <v>-0.07769988718173056</v>
      </c>
      <c r="AZ176" s="845" t="n">
        <v>-0.07702658986002539</v>
      </c>
      <c r="BA176" s="845" t="n">
        <v>0.002747577682160406</v>
      </c>
      <c r="BB176" s="845" t="n">
        <v>0.06004763105333356</v>
      </c>
      <c r="BC176" s="845" t="n">
        <v>-0.03128573950947944</v>
      </c>
      <c r="BD176" s="845" t="n">
        <v>-0.1548308000819428</v>
      </c>
      <c r="BE176" s="845" t="n">
        <v>0.7103032235755186</v>
      </c>
      <c r="BF176" s="845" t="n">
        <v>-0.1401282589207329</v>
      </c>
      <c r="BG176" s="845" t="n">
        <v>-0.1038672445807907</v>
      </c>
      <c r="BH176" s="845" t="n">
        <v>-0.1495565618439651</v>
      </c>
      <c r="BI176" s="845" t="n">
        <v>-0.1619203581480871</v>
      </c>
      <c r="BJ176" s="845" t="n">
        <v>0.04277484341563562</v>
      </c>
      <c r="BK176" s="845" t="n">
        <v>0.007069352763494584</v>
      </c>
      <c r="BL176" s="845" t="n">
        <v>-0.001548537864885128</v>
      </c>
      <c r="BM176" s="845" t="n">
        <v>0.02338047658937383</v>
      </c>
      <c r="BN176" s="845" t="n">
        <v>0.04295081034172542</v>
      </c>
      <c r="BO176" s="544" t="n">
        <v>-0.05829359216140494</v>
      </c>
      <c r="BP176" s="845" t="n"/>
      <c r="BQ176" s="705" t="n">
        <v>0.008584042481634635</v>
      </c>
      <c r="BR176" s="487" t="n">
        <v>0.01858441148654728</v>
      </c>
      <c r="BS176" s="487" t="n">
        <v>0.003131776947444359</v>
      </c>
      <c r="BT176" s="487" t="n">
        <v>-0.003968743173058576</v>
      </c>
      <c r="BU176" s="487" t="n">
        <v>0.04229270036195855</v>
      </c>
      <c r="BV176" s="487" t="n">
        <v>-0.04586269462568166</v>
      </c>
      <c r="BW176" s="487" t="n">
        <v>-0.05729726388495109</v>
      </c>
      <c r="BX176" s="487" t="n">
        <v>-0.003968735222236968</v>
      </c>
      <c r="BY176" s="487" t="n">
        <v>0.007470073491341291</v>
      </c>
      <c r="BZ176" s="487" t="n">
        <v>0.04853705201903796</v>
      </c>
      <c r="CA176" s="487" t="n">
        <v>-0.01952728897007333</v>
      </c>
      <c r="CB176" s="487" t="n">
        <v>0.008584050581693191</v>
      </c>
      <c r="CC176" s="487" t="n">
        <v>0.1340340518869919</v>
      </c>
      <c r="CD176" s="487" t="n">
        <v>0.2905906719442365</v>
      </c>
      <c r="CE176" s="487" t="n">
        <v>0.4115993973180735</v>
      </c>
      <c r="CF176" s="487" t="n">
        <v>0.06338685086312898</v>
      </c>
      <c r="CG176" s="487" t="n">
        <v>0.08945895751375976</v>
      </c>
      <c r="CH176" s="487" t="n">
        <v>0.1737338358272417</v>
      </c>
      <c r="CI176" s="487" t="n">
        <v>0.05393611486041241</v>
      </c>
      <c r="CJ176" s="487" t="n">
        <v>-0.02066744994302157</v>
      </c>
      <c r="CK176" s="487" t="n">
        <v>-0.06752822741202744</v>
      </c>
      <c r="CL176" s="487" t="n">
        <v>0.203831673700492</v>
      </c>
      <c r="CM176" s="487" t="n">
        <v>-0.04007315193529263</v>
      </c>
      <c r="CN176" s="487" t="n">
        <v>-0.07408893127021712</v>
      </c>
      <c r="CO176" s="487" t="n">
        <v>-0.003456667753064642</v>
      </c>
      <c r="CP176" s="487" t="n">
        <v>-0.01868469532989017</v>
      </c>
      <c r="CQ176" s="487" t="n">
        <v>-0.0328154204439428</v>
      </c>
      <c r="CR176" s="487" t="n">
        <v>-0.02927304893432856</v>
      </c>
      <c r="CS176" s="487" t="n">
        <v>0.06929497112414759</v>
      </c>
      <c r="CT176" s="487" t="n">
        <v>0.01093209559136145</v>
      </c>
      <c r="CU176" s="487" t="n">
        <v>-0.05586893460949134</v>
      </c>
      <c r="CV176" s="753" t="n">
        <v>0.1421084268527532</v>
      </c>
    </row>
    <row r="177">
      <c r="A177" s="476" t="n">
        <v>23</v>
      </c>
      <c r="B177" s="701" t="n">
        <v>0</v>
      </c>
      <c r="C177" s="702" t="n">
        <v>0</v>
      </c>
      <c r="D177" s="702" t="n">
        <v>0</v>
      </c>
      <c r="E177" s="702" t="n">
        <v>0</v>
      </c>
      <c r="F177" s="702" t="n">
        <v>0</v>
      </c>
      <c r="G177" s="702" t="n">
        <v>0</v>
      </c>
      <c r="H177" s="702" t="n">
        <v>0</v>
      </c>
      <c r="I177" s="702" t="n">
        <v>0</v>
      </c>
      <c r="J177" s="702" t="n">
        <v>0</v>
      </c>
      <c r="K177" s="702" t="n">
        <v>0</v>
      </c>
      <c r="L177" s="702" t="n">
        <v>0</v>
      </c>
      <c r="M177" s="702" t="n">
        <v>0</v>
      </c>
      <c r="N177" s="702" t="n">
        <v>0</v>
      </c>
      <c r="O177" s="702" t="n">
        <v>0</v>
      </c>
      <c r="P177" s="702" t="n">
        <v>0</v>
      </c>
      <c r="Q177" s="702" t="n">
        <v>0</v>
      </c>
      <c r="R177" s="702" t="n">
        <v>0</v>
      </c>
      <c r="S177" s="702" t="n">
        <v>0</v>
      </c>
      <c r="T177" s="702" t="n">
        <v>0</v>
      </c>
      <c r="U177" s="702" t="n">
        <v>0</v>
      </c>
      <c r="V177" s="702" t="n">
        <v>0</v>
      </c>
      <c r="W177" s="702" t="n">
        <v>0</v>
      </c>
      <c r="X177" s="702" t="n">
        <v>1</v>
      </c>
      <c r="Y177" s="702" t="n">
        <v>0</v>
      </c>
      <c r="Z177" s="702" t="n">
        <v>0</v>
      </c>
      <c r="AA177" s="702" t="n">
        <v>0</v>
      </c>
      <c r="AB177" s="702" t="n">
        <v>0</v>
      </c>
      <c r="AC177" s="702" t="n">
        <v>0</v>
      </c>
      <c r="AD177" s="702" t="n">
        <v>0</v>
      </c>
      <c r="AE177" s="702" t="n">
        <v>0</v>
      </c>
      <c r="AF177" s="702" t="n">
        <v>0</v>
      </c>
      <c r="AG177" s="703" t="n">
        <v>0</v>
      </c>
      <c r="AH177" s="704">
        <f>Q177</f>
        <v/>
      </c>
      <c r="AI177" s="845" t="n">
        <v>23</v>
      </c>
      <c r="AJ177" s="543" t="n">
        <v>-0.03062651358332652</v>
      </c>
      <c r="AK177" s="845" t="n">
        <v>-0.0923056652380614</v>
      </c>
      <c r="AL177" s="845" t="n">
        <v>-0.03161948580277266</v>
      </c>
      <c r="AM177" s="845" t="n">
        <v>-0.03221082715962688</v>
      </c>
      <c r="AN177" s="845" t="n">
        <v>-0.02862811631971878</v>
      </c>
      <c r="AO177" s="845" t="n">
        <v>-0.02437828252316324</v>
      </c>
      <c r="AP177" s="845" t="n">
        <v>0.02091187150566154</v>
      </c>
      <c r="AQ177" s="845" t="n">
        <v>-0.0322107626297419</v>
      </c>
      <c r="AR177" s="845" t="n">
        <v>-0.07129452284402882</v>
      </c>
      <c r="AS177" s="845" t="n">
        <v>-0.01838902035279057</v>
      </c>
      <c r="AT177" s="845" t="n">
        <v>0.06639698162977049</v>
      </c>
      <c r="AU177" s="845" t="n">
        <v>-0.03062654248306168</v>
      </c>
      <c r="AV177" s="845" t="n">
        <v>-0.02731756299982908</v>
      </c>
      <c r="AW177" s="845" t="n">
        <v>0.05322007639087652</v>
      </c>
      <c r="AX177" s="845" t="n">
        <v>-0.04007315193529279</v>
      </c>
      <c r="AY177" s="845" t="n">
        <v>0.3234943389455388</v>
      </c>
      <c r="AZ177" s="845" t="n">
        <v>0.1735173684681963</v>
      </c>
      <c r="BA177" s="845" t="n">
        <v>-0.03538571695619287</v>
      </c>
      <c r="BB177" s="845" t="n">
        <v>-0.04042429329945466</v>
      </c>
      <c r="BC177" s="845" t="n">
        <v>-0.007014669068348359</v>
      </c>
      <c r="BD177" s="845" t="n">
        <v>-0.1339296935131805</v>
      </c>
      <c r="BE177" s="845" t="n">
        <v>-0.1401282589207331</v>
      </c>
      <c r="BF177" s="845" t="n">
        <v>0.4660767148999589</v>
      </c>
      <c r="BG177" s="845" t="n">
        <v>-0.04444513803965403</v>
      </c>
      <c r="BH177" s="845" t="n">
        <v>-0.04198879652398078</v>
      </c>
      <c r="BI177" s="845" t="n">
        <v>-0.1055848279024104</v>
      </c>
      <c r="BJ177" s="845" t="n">
        <v>0.06260026987996412</v>
      </c>
      <c r="BK177" s="845" t="n">
        <v>-0.0230166322627168</v>
      </c>
      <c r="BL177" s="845" t="n">
        <v>-0.09403145043873046</v>
      </c>
      <c r="BM177" s="845" t="n">
        <v>0.03606501961550019</v>
      </c>
      <c r="BN177" s="845" t="n">
        <v>0.07760648228824078</v>
      </c>
      <c r="BO177" s="544" t="n">
        <v>-0.08801600040436147</v>
      </c>
      <c r="BP177" s="845" t="n"/>
      <c r="BQ177" s="705" t="n">
        <v>0.008366932512830459</v>
      </c>
      <c r="BR177" s="487" t="n">
        <v>-0.003837056241899377</v>
      </c>
      <c r="BS177" s="487" t="n">
        <v>-0.005925683265346931</v>
      </c>
      <c r="BT177" s="487" t="n">
        <v>-0.00146563211171929</v>
      </c>
      <c r="BU177" s="487" t="n">
        <v>0.05234695305005971</v>
      </c>
      <c r="BV177" s="487" t="n">
        <v>-0.01716376145306649</v>
      </c>
      <c r="BW177" s="487" t="n">
        <v>0.01161137309178635</v>
      </c>
      <c r="BX177" s="487" t="n">
        <v>-0.001465629175530455</v>
      </c>
      <c r="BY177" s="487" t="n">
        <v>-0.01355631196258184</v>
      </c>
      <c r="BZ177" s="487" t="n">
        <v>-0.02038746693808212</v>
      </c>
      <c r="CA177" s="487" t="n">
        <v>0.008039847935152875</v>
      </c>
      <c r="CB177" s="487" t="n">
        <v>0.008366940408020076</v>
      </c>
      <c r="CC177" s="487" t="n">
        <v>-0.02879010220767076</v>
      </c>
      <c r="CD177" s="487" t="n">
        <v>-0.01590599732379971</v>
      </c>
      <c r="CE177" s="487" t="n">
        <v>0.06338685086312895</v>
      </c>
      <c r="CF177" s="487" t="n">
        <v>0.3464034473779907</v>
      </c>
      <c r="CG177" s="487" t="n">
        <v>0.221384468774407</v>
      </c>
      <c r="CH177" s="487" t="n">
        <v>0.1212732773161302</v>
      </c>
      <c r="CI177" s="487" t="n">
        <v>0.05885822557545137</v>
      </c>
      <c r="CJ177" s="487" t="n">
        <v>-0.04390850887548942</v>
      </c>
      <c r="CK177" s="487" t="n">
        <v>-0.03501507130638248</v>
      </c>
      <c r="CL177" s="487" t="n">
        <v>-0.07769988718173038</v>
      </c>
      <c r="CM177" s="487" t="n">
        <v>0.3234943389455388</v>
      </c>
      <c r="CN177" s="487" t="n">
        <v>-0.1178159900777392</v>
      </c>
      <c r="CO177" s="487" t="n">
        <v>-0.05046742861932428</v>
      </c>
      <c r="CP177" s="487" t="n">
        <v>-0.04249596176036238</v>
      </c>
      <c r="CQ177" s="487" t="n">
        <v>0.02846735973433347</v>
      </c>
      <c r="CR177" s="487" t="n">
        <v>-0.03455265326717104</v>
      </c>
      <c r="CS177" s="487" t="n">
        <v>0.06069251331754111</v>
      </c>
      <c r="CT177" s="487" t="n">
        <v>0.04077265814975149</v>
      </c>
      <c r="CU177" s="487" t="n">
        <v>-0.04831507326156791</v>
      </c>
      <c r="CV177" s="753" t="n">
        <v>-0.09132340710983831</v>
      </c>
    </row>
    <row r="178">
      <c r="A178" s="476" t="n">
        <v>24</v>
      </c>
      <c r="B178" s="701" t="n">
        <v>0</v>
      </c>
      <c r="C178" s="702" t="n">
        <v>0</v>
      </c>
      <c r="D178" s="702" t="n">
        <v>0</v>
      </c>
      <c r="E178" s="702" t="n">
        <v>0</v>
      </c>
      <c r="F178" s="702" t="n">
        <v>0</v>
      </c>
      <c r="G178" s="702" t="n">
        <v>0</v>
      </c>
      <c r="H178" s="702" t="n">
        <v>0</v>
      </c>
      <c r="I178" s="702" t="n">
        <v>0</v>
      </c>
      <c r="J178" s="702" t="n">
        <v>0</v>
      </c>
      <c r="K178" s="702" t="n">
        <v>0</v>
      </c>
      <c r="L178" s="702" t="n">
        <v>0</v>
      </c>
      <c r="M178" s="702" t="n">
        <v>0</v>
      </c>
      <c r="N178" s="702" t="n">
        <v>0</v>
      </c>
      <c r="O178" s="702" t="n">
        <v>0</v>
      </c>
      <c r="P178" s="702" t="n">
        <v>0</v>
      </c>
      <c r="Q178" s="702" t="n">
        <v>0</v>
      </c>
      <c r="R178" s="702" t="n">
        <v>0</v>
      </c>
      <c r="S178" s="702" t="n">
        <v>0</v>
      </c>
      <c r="T178" s="702" t="n">
        <v>0</v>
      </c>
      <c r="U178" s="702" t="n">
        <v>0</v>
      </c>
      <c r="V178" s="702" t="n">
        <v>0</v>
      </c>
      <c r="W178" s="702" t="n">
        <v>0</v>
      </c>
      <c r="X178" s="702" t="n">
        <v>0</v>
      </c>
      <c r="Y178" s="702" t="n">
        <v>1</v>
      </c>
      <c r="Z178" s="702" t="n">
        <v>0</v>
      </c>
      <c r="AA178" s="702" t="n">
        <v>0</v>
      </c>
      <c r="AB178" s="702" t="n">
        <v>0</v>
      </c>
      <c r="AC178" s="702" t="n">
        <v>0</v>
      </c>
      <c r="AD178" s="702" t="n">
        <v>0</v>
      </c>
      <c r="AE178" s="702" t="n">
        <v>0</v>
      </c>
      <c r="AF178" s="702" t="n">
        <v>0</v>
      </c>
      <c r="AG178" s="703" t="n">
        <v>0</v>
      </c>
      <c r="AH178" s="704">
        <f>R178</f>
        <v/>
      </c>
      <c r="AI178" s="845" t="n">
        <v>24</v>
      </c>
      <c r="AJ178" s="543" t="n">
        <v>-0.06804143342133674</v>
      </c>
      <c r="AK178" s="845" t="n">
        <v>0.2039260216335972</v>
      </c>
      <c r="AL178" s="845" t="n">
        <v>0.1111065924245317</v>
      </c>
      <c r="AM178" s="845" t="n">
        <v>-0.05497302537539927</v>
      </c>
      <c r="AN178" s="845" t="n">
        <v>-0.1054793124773669</v>
      </c>
      <c r="AO178" s="845" t="n">
        <v>0.0195258749158696</v>
      </c>
      <c r="AP178" s="845" t="n">
        <v>0.07534367017282134</v>
      </c>
      <c r="AQ178" s="845" t="n">
        <v>-0.0549729152446353</v>
      </c>
      <c r="AR178" s="845" t="n">
        <v>0.06509343308607418</v>
      </c>
      <c r="AS178" s="845" t="n">
        <v>-0.004984258019839483</v>
      </c>
      <c r="AT178" s="845" t="n">
        <v>0.09177640524216167</v>
      </c>
      <c r="AU178" s="845" t="n">
        <v>-0.06804149762647058</v>
      </c>
      <c r="AV178" s="845" t="n">
        <v>0.01331065505034206</v>
      </c>
      <c r="AW178" s="845" t="n">
        <v>0.04289283619760291</v>
      </c>
      <c r="AX178" s="845" t="n">
        <v>-0.0740889312702169</v>
      </c>
      <c r="AY178" s="845" t="n">
        <v>-0.1178159900777392</v>
      </c>
      <c r="AZ178" s="845" t="n">
        <v>0.07370067709204423</v>
      </c>
      <c r="BA178" s="845" t="n">
        <v>-0.08265939564735418</v>
      </c>
      <c r="BB178" s="845" t="n">
        <v>-0.08034070555508642</v>
      </c>
      <c r="BC178" s="845" t="n">
        <v>0.112133841007792</v>
      </c>
      <c r="BD178" s="845" t="n">
        <v>-0.1305565697008588</v>
      </c>
      <c r="BE178" s="845" t="n">
        <v>-0.1038672445807911</v>
      </c>
      <c r="BF178" s="845" t="n">
        <v>-0.04444513803965408</v>
      </c>
      <c r="BG178" s="845" t="n">
        <v>0.423665804075541</v>
      </c>
      <c r="BH178" s="845" t="n">
        <v>-0.05228608845012452</v>
      </c>
      <c r="BI178" s="845" t="n">
        <v>-0.09251076330411255</v>
      </c>
      <c r="BJ178" s="845" t="n">
        <v>-0.08048569688481536</v>
      </c>
      <c r="BK178" s="845" t="n">
        <v>0.1530924186927762</v>
      </c>
      <c r="BL178" s="845" t="n">
        <v>0.01058005767059511</v>
      </c>
      <c r="BM178" s="845" t="n">
        <v>-0.1084928726511723</v>
      </c>
      <c r="BN178" s="845" t="n">
        <v>-0.06095338237805361</v>
      </c>
      <c r="BO178" s="544" t="n">
        <v>0.07600484343724562</v>
      </c>
      <c r="BP178" s="845" t="n"/>
      <c r="BQ178" s="705" t="n">
        <v>0.009750312393146943</v>
      </c>
      <c r="BR178" s="487" t="n">
        <v>0.108952673352034</v>
      </c>
      <c r="BS178" s="487" t="n">
        <v>0.03084690565711994</v>
      </c>
      <c r="BT178" s="487" t="n">
        <v>0.004197644325163029</v>
      </c>
      <c r="BU178" s="487" t="n">
        <v>0.0848461450898147</v>
      </c>
      <c r="BV178" s="487" t="n">
        <v>-0.003044616827058561</v>
      </c>
      <c r="BW178" s="487" t="n">
        <v>0.05636606390860957</v>
      </c>
      <c r="BX178" s="487" t="n">
        <v>0.004197635915770014</v>
      </c>
      <c r="BY178" s="487" t="n">
        <v>0.04853455877054016</v>
      </c>
      <c r="BZ178" s="487" t="n">
        <v>-0.02759419630632311</v>
      </c>
      <c r="CA178" s="487" t="n">
        <v>0.003684414313008089</v>
      </c>
      <c r="CB178" s="487" t="n">
        <v>0.009750321593719045</v>
      </c>
      <c r="CC178" s="487" t="n">
        <v>-0.01254955105520677</v>
      </c>
      <c r="CD178" s="487" t="n">
        <v>-0.04295683231415241</v>
      </c>
      <c r="CE178" s="487" t="n">
        <v>0.08945895751375976</v>
      </c>
      <c r="CF178" s="487" t="n">
        <v>0.2213844687744071</v>
      </c>
      <c r="CG178" s="487" t="n">
        <v>0.2994467732399911</v>
      </c>
      <c r="CH178" s="487" t="n">
        <v>0.174838787766542</v>
      </c>
      <c r="CI178" s="487" t="n">
        <v>0.06391366553025066</v>
      </c>
      <c r="CJ178" s="487" t="n">
        <v>0.02859452078033477</v>
      </c>
      <c r="CK178" s="487" t="n">
        <v>-0.02703196302635884</v>
      </c>
      <c r="CL178" s="487" t="n">
        <v>-0.07702658986002542</v>
      </c>
      <c r="CM178" s="487" t="n">
        <v>0.1735173684681964</v>
      </c>
      <c r="CN178" s="487" t="n">
        <v>0.07370067709204414</v>
      </c>
      <c r="CO178" s="487" t="n">
        <v>-0.09484986918598887</v>
      </c>
      <c r="CP178" s="487" t="n">
        <v>-0.04830962348786744</v>
      </c>
      <c r="CQ178" s="487" t="n">
        <v>-0.07378965825232693</v>
      </c>
      <c r="CR178" s="487" t="n">
        <v>0.09158621463849895</v>
      </c>
      <c r="CS178" s="487" t="n">
        <v>0.03941540646330368</v>
      </c>
      <c r="CT178" s="487" t="n">
        <v>-0.07703071253622146</v>
      </c>
      <c r="CU178" s="487" t="n">
        <v>0.03038704814879132</v>
      </c>
      <c r="CV178" s="753" t="n">
        <v>0.1137941696104211</v>
      </c>
    </row>
    <row r="179">
      <c r="A179" s="476" t="n">
        <v>25</v>
      </c>
      <c r="B179" s="701" t="n">
        <v>0</v>
      </c>
      <c r="C179" s="702" t="n">
        <v>0</v>
      </c>
      <c r="D179" s="702" t="n">
        <v>0</v>
      </c>
      <c r="E179" s="702" t="n">
        <v>0</v>
      </c>
      <c r="F179" s="702" t="n">
        <v>0</v>
      </c>
      <c r="G179" s="702" t="n">
        <v>0</v>
      </c>
      <c r="H179" s="702" t="n">
        <v>0</v>
      </c>
      <c r="I179" s="702" t="n">
        <v>0</v>
      </c>
      <c r="J179" s="702" t="n">
        <v>0</v>
      </c>
      <c r="K179" s="702" t="n">
        <v>0</v>
      </c>
      <c r="L179" s="702" t="n">
        <v>0</v>
      </c>
      <c r="M179" s="702" t="n">
        <v>0</v>
      </c>
      <c r="N179" s="702" t="n">
        <v>0</v>
      </c>
      <c r="O179" s="702" t="n">
        <v>0</v>
      </c>
      <c r="P179" s="702" t="n">
        <v>0</v>
      </c>
      <c r="Q179" s="702" t="n">
        <v>0</v>
      </c>
      <c r="R179" s="702" t="n">
        <v>0</v>
      </c>
      <c r="S179" s="702" t="n">
        <v>0</v>
      </c>
      <c r="T179" s="702" t="n">
        <v>0</v>
      </c>
      <c r="U179" s="702" t="n">
        <v>0</v>
      </c>
      <c r="V179" s="702" t="n">
        <v>0</v>
      </c>
      <c r="W179" s="702" t="n">
        <v>0</v>
      </c>
      <c r="X179" s="702" t="n">
        <v>0</v>
      </c>
      <c r="Y179" s="702" t="n">
        <v>0</v>
      </c>
      <c r="Z179" s="702" t="n">
        <v>1</v>
      </c>
      <c r="AA179" s="702" t="n">
        <v>0</v>
      </c>
      <c r="AB179" s="702" t="n">
        <v>0</v>
      </c>
      <c r="AC179" s="702" t="n">
        <v>0</v>
      </c>
      <c r="AD179" s="702" t="n">
        <v>0</v>
      </c>
      <c r="AE179" s="702" t="n">
        <v>0</v>
      </c>
      <c r="AF179" s="702" t="n">
        <v>0</v>
      </c>
      <c r="AG179" s="703" t="n">
        <v>0</v>
      </c>
      <c r="AH179" s="704">
        <f>S179</f>
        <v/>
      </c>
      <c r="AI179" s="845" t="n">
        <v>25</v>
      </c>
      <c r="AJ179" s="543" t="n">
        <v>0.06589838443981653</v>
      </c>
      <c r="AK179" s="845" t="n">
        <v>-0.06705057816630228</v>
      </c>
      <c r="AL179" s="845" t="n">
        <v>-0.04706658293239326</v>
      </c>
      <c r="AM179" s="845" t="n">
        <v>0.2117974566131434</v>
      </c>
      <c r="AN179" s="845" t="n">
        <v>-0.07314023974529775</v>
      </c>
      <c r="AO179" s="845" t="n">
        <v>-0.1113386899200649</v>
      </c>
      <c r="AP179" s="845" t="n">
        <v>-0.08661350374063968</v>
      </c>
      <c r="AQ179" s="845" t="n">
        <v>0.2117970323065758</v>
      </c>
      <c r="AR179" s="845" t="n">
        <v>0.1454617617276776</v>
      </c>
      <c r="AS179" s="845" t="n">
        <v>-0.04120835305477784</v>
      </c>
      <c r="AT179" s="845" t="n">
        <v>-0.01835953121865336</v>
      </c>
      <c r="AU179" s="845" t="n">
        <v>0.06589844662273044</v>
      </c>
      <c r="AV179" s="845" t="n">
        <v>-0.08301089044977665</v>
      </c>
      <c r="AW179" s="845" t="n">
        <v>0.07573538474841024</v>
      </c>
      <c r="AX179" s="845" t="n">
        <v>-0.00345666775306451</v>
      </c>
      <c r="AY179" s="845" t="n">
        <v>-0.05046742861932421</v>
      </c>
      <c r="AZ179" s="845" t="n">
        <v>-0.09484986918598887</v>
      </c>
      <c r="BA179" s="845" t="n">
        <v>-0.005962368012945876</v>
      </c>
      <c r="BB179" s="845" t="n">
        <v>-0.06746954468359602</v>
      </c>
      <c r="BC179" s="845" t="n">
        <v>-0.03005010928007699</v>
      </c>
      <c r="BD179" s="845" t="n">
        <v>-0.09914022786515334</v>
      </c>
      <c r="BE179" s="845" t="n">
        <v>-0.149556561843965</v>
      </c>
      <c r="BF179" s="845" t="n">
        <v>-0.0419887965239808</v>
      </c>
      <c r="BG179" s="845" t="n">
        <v>-0.05228608845012454</v>
      </c>
      <c r="BH179" s="845" t="n">
        <v>0.4482811336399449</v>
      </c>
      <c r="BI179" s="845" t="n">
        <v>-0.1053094589567213</v>
      </c>
      <c r="BJ179" s="845" t="n">
        <v>0.01429635339418542</v>
      </c>
      <c r="BK179" s="845" t="n">
        <v>-0.08539708770344476</v>
      </c>
      <c r="BL179" s="845" t="n">
        <v>0.03624412978792365</v>
      </c>
      <c r="BM179" s="845" t="n">
        <v>0.008424724646658846</v>
      </c>
      <c r="BN179" s="845" t="n">
        <v>-0.0663935976471533</v>
      </c>
      <c r="BO179" s="544" t="n">
        <v>0.05500259690993992</v>
      </c>
      <c r="BP179" s="845" t="n"/>
      <c r="BQ179" s="705" t="n">
        <v>0.02782181125326673</v>
      </c>
      <c r="BR179" s="487" t="n">
        <v>0.04535066182825852</v>
      </c>
      <c r="BS179" s="487" t="n">
        <v>0.01237076956309817</v>
      </c>
      <c r="BT179" s="487" t="n">
        <v>0.02200033662296782</v>
      </c>
      <c r="BU179" s="487" t="n">
        <v>0.05426570177481121</v>
      </c>
      <c r="BV179" s="487" t="n">
        <v>0.008453467679187726</v>
      </c>
      <c r="BW179" s="487" t="n">
        <v>-0.002236830520097724</v>
      </c>
      <c r="BX179" s="487" t="n">
        <v>0.02200029254837188</v>
      </c>
      <c r="BY179" s="487" t="n">
        <v>0.03051075086446356</v>
      </c>
      <c r="BZ179" s="487" t="n">
        <v>-0.0108247088769461</v>
      </c>
      <c r="CA179" s="487" t="n">
        <v>-0.03763639649263954</v>
      </c>
      <c r="CB179" s="487" t="n">
        <v>0.02782183750643373</v>
      </c>
      <c r="CC179" s="487" t="n">
        <v>-0.02839407679219608</v>
      </c>
      <c r="CD179" s="487" t="n">
        <v>-0.0949930163063204</v>
      </c>
      <c r="CE179" s="487" t="n">
        <v>0.1737338358272417</v>
      </c>
      <c r="CF179" s="487" t="n">
        <v>0.1212732773161303</v>
      </c>
      <c r="CG179" s="487" t="n">
        <v>0.1748387877665419</v>
      </c>
      <c r="CH179" s="487" t="n">
        <v>0.2871531494398327</v>
      </c>
      <c r="CI179" s="487" t="n">
        <v>0.07028444038794993</v>
      </c>
      <c r="CJ179" s="487" t="n">
        <v>-0.0390057774627269</v>
      </c>
      <c r="CK179" s="487" t="n">
        <v>0.07707635473533564</v>
      </c>
      <c r="CL179" s="487" t="n">
        <v>0.002747577682160898</v>
      </c>
      <c r="CM179" s="487" t="n">
        <v>-0.03538571695619307</v>
      </c>
      <c r="CN179" s="487" t="n">
        <v>-0.08265939564735439</v>
      </c>
      <c r="CO179" s="487" t="n">
        <v>-0.005962368012946008</v>
      </c>
      <c r="CP179" s="487" t="n">
        <v>0.04418354819899696</v>
      </c>
      <c r="CQ179" s="487" t="n">
        <v>-0.001918295736562125</v>
      </c>
      <c r="CR179" s="487" t="n">
        <v>-0.02536236551905504</v>
      </c>
      <c r="CS179" s="487" t="n">
        <v>0.1119280733352026</v>
      </c>
      <c r="CT179" s="487" t="n">
        <v>0.02298833829254937</v>
      </c>
      <c r="CU179" s="487" t="n">
        <v>-0.0994396723234497</v>
      </c>
      <c r="CV179" s="753" t="n">
        <v>0.2512404034222372</v>
      </c>
    </row>
    <row r="180">
      <c r="A180" s="476" t="n">
        <v>26</v>
      </c>
      <c r="B180" s="701" t="n">
        <v>0</v>
      </c>
      <c r="C180" s="702" t="n">
        <v>0</v>
      </c>
      <c r="D180" s="702" t="n">
        <v>0</v>
      </c>
      <c r="E180" s="702" t="n">
        <v>0</v>
      </c>
      <c r="F180" s="702" t="n">
        <v>0</v>
      </c>
      <c r="G180" s="702" t="n">
        <v>0</v>
      </c>
      <c r="H180" s="702" t="n">
        <v>0</v>
      </c>
      <c r="I180" s="702" t="n">
        <v>0</v>
      </c>
      <c r="J180" s="702" t="n">
        <v>0</v>
      </c>
      <c r="K180" s="702" t="n">
        <v>0</v>
      </c>
      <c r="L180" s="702" t="n">
        <v>0</v>
      </c>
      <c r="M180" s="702" t="n">
        <v>0</v>
      </c>
      <c r="N180" s="702" t="n">
        <v>0</v>
      </c>
      <c r="O180" s="702" t="n">
        <v>0</v>
      </c>
      <c r="P180" s="702" t="n">
        <v>0</v>
      </c>
      <c r="Q180" s="702" t="n">
        <v>0</v>
      </c>
      <c r="R180" s="702" t="n">
        <v>0</v>
      </c>
      <c r="S180" s="702" t="n">
        <v>0</v>
      </c>
      <c r="T180" s="702" t="n">
        <v>0</v>
      </c>
      <c r="U180" s="702" t="n">
        <v>0</v>
      </c>
      <c r="V180" s="702" t="n">
        <v>0</v>
      </c>
      <c r="W180" s="702" t="n">
        <v>0</v>
      </c>
      <c r="X180" s="702" t="n">
        <v>0</v>
      </c>
      <c r="Y180" s="702" t="n">
        <v>0</v>
      </c>
      <c r="Z180" s="702" t="n">
        <v>0</v>
      </c>
      <c r="AA180" s="702" t="n">
        <v>1</v>
      </c>
      <c r="AB180" s="702" t="n">
        <v>0</v>
      </c>
      <c r="AC180" s="702" t="n">
        <v>0</v>
      </c>
      <c r="AD180" s="702" t="n">
        <v>0</v>
      </c>
      <c r="AE180" s="702" t="n">
        <v>0</v>
      </c>
      <c r="AF180" s="702" t="n">
        <v>0</v>
      </c>
      <c r="AG180" s="703" t="n">
        <v>0</v>
      </c>
      <c r="AH180" s="704">
        <f>T180</f>
        <v/>
      </c>
      <c r="AI180" s="845" t="n">
        <v>26</v>
      </c>
      <c r="AJ180" s="543" t="n">
        <v>0.09587473202608528</v>
      </c>
      <c r="AK180" s="845" t="n">
        <v>-0.01894551862177919</v>
      </c>
      <c r="AL180" s="845" t="n">
        <v>-0.002828511919342025</v>
      </c>
      <c r="AM180" s="845" t="n">
        <v>-0.0806177844647657</v>
      </c>
      <c r="AN180" s="845" t="n">
        <v>0.03699045267627697</v>
      </c>
      <c r="AO180" s="845" t="n">
        <v>0.2425461352363034</v>
      </c>
      <c r="AP180" s="845" t="n">
        <v>-0.08277333806380228</v>
      </c>
      <c r="AQ180" s="845" t="n">
        <v>-0.08061762295831533</v>
      </c>
      <c r="AR180" s="845" t="n">
        <v>-0.06647275847603595</v>
      </c>
      <c r="AS180" s="845" t="n">
        <v>-0.1571468332366313</v>
      </c>
      <c r="AT180" s="845" t="n">
        <v>-0.1589712063399991</v>
      </c>
      <c r="AU180" s="845" t="n">
        <v>0.09587482249522589</v>
      </c>
      <c r="AV180" s="845" t="n">
        <v>0.09350880198829174</v>
      </c>
      <c r="AW180" s="845" t="n">
        <v>-0.001070403760749628</v>
      </c>
      <c r="AX180" s="845" t="n">
        <v>-0.01868469532989052</v>
      </c>
      <c r="AY180" s="845" t="n">
        <v>-0.04249596176036213</v>
      </c>
      <c r="AZ180" s="845" t="n">
        <v>-0.04830962348786751</v>
      </c>
      <c r="BA180" s="845" t="n">
        <v>0.04418354819899716</v>
      </c>
      <c r="BB180" s="845" t="n">
        <v>0.0484024169111732</v>
      </c>
      <c r="BC180" s="845" t="n">
        <v>-0.013407643179005</v>
      </c>
      <c r="BD180" s="845" t="n">
        <v>-0.1114293755777961</v>
      </c>
      <c r="BE180" s="845" t="n">
        <v>-0.1619203581480871</v>
      </c>
      <c r="BF180" s="845" t="n">
        <v>-0.1055848279024102</v>
      </c>
      <c r="BG180" s="845" t="n">
        <v>-0.09251076330411297</v>
      </c>
      <c r="BH180" s="845" t="n">
        <v>-0.1053094589567216</v>
      </c>
      <c r="BI180" s="845" t="n">
        <v>0.5767547838891279</v>
      </c>
      <c r="BJ180" s="845" t="n">
        <v>-0.03038445131208833</v>
      </c>
      <c r="BK180" s="845" t="n">
        <v>-0.03842985127023192</v>
      </c>
      <c r="BL180" s="845" t="n">
        <v>0.01875109071987469</v>
      </c>
      <c r="BM180" s="845" t="n">
        <v>0.02741686495537994</v>
      </c>
      <c r="BN180" s="845" t="n">
        <v>-0.0130514468164065</v>
      </c>
      <c r="BO180" s="544" t="n">
        <v>0.01057992849050427</v>
      </c>
      <c r="BP180" s="845" t="n"/>
      <c r="BQ180" s="705" t="n">
        <v>0.04564590343344226</v>
      </c>
      <c r="BR180" s="487" t="n">
        <v>0.05917312953627969</v>
      </c>
      <c r="BS180" s="487" t="n">
        <v>0.1758077461635874</v>
      </c>
      <c r="BT180" s="487" t="n">
        <v>0.01220493019344807</v>
      </c>
      <c r="BU180" s="487" t="n">
        <v>0.1303474173559649</v>
      </c>
      <c r="BV180" s="487" t="n">
        <v>-0.008949590647520232</v>
      </c>
      <c r="BW180" s="487" t="n">
        <v>-0.02375312073380016</v>
      </c>
      <c r="BX180" s="487" t="n">
        <v>0.01220490574257828</v>
      </c>
      <c r="BY180" s="487" t="n">
        <v>0.1612015325117617</v>
      </c>
      <c r="BZ180" s="487" t="n">
        <v>-0.002530279397701556</v>
      </c>
      <c r="CA180" s="487" t="n">
        <v>-0.06004464102056137</v>
      </c>
      <c r="CB180" s="487" t="n">
        <v>0.04564594650574676</v>
      </c>
      <c r="CC180" s="487" t="n">
        <v>-0.0004032975762042028</v>
      </c>
      <c r="CD180" s="487" t="n">
        <v>-0.035795061281782</v>
      </c>
      <c r="CE180" s="487" t="n">
        <v>0.05393611486041222</v>
      </c>
      <c r="CF180" s="487" t="n">
        <v>0.05885822557545141</v>
      </c>
      <c r="CG180" s="487" t="n">
        <v>0.06391366553025066</v>
      </c>
      <c r="CH180" s="487" t="n">
        <v>0.0702844403879499</v>
      </c>
      <c r="CI180" s="487" t="n">
        <v>0.3024423569138967</v>
      </c>
      <c r="CJ180" s="487" t="n">
        <v>0.2244159399163689</v>
      </c>
      <c r="CK180" s="487" t="n">
        <v>0.07978449557363171</v>
      </c>
      <c r="CL180" s="487" t="n">
        <v>0.06004763105333276</v>
      </c>
      <c r="CM180" s="487" t="n">
        <v>-0.04042429329945468</v>
      </c>
      <c r="CN180" s="487" t="n">
        <v>-0.0803407055550865</v>
      </c>
      <c r="CO180" s="487" t="n">
        <v>-0.06746954468359601</v>
      </c>
      <c r="CP180" s="487" t="n">
        <v>0.04840241691117274</v>
      </c>
      <c r="CQ180" s="487" t="n">
        <v>-0.008990078758796372</v>
      </c>
      <c r="CR180" s="487" t="n">
        <v>-0.1242174493960981</v>
      </c>
      <c r="CS180" s="487" t="n">
        <v>-0.06884697809149938</v>
      </c>
      <c r="CT180" s="487" t="n">
        <v>0.02693051580850869</v>
      </c>
      <c r="CU180" s="487" t="n">
        <v>0.01607943593204851</v>
      </c>
      <c r="CV180" s="753" t="n">
        <v>-0.1078517158796181</v>
      </c>
    </row>
    <row r="181">
      <c r="A181" s="476" t="n">
        <v>27</v>
      </c>
      <c r="B181" s="701" t="n">
        <v>0</v>
      </c>
      <c r="C181" s="702" t="n">
        <v>0</v>
      </c>
      <c r="D181" s="702" t="n">
        <v>0</v>
      </c>
      <c r="E181" s="702" t="n">
        <v>0</v>
      </c>
      <c r="F181" s="702" t="n">
        <v>0</v>
      </c>
      <c r="G181" s="702" t="n">
        <v>0</v>
      </c>
      <c r="H181" s="702" t="n">
        <v>0</v>
      </c>
      <c r="I181" s="702" t="n">
        <v>0</v>
      </c>
      <c r="J181" s="702" t="n">
        <v>0</v>
      </c>
      <c r="K181" s="702" t="n">
        <v>0</v>
      </c>
      <c r="L181" s="702" t="n">
        <v>0</v>
      </c>
      <c r="M181" s="702" t="n">
        <v>0</v>
      </c>
      <c r="N181" s="702" t="n">
        <v>0</v>
      </c>
      <c r="O181" s="702" t="n">
        <v>0</v>
      </c>
      <c r="P181" s="702" t="n">
        <v>0</v>
      </c>
      <c r="Q181" s="702" t="n">
        <v>0</v>
      </c>
      <c r="R181" s="702" t="n">
        <v>0</v>
      </c>
      <c r="S181" s="702" t="n">
        <v>0</v>
      </c>
      <c r="T181" s="702" t="n">
        <v>0</v>
      </c>
      <c r="U181" s="702" t="n">
        <v>0</v>
      </c>
      <c r="V181" s="702" t="n">
        <v>0</v>
      </c>
      <c r="W181" s="702" t="n">
        <v>0</v>
      </c>
      <c r="X181" s="702" t="n">
        <v>0</v>
      </c>
      <c r="Y181" s="702" t="n">
        <v>0</v>
      </c>
      <c r="Z181" s="702" t="n">
        <v>0</v>
      </c>
      <c r="AA181" s="702" t="n">
        <v>0</v>
      </c>
      <c r="AB181" s="702" t="n">
        <v>1</v>
      </c>
      <c r="AC181" s="702" t="n">
        <v>0</v>
      </c>
      <c r="AD181" s="702" t="n">
        <v>0</v>
      </c>
      <c r="AE181" s="702" t="n">
        <v>0</v>
      </c>
      <c r="AF181" s="702" t="n">
        <v>0</v>
      </c>
      <c r="AG181" s="703" t="n">
        <v>0</v>
      </c>
      <c r="AH181" s="704">
        <f>U181</f>
        <v/>
      </c>
      <c r="AI181" s="845" t="n">
        <v>27</v>
      </c>
      <c r="AJ181" s="543" t="n">
        <v>-0.05907134460494849</v>
      </c>
      <c r="AK181" s="845" t="n">
        <v>-0.100233047191358</v>
      </c>
      <c r="AL181" s="845" t="n">
        <v>-0.01623681928972526</v>
      </c>
      <c r="AM181" s="845" t="n">
        <v>0.0503795495751352</v>
      </c>
      <c r="AN181" s="845" t="n">
        <v>-0.1089426732431557</v>
      </c>
      <c r="AO181" s="845" t="n">
        <v>0.1056013410370574</v>
      </c>
      <c r="AP181" s="845" t="n">
        <v>0.2410178548476237</v>
      </c>
      <c r="AQ181" s="845" t="n">
        <v>0.05037944864675729</v>
      </c>
      <c r="AR181" s="845" t="n">
        <v>-0.08555918799064384</v>
      </c>
      <c r="AS181" s="845" t="n">
        <v>-0.004804267463148881</v>
      </c>
      <c r="AT181" s="845" t="n">
        <v>0.03839510492470266</v>
      </c>
      <c r="AU181" s="845" t="n">
        <v>-0.05907140034574335</v>
      </c>
      <c r="AV181" s="845" t="n">
        <v>0.1267049305793836</v>
      </c>
      <c r="AW181" s="845" t="n">
        <v>-0.06663729985252015</v>
      </c>
      <c r="AX181" s="845" t="n">
        <v>-0.03281542044394264</v>
      </c>
      <c r="AY181" s="845" t="n">
        <v>0.02846735973433358</v>
      </c>
      <c r="AZ181" s="845" t="n">
        <v>-0.073789658252327</v>
      </c>
      <c r="BA181" s="845" t="n">
        <v>-0.001918295736562298</v>
      </c>
      <c r="BB181" s="845" t="n">
        <v>-0.008990078758796427</v>
      </c>
      <c r="BC181" s="845" t="n">
        <v>0.1162500247010715</v>
      </c>
      <c r="BD181" s="845" t="n">
        <v>-0.00880131849288146</v>
      </c>
      <c r="BE181" s="845" t="n">
        <v>0.04277484341563563</v>
      </c>
      <c r="BF181" s="845" t="n">
        <v>0.06260026987996431</v>
      </c>
      <c r="BG181" s="845" t="n">
        <v>-0.08048569688481549</v>
      </c>
      <c r="BH181" s="845" t="n">
        <v>0.01429635339418556</v>
      </c>
      <c r="BI181" s="845" t="n">
        <v>-0.03038445131208878</v>
      </c>
      <c r="BJ181" s="845" t="n">
        <v>0.4578707747781962</v>
      </c>
      <c r="BK181" s="845" t="n">
        <v>-0.2523741924370263</v>
      </c>
      <c r="BL181" s="845" t="n">
        <v>0.03299519866695384</v>
      </c>
      <c r="BM181" s="845" t="n">
        <v>-0.0629887475678397</v>
      </c>
      <c r="BN181" s="845" t="n">
        <v>-0.1015396300018001</v>
      </c>
      <c r="BO181" s="544" t="n">
        <v>0.04490223860974906</v>
      </c>
      <c r="BP181" s="845" t="n"/>
      <c r="BQ181" s="705" t="n">
        <v>-0.003560198334286557</v>
      </c>
      <c r="BR181" s="487" t="n">
        <v>0.04185154404291307</v>
      </c>
      <c r="BS181" s="487" t="n">
        <v>0.1696859131928914</v>
      </c>
      <c r="BT181" s="487" t="n">
        <v>-0.03422086272355988</v>
      </c>
      <c r="BU181" s="487" t="n">
        <v>0.004448407965700729</v>
      </c>
      <c r="BV181" s="487" t="n">
        <v>-0.02130728587910692</v>
      </c>
      <c r="BW181" s="487" t="n">
        <v>-0.04450607831694919</v>
      </c>
      <c r="BX181" s="487" t="n">
        <v>-0.03422079416684994</v>
      </c>
      <c r="BY181" s="487" t="n">
        <v>0.08273239658714857</v>
      </c>
      <c r="BZ181" s="487" t="n">
        <v>0.002023514851483166</v>
      </c>
      <c r="CA181" s="487" t="n">
        <v>0.01392196184807688</v>
      </c>
      <c r="CB181" s="487" t="n">
        <v>-0.003560201693754487</v>
      </c>
      <c r="CC181" s="487" t="n">
        <v>-0.0264213115318162</v>
      </c>
      <c r="CD181" s="487" t="n">
        <v>0.03239119616868869</v>
      </c>
      <c r="CE181" s="487" t="n">
        <v>-0.02066744994302169</v>
      </c>
      <c r="CF181" s="487" t="n">
        <v>-0.04390850887548949</v>
      </c>
      <c r="CG181" s="487" t="n">
        <v>0.02859452078033477</v>
      </c>
      <c r="CH181" s="487" t="n">
        <v>-0.03900577746272688</v>
      </c>
      <c r="CI181" s="487" t="n">
        <v>0.2244159399163687</v>
      </c>
      <c r="CJ181" s="487" t="n">
        <v>0.4464619787786158</v>
      </c>
      <c r="CK181" s="487" t="n">
        <v>-0.03037567997088063</v>
      </c>
      <c r="CL181" s="487" t="n">
        <v>-0.03128573950948099</v>
      </c>
      <c r="CM181" s="487" t="n">
        <v>-0.007014669068348509</v>
      </c>
      <c r="CN181" s="487" t="n">
        <v>0.1121338410077921</v>
      </c>
      <c r="CO181" s="487" t="n">
        <v>-0.03005010928007681</v>
      </c>
      <c r="CP181" s="487" t="n">
        <v>-0.01340764317900527</v>
      </c>
      <c r="CQ181" s="487" t="n">
        <v>0.1162500247010715</v>
      </c>
      <c r="CR181" s="487" t="n">
        <v>-0.2303956436212685</v>
      </c>
      <c r="CS181" s="487" t="n">
        <v>-0.1233017854295551</v>
      </c>
      <c r="CT181" s="487" t="n">
        <v>-0.2120568970980385</v>
      </c>
      <c r="CU181" s="487" t="n">
        <v>0.06844466888352806</v>
      </c>
      <c r="CV181" s="753" t="n">
        <v>0.02933254648612156</v>
      </c>
    </row>
    <row r="182">
      <c r="A182" s="476" t="n">
        <v>28</v>
      </c>
      <c r="B182" s="701" t="n">
        <v>0</v>
      </c>
      <c r="C182" s="702" t="n">
        <v>0</v>
      </c>
      <c r="D182" s="702" t="n">
        <v>0</v>
      </c>
      <c r="E182" s="702" t="n">
        <v>0</v>
      </c>
      <c r="F182" s="702" t="n">
        <v>0</v>
      </c>
      <c r="G182" s="702" t="n">
        <v>0</v>
      </c>
      <c r="H182" s="702" t="n">
        <v>0</v>
      </c>
      <c r="I182" s="702" t="n">
        <v>0</v>
      </c>
      <c r="J182" s="702" t="n">
        <v>0</v>
      </c>
      <c r="K182" s="702" t="n">
        <v>0</v>
      </c>
      <c r="L182" s="702" t="n">
        <v>0</v>
      </c>
      <c r="M182" s="702" t="n">
        <v>0</v>
      </c>
      <c r="N182" s="702" t="n">
        <v>0</v>
      </c>
      <c r="O182" s="702" t="n">
        <v>0</v>
      </c>
      <c r="P182" s="702" t="n">
        <v>0</v>
      </c>
      <c r="Q182" s="702" t="n">
        <v>0</v>
      </c>
      <c r="R182" s="702" t="n">
        <v>0</v>
      </c>
      <c r="S182" s="702" t="n">
        <v>0</v>
      </c>
      <c r="T182" s="702" t="n">
        <v>0</v>
      </c>
      <c r="U182" s="702" t="n">
        <v>0</v>
      </c>
      <c r="V182" s="702" t="n">
        <v>0</v>
      </c>
      <c r="W182" s="702" t="n">
        <v>0</v>
      </c>
      <c r="X182" s="702" t="n">
        <v>0</v>
      </c>
      <c r="Y182" s="702" t="n">
        <v>0</v>
      </c>
      <c r="Z182" s="702" t="n">
        <v>0</v>
      </c>
      <c r="AA182" s="702" t="n">
        <v>0</v>
      </c>
      <c r="AB182" s="702" t="n">
        <v>0</v>
      </c>
      <c r="AC182" s="702" t="n">
        <v>1</v>
      </c>
      <c r="AD182" s="702" t="n">
        <v>0</v>
      </c>
      <c r="AE182" s="702" t="n">
        <v>0</v>
      </c>
      <c r="AF182" s="702" t="n">
        <v>0</v>
      </c>
      <c r="AG182" s="703" t="n">
        <v>0</v>
      </c>
      <c r="AH182" s="704">
        <f>V182</f>
        <v/>
      </c>
      <c r="AI182" s="845" t="n">
        <v>28</v>
      </c>
      <c r="AJ182" s="543" t="n">
        <v>0.002928763398369182</v>
      </c>
      <c r="AK182" s="845" t="n">
        <v>0.1051648951685152</v>
      </c>
      <c r="AL182" s="845" t="n">
        <v>-0.05506210495563671</v>
      </c>
      <c r="AM182" s="845" t="n">
        <v>0.02622038115143793</v>
      </c>
      <c r="AN182" s="845" t="n">
        <v>0.07428862373029893</v>
      </c>
      <c r="AO182" s="845" t="n">
        <v>0.02257235443881798</v>
      </c>
      <c r="AP182" s="845" t="n">
        <v>0.1103917403286765</v>
      </c>
      <c r="AQ182" s="845" t="n">
        <v>0.02622032862257328</v>
      </c>
      <c r="AR182" s="845" t="n">
        <v>0.04137203083868062</v>
      </c>
      <c r="AS182" s="845" t="n">
        <v>-0.01594726958614681</v>
      </c>
      <c r="AT182" s="845" t="n">
        <v>-0.005381716429700999</v>
      </c>
      <c r="AU182" s="845" t="n">
        <v>0.002928766162003641</v>
      </c>
      <c r="AV182" s="845" t="n">
        <v>0.0572264270283766</v>
      </c>
      <c r="AW182" s="845" t="n">
        <v>-0.01554422473829417</v>
      </c>
      <c r="AX182" s="845" t="n">
        <v>-0.02927304893432868</v>
      </c>
      <c r="AY182" s="845" t="n">
        <v>-0.03455265326717099</v>
      </c>
      <c r="AZ182" s="845" t="n">
        <v>0.09158621463849904</v>
      </c>
      <c r="BA182" s="845" t="n">
        <v>-0.02536236551905523</v>
      </c>
      <c r="BB182" s="845" t="n">
        <v>-0.124217449396098</v>
      </c>
      <c r="BC182" s="845" t="n">
        <v>-0.2303956436212687</v>
      </c>
      <c r="BD182" s="845" t="n">
        <v>-0.01331820021987701</v>
      </c>
      <c r="BE182" s="845" t="n">
        <v>0.007069352763494128</v>
      </c>
      <c r="BF182" s="845" t="n">
        <v>-0.02301663226271668</v>
      </c>
      <c r="BG182" s="845" t="n">
        <v>0.1530924186927763</v>
      </c>
      <c r="BH182" s="845" t="n">
        <v>-0.08539708770344495</v>
      </c>
      <c r="BI182" s="845" t="n">
        <v>-0.0384298512702318</v>
      </c>
      <c r="BJ182" s="845" t="n">
        <v>-0.2523741924370261</v>
      </c>
      <c r="BK182" s="845" t="n">
        <v>0.3691871390947868</v>
      </c>
      <c r="BL182" s="845" t="n">
        <v>-0.01070923396280897</v>
      </c>
      <c r="BM182" s="845" t="n">
        <v>0.05001229041121406</v>
      </c>
      <c r="BN182" s="845" t="n">
        <v>0.1216520460581779</v>
      </c>
      <c r="BO182" s="544" t="n">
        <v>-0.003504128432494988</v>
      </c>
      <c r="BP182" s="845" t="n"/>
      <c r="BQ182" s="705" t="n">
        <v>-0.05096714958524067</v>
      </c>
      <c r="BR182" s="487" t="n">
        <v>-0.009584222510082389</v>
      </c>
      <c r="BS182" s="487" t="n">
        <v>-0.01560777072367275</v>
      </c>
      <c r="BT182" s="487" t="n">
        <v>-0.01874835833435554</v>
      </c>
      <c r="BU182" s="487" t="n">
        <v>0.09180776140412081</v>
      </c>
      <c r="BV182" s="487" t="n">
        <v>-0.09408548944118122</v>
      </c>
      <c r="BW182" s="487" t="n">
        <v>-0.00376730137924039</v>
      </c>
      <c r="BX182" s="487" t="n">
        <v>-0.01874832077464307</v>
      </c>
      <c r="BY182" s="487" t="n">
        <v>-0.02760432529236527</v>
      </c>
      <c r="BZ182" s="487" t="n">
        <v>0.2860384841038134</v>
      </c>
      <c r="CA182" s="487" t="n">
        <v>-0.05143716502752289</v>
      </c>
      <c r="CB182" s="487" t="n">
        <v>-0.05096719767876987</v>
      </c>
      <c r="CC182" s="487" t="n">
        <v>0.09113728435970828</v>
      </c>
      <c r="CD182" s="487" t="n">
        <v>-0.115661421550051</v>
      </c>
      <c r="CE182" s="487" t="n">
        <v>-0.06752822741202773</v>
      </c>
      <c r="CF182" s="487" t="n">
        <v>-0.03501507130638268</v>
      </c>
      <c r="CG182" s="487" t="n">
        <v>-0.0270319630263588</v>
      </c>
      <c r="CH182" s="487" t="n">
        <v>0.07707635473533538</v>
      </c>
      <c r="CI182" s="487" t="n">
        <v>0.07978449557363065</v>
      </c>
      <c r="CJ182" s="487" t="n">
        <v>-0.03037567997088197</v>
      </c>
      <c r="CK182" s="487" t="n">
        <v>0.6298866667389311</v>
      </c>
      <c r="CL182" s="487" t="n">
        <v>-0.1548308000819415</v>
      </c>
      <c r="CM182" s="487" t="n">
        <v>-0.133929693513181</v>
      </c>
      <c r="CN182" s="487" t="n">
        <v>-0.1305565697008589</v>
      </c>
      <c r="CO182" s="487" t="n">
        <v>-0.09914022786515325</v>
      </c>
      <c r="CP182" s="487" t="n">
        <v>-0.1114293755777963</v>
      </c>
      <c r="CQ182" s="487" t="n">
        <v>-0.008801318492881729</v>
      </c>
      <c r="CR182" s="487" t="n">
        <v>-0.0133182002198773</v>
      </c>
      <c r="CS182" s="487" t="n">
        <v>0.03000471012522178</v>
      </c>
      <c r="CT182" s="487" t="n">
        <v>0.01320578684425957</v>
      </c>
      <c r="CU182" s="487" t="n">
        <v>0.01984113421164764</v>
      </c>
      <c r="CV182" s="753" t="n">
        <v>0.004722223728076378</v>
      </c>
    </row>
    <row r="183">
      <c r="A183" s="476" t="n">
        <v>29</v>
      </c>
      <c r="B183" s="701" t="n">
        <v>0</v>
      </c>
      <c r="C183" s="702" t="n">
        <v>0</v>
      </c>
      <c r="D183" s="702" t="n">
        <v>0</v>
      </c>
      <c r="E183" s="702" t="n">
        <v>0</v>
      </c>
      <c r="F183" s="702" t="n">
        <v>0</v>
      </c>
      <c r="G183" s="702" t="n">
        <v>0</v>
      </c>
      <c r="H183" s="702" t="n">
        <v>0</v>
      </c>
      <c r="I183" s="702" t="n">
        <v>0</v>
      </c>
      <c r="J183" s="702" t="n">
        <v>0</v>
      </c>
      <c r="K183" s="702" t="n">
        <v>0</v>
      </c>
      <c r="L183" s="702" t="n">
        <v>0</v>
      </c>
      <c r="M183" s="702" t="n">
        <v>0</v>
      </c>
      <c r="N183" s="702" t="n">
        <v>0</v>
      </c>
      <c r="O183" s="702" t="n">
        <v>0</v>
      </c>
      <c r="P183" s="702" t="n">
        <v>0</v>
      </c>
      <c r="Q183" s="702" t="n">
        <v>0</v>
      </c>
      <c r="R183" s="702" t="n">
        <v>0</v>
      </c>
      <c r="S183" s="702" t="n">
        <v>0</v>
      </c>
      <c r="T183" s="702" t="n">
        <v>0</v>
      </c>
      <c r="U183" s="702" t="n">
        <v>0</v>
      </c>
      <c r="V183" s="702" t="n">
        <v>0</v>
      </c>
      <c r="W183" s="702" t="n">
        <v>0</v>
      </c>
      <c r="X183" s="702" t="n">
        <v>0</v>
      </c>
      <c r="Y183" s="702" t="n">
        <v>0</v>
      </c>
      <c r="Z183" s="702" t="n">
        <v>0</v>
      </c>
      <c r="AA183" s="702" t="n">
        <v>0</v>
      </c>
      <c r="AB183" s="702" t="n">
        <v>0</v>
      </c>
      <c r="AC183" s="702" t="n">
        <v>0</v>
      </c>
      <c r="AD183" s="702" t="n">
        <v>1</v>
      </c>
      <c r="AE183" s="702" t="n">
        <v>0</v>
      </c>
      <c r="AF183" s="702" t="n">
        <v>0</v>
      </c>
      <c r="AG183" s="703" t="n">
        <v>0</v>
      </c>
      <c r="AH183" s="704">
        <f>W183</f>
        <v/>
      </c>
      <c r="AI183" s="845" t="n">
        <v>29</v>
      </c>
      <c r="AJ183" s="543" t="n">
        <v>0.01325414497026701</v>
      </c>
      <c r="AK183" s="845" t="n">
        <v>0.1533030621153924</v>
      </c>
      <c r="AL183" s="845" t="n">
        <v>-0.1055595762979112</v>
      </c>
      <c r="AM183" s="845" t="n">
        <v>0.01974001542494036</v>
      </c>
      <c r="AN183" s="845" t="n">
        <v>0.004591817569736548</v>
      </c>
      <c r="AO183" s="845" t="n">
        <v>-0.00191500531122922</v>
      </c>
      <c r="AP183" s="845" t="n">
        <v>-0.01345460437067671</v>
      </c>
      <c r="AQ183" s="845" t="n">
        <v>0.01973997587858169</v>
      </c>
      <c r="AR183" s="845" t="n">
        <v>-0.07970723005880433</v>
      </c>
      <c r="AS183" s="845" t="n">
        <v>-0.003786064187979112</v>
      </c>
      <c r="AT183" s="845" t="n">
        <v>-0.01595335976699701</v>
      </c>
      <c r="AU183" s="845" t="n">
        <v>0.0132541574771192</v>
      </c>
      <c r="AV183" s="845" t="n">
        <v>-0.01779239553503889</v>
      </c>
      <c r="AW183" s="845" t="n">
        <v>-0.03343696626775934</v>
      </c>
      <c r="AX183" s="845" t="n">
        <v>0.06929497112414756</v>
      </c>
      <c r="AY183" s="845" t="n">
        <v>0.06069251331754121</v>
      </c>
      <c r="AZ183" s="845" t="n">
        <v>0.03941540646330355</v>
      </c>
      <c r="BA183" s="845" t="n">
        <v>0.1119280733352027</v>
      </c>
      <c r="BB183" s="845" t="n">
        <v>-0.06884697809149964</v>
      </c>
      <c r="BC183" s="845" t="n">
        <v>-0.1233017854295552</v>
      </c>
      <c r="BD183" s="845" t="n">
        <v>0.03000471012522163</v>
      </c>
      <c r="BE183" s="845" t="n">
        <v>-0.001548537864885079</v>
      </c>
      <c r="BF183" s="845" t="n">
        <v>-0.0940314504387303</v>
      </c>
      <c r="BG183" s="845" t="n">
        <v>0.01058005767059507</v>
      </c>
      <c r="BH183" s="845" t="n">
        <v>0.03624412978792377</v>
      </c>
      <c r="BI183" s="845" t="n">
        <v>0.01875109071987492</v>
      </c>
      <c r="BJ183" s="845" t="n">
        <v>0.03299519866695422</v>
      </c>
      <c r="BK183" s="845" t="n">
        <v>-0.01070923396280941</v>
      </c>
      <c r="BL183" s="845" t="n">
        <v>0.422536324897745</v>
      </c>
      <c r="BM183" s="845" t="n">
        <v>-0.2080544209168175</v>
      </c>
      <c r="BN183" s="845" t="n">
        <v>-0.2904164768248494</v>
      </c>
      <c r="BO183" s="544" t="n">
        <v>-0.1307592722820075</v>
      </c>
      <c r="BP183" s="845" t="n"/>
      <c r="BQ183" s="705" t="n">
        <v>-0.01213801987599814</v>
      </c>
      <c r="BR183" s="487" t="n">
        <v>-0.01604003709737198</v>
      </c>
      <c r="BS183" s="487" t="n">
        <v>-0.01398424104635087</v>
      </c>
      <c r="BT183" s="487" t="n">
        <v>-0.02524746127899623</v>
      </c>
      <c r="BU183" s="487" t="n">
        <v>0.07844945446198587</v>
      </c>
      <c r="BV183" s="487" t="n">
        <v>-0.03226954826776395</v>
      </c>
      <c r="BW183" s="487" t="n">
        <v>0.07689860150519925</v>
      </c>
      <c r="BX183" s="487" t="n">
        <v>-0.02524741069924044</v>
      </c>
      <c r="BY183" s="487" t="n">
        <v>-0.04518358820132178</v>
      </c>
      <c r="BZ183" s="487" t="n">
        <v>-0.06431001943977359</v>
      </c>
      <c r="CA183" s="487" t="n">
        <v>0.07059451571424288</v>
      </c>
      <c r="CB183" s="487" t="n">
        <v>-0.01213803132965447</v>
      </c>
      <c r="CC183" s="487" t="n">
        <v>-0.08762828794873637</v>
      </c>
      <c r="CD183" s="487" t="n">
        <v>-0.05511647202608951</v>
      </c>
      <c r="CE183" s="487" t="n">
        <v>0.2038316737004918</v>
      </c>
      <c r="CF183" s="487" t="n">
        <v>-0.0776998871817304</v>
      </c>
      <c r="CG183" s="487" t="n">
        <v>-0.0770265898600254</v>
      </c>
      <c r="CH183" s="487" t="n">
        <v>0.002747577682160572</v>
      </c>
      <c r="CI183" s="487" t="n">
        <v>0.06004763105333358</v>
      </c>
      <c r="CJ183" s="487" t="n">
        <v>-0.03128573950947949</v>
      </c>
      <c r="CK183" s="487" t="n">
        <v>-0.1548308000819408</v>
      </c>
      <c r="CL183" s="487" t="n">
        <v>0.7103032235755171</v>
      </c>
      <c r="CM183" s="487" t="n">
        <v>-0.1401282589207327</v>
      </c>
      <c r="CN183" s="487" t="n">
        <v>-0.1038672445807908</v>
      </c>
      <c r="CO183" s="487" t="n">
        <v>-0.1495565618439652</v>
      </c>
      <c r="CP183" s="487" t="n">
        <v>-0.1619203581480876</v>
      </c>
      <c r="CQ183" s="487" t="n">
        <v>0.04277484341563575</v>
      </c>
      <c r="CR183" s="487" t="n">
        <v>0.007069352763494477</v>
      </c>
      <c r="CS183" s="487" t="n">
        <v>-0.001548537864884902</v>
      </c>
      <c r="CT183" s="487" t="n">
        <v>0.02338047658937385</v>
      </c>
      <c r="CU183" s="487" t="n">
        <v>0.04295081034172519</v>
      </c>
      <c r="CV183" s="753" t="n">
        <v>-0.05829359216140529</v>
      </c>
    </row>
    <row r="184">
      <c r="A184" s="476" t="n">
        <v>30</v>
      </c>
      <c r="B184" s="701" t="n">
        <v>0</v>
      </c>
      <c r="C184" s="702" t="n">
        <v>0</v>
      </c>
      <c r="D184" s="702" t="n">
        <v>0</v>
      </c>
      <c r="E184" s="702" t="n">
        <v>0</v>
      </c>
      <c r="F184" s="702" t="n">
        <v>0</v>
      </c>
      <c r="G184" s="702" t="n">
        <v>0</v>
      </c>
      <c r="H184" s="702" t="n">
        <v>0</v>
      </c>
      <c r="I184" s="702" t="n">
        <v>0</v>
      </c>
      <c r="J184" s="702" t="n">
        <v>0</v>
      </c>
      <c r="K184" s="702" t="n">
        <v>0</v>
      </c>
      <c r="L184" s="702" t="n">
        <v>0</v>
      </c>
      <c r="M184" s="702" t="n">
        <v>0</v>
      </c>
      <c r="N184" s="702" t="n">
        <v>0</v>
      </c>
      <c r="O184" s="702" t="n">
        <v>0</v>
      </c>
      <c r="P184" s="702" t="n">
        <v>0</v>
      </c>
      <c r="Q184" s="702" t="n">
        <v>0</v>
      </c>
      <c r="R184" s="702" t="n">
        <v>0</v>
      </c>
      <c r="S184" s="702" t="n">
        <v>0</v>
      </c>
      <c r="T184" s="702" t="n">
        <v>0</v>
      </c>
      <c r="U184" s="702" t="n">
        <v>0</v>
      </c>
      <c r="V184" s="702" t="n">
        <v>0</v>
      </c>
      <c r="W184" s="702" t="n">
        <v>0</v>
      </c>
      <c r="X184" s="702" t="n">
        <v>0</v>
      </c>
      <c r="Y184" s="702" t="n">
        <v>0</v>
      </c>
      <c r="Z184" s="702" t="n">
        <v>0</v>
      </c>
      <c r="AA184" s="702" t="n">
        <v>0</v>
      </c>
      <c r="AB184" s="702" t="n">
        <v>0</v>
      </c>
      <c r="AC184" s="702" t="n">
        <v>0</v>
      </c>
      <c r="AD184" s="702" t="n">
        <v>0</v>
      </c>
      <c r="AE184" s="702" t="n">
        <v>1</v>
      </c>
      <c r="AF184" s="702" t="n">
        <v>0</v>
      </c>
      <c r="AG184" s="703" t="n">
        <v>0</v>
      </c>
      <c r="AH184" s="704">
        <f>X184</f>
        <v/>
      </c>
      <c r="AI184" s="845" t="n">
        <v>30</v>
      </c>
      <c r="AJ184" s="543" t="n">
        <v>-0.03815349058760112</v>
      </c>
      <c r="AK184" s="845" t="n">
        <v>-0.0815805933689055</v>
      </c>
      <c r="AL184" s="845" t="n">
        <v>0.1881094011907277</v>
      </c>
      <c r="AM184" s="845" t="n">
        <v>-0.03339385450287842</v>
      </c>
      <c r="AN184" s="845" t="n">
        <v>-0.09698943012648613</v>
      </c>
      <c r="AO184" s="845" t="n">
        <v>0.03952480560277694</v>
      </c>
      <c r="AP184" s="845" t="n">
        <v>0.02262425904999598</v>
      </c>
      <c r="AQ184" s="845" t="n">
        <v>-0.03339378760296367</v>
      </c>
      <c r="AR184" s="845" t="n">
        <v>0.1446979313528876</v>
      </c>
      <c r="AS184" s="845" t="n">
        <v>0.01562322510346369</v>
      </c>
      <c r="AT184" s="845" t="n">
        <v>0.02718600500765818</v>
      </c>
      <c r="AU184" s="845" t="n">
        <v>-0.03815352658992865</v>
      </c>
      <c r="AV184" s="845" t="n">
        <v>0.0147719477492811</v>
      </c>
      <c r="AW184" s="845" t="n">
        <v>-0.0233439659025906</v>
      </c>
      <c r="AX184" s="845" t="n">
        <v>0.01093209559136119</v>
      </c>
      <c r="AY184" s="845" t="n">
        <v>0.04077265814975164</v>
      </c>
      <c r="AZ184" s="845" t="n">
        <v>-0.07703071253622146</v>
      </c>
      <c r="BA184" s="845" t="n">
        <v>0.02298833829254911</v>
      </c>
      <c r="BB184" s="845" t="n">
        <v>0.0269305158085089</v>
      </c>
      <c r="BC184" s="845" t="n">
        <v>-0.2120568970980386</v>
      </c>
      <c r="BD184" s="845" t="n">
        <v>0.01320578684425941</v>
      </c>
      <c r="BE184" s="845" t="n">
        <v>0.02338047658937404</v>
      </c>
      <c r="BF184" s="845" t="n">
        <v>0.03606501961550035</v>
      </c>
      <c r="BG184" s="845" t="n">
        <v>-0.1084928726511723</v>
      </c>
      <c r="BH184" s="845" t="n">
        <v>0.008424724646658808</v>
      </c>
      <c r="BI184" s="845" t="n">
        <v>0.0274168649553797</v>
      </c>
      <c r="BJ184" s="845" t="n">
        <v>-0.06298874756783959</v>
      </c>
      <c r="BK184" s="845" t="n">
        <v>0.0500122904112143</v>
      </c>
      <c r="BL184" s="845" t="n">
        <v>-0.2080544209168173</v>
      </c>
      <c r="BM184" s="845" t="n">
        <v>0.6631971760197432</v>
      </c>
      <c r="BN184" s="845" t="n">
        <v>-0.1538320572205135</v>
      </c>
      <c r="BO184" s="544" t="n">
        <v>0.006877775200117628</v>
      </c>
      <c r="BP184" s="845" t="n"/>
      <c r="BQ184" s="705" t="n">
        <v>-0.03062651358332651</v>
      </c>
      <c r="BR184" s="487" t="n">
        <v>-0.09230566523806141</v>
      </c>
      <c r="BS184" s="487" t="n">
        <v>-0.03161948580277272</v>
      </c>
      <c r="BT184" s="487" t="n">
        <v>-0.03221082715962684</v>
      </c>
      <c r="BU184" s="487" t="n">
        <v>-0.02862811631971889</v>
      </c>
      <c r="BV184" s="487" t="n">
        <v>-0.02437828252316313</v>
      </c>
      <c r="BW184" s="487" t="n">
        <v>0.02091187150566165</v>
      </c>
      <c r="BX184" s="487" t="n">
        <v>-0.03221076262974188</v>
      </c>
      <c r="BY184" s="487" t="n">
        <v>-0.07129452284402885</v>
      </c>
      <c r="BZ184" s="487" t="n">
        <v>-0.01838902035279069</v>
      </c>
      <c r="CA184" s="487" t="n">
        <v>0.06639698162977054</v>
      </c>
      <c r="CB184" s="487" t="n">
        <v>-0.0306265424830617</v>
      </c>
      <c r="CC184" s="487" t="n">
        <v>-0.02731756299982896</v>
      </c>
      <c r="CD184" s="487" t="n">
        <v>0.05322007639087667</v>
      </c>
      <c r="CE184" s="487" t="n">
        <v>-0.04007315193529259</v>
      </c>
      <c r="CF184" s="487" t="n">
        <v>0.3234943389455388</v>
      </c>
      <c r="CG184" s="487" t="n">
        <v>0.1735173684681964</v>
      </c>
      <c r="CH184" s="487" t="n">
        <v>-0.03538571695619305</v>
      </c>
      <c r="CI184" s="487" t="n">
        <v>-0.0404242932994548</v>
      </c>
      <c r="CJ184" s="487" t="n">
        <v>-0.007014669068348481</v>
      </c>
      <c r="CK184" s="487" t="n">
        <v>-0.1339296935131809</v>
      </c>
      <c r="CL184" s="487" t="n">
        <v>-0.1401282589207331</v>
      </c>
      <c r="CM184" s="487" t="n">
        <v>0.4660767148999589</v>
      </c>
      <c r="CN184" s="487" t="n">
        <v>-0.04444513803965394</v>
      </c>
      <c r="CO184" s="487" t="n">
        <v>-0.04198879652398076</v>
      </c>
      <c r="CP184" s="487" t="n">
        <v>-0.1055848279024103</v>
      </c>
      <c r="CQ184" s="487" t="n">
        <v>0.06260026987996418</v>
      </c>
      <c r="CR184" s="487" t="n">
        <v>-0.02301663226271673</v>
      </c>
      <c r="CS184" s="487" t="n">
        <v>-0.09403145043873046</v>
      </c>
      <c r="CT184" s="487" t="n">
        <v>0.03606501961550026</v>
      </c>
      <c r="CU184" s="487" t="n">
        <v>0.07760648228824071</v>
      </c>
      <c r="CV184" s="753" t="n">
        <v>-0.08801600040436111</v>
      </c>
    </row>
    <row r="185">
      <c r="A185" s="476" t="n">
        <v>31</v>
      </c>
      <c r="B185" s="701" t="n">
        <v>0</v>
      </c>
      <c r="C185" s="702" t="n">
        <v>0</v>
      </c>
      <c r="D185" s="702" t="n">
        <v>0</v>
      </c>
      <c r="E185" s="702" t="n">
        <v>0</v>
      </c>
      <c r="F185" s="702" t="n">
        <v>0</v>
      </c>
      <c r="G185" s="702" t="n">
        <v>0</v>
      </c>
      <c r="H185" s="702" t="n">
        <v>0</v>
      </c>
      <c r="I185" s="702" t="n">
        <v>0</v>
      </c>
      <c r="J185" s="702" t="n">
        <v>0</v>
      </c>
      <c r="K185" s="702" t="n">
        <v>0</v>
      </c>
      <c r="L185" s="702" t="n">
        <v>0</v>
      </c>
      <c r="M185" s="702" t="n">
        <v>0</v>
      </c>
      <c r="N185" s="702" t="n">
        <v>0</v>
      </c>
      <c r="O185" s="702" t="n">
        <v>0</v>
      </c>
      <c r="P185" s="702" t="n">
        <v>0</v>
      </c>
      <c r="Q185" s="702" t="n">
        <v>0</v>
      </c>
      <c r="R185" s="702" t="n">
        <v>0</v>
      </c>
      <c r="S185" s="702" t="n">
        <v>0</v>
      </c>
      <c r="T185" s="702" t="n">
        <v>0</v>
      </c>
      <c r="U185" s="702" t="n">
        <v>0</v>
      </c>
      <c r="V185" s="702" t="n">
        <v>0</v>
      </c>
      <c r="W185" s="702" t="n">
        <v>0</v>
      </c>
      <c r="X185" s="702" t="n">
        <v>0</v>
      </c>
      <c r="Y185" s="702" t="n">
        <v>0</v>
      </c>
      <c r="Z185" s="702" t="n">
        <v>0</v>
      </c>
      <c r="AA185" s="702" t="n">
        <v>0</v>
      </c>
      <c r="AB185" s="702" t="n">
        <v>0</v>
      </c>
      <c r="AC185" s="702" t="n">
        <v>0</v>
      </c>
      <c r="AD185" s="702" t="n">
        <v>0</v>
      </c>
      <c r="AE185" s="702" t="n">
        <v>0</v>
      </c>
      <c r="AF185" s="702" t="n">
        <v>1</v>
      </c>
      <c r="AG185" s="703" t="n">
        <v>0</v>
      </c>
      <c r="AH185" s="704">
        <f>Y185</f>
        <v/>
      </c>
      <c r="AI185" s="845" t="n">
        <v>31</v>
      </c>
      <c r="AJ185" s="543" t="n">
        <v>0.04887373490292118</v>
      </c>
      <c r="AK185" s="845" t="n">
        <v>-0.1373584044984986</v>
      </c>
      <c r="AL185" s="845" t="n">
        <v>-0.1114887984906825</v>
      </c>
      <c r="AM185" s="845" t="n">
        <v>0.04664854130186599</v>
      </c>
      <c r="AN185" s="845" t="n">
        <v>0.1589934940157896</v>
      </c>
      <c r="AO185" s="845" t="n">
        <v>-0.02096200994161163</v>
      </c>
      <c r="AP185" s="845" t="n">
        <v>0.02633127146592349</v>
      </c>
      <c r="AQ185" s="845" t="n">
        <v>0.04664844784804095</v>
      </c>
      <c r="AR185" s="845" t="n">
        <v>-0.02640696951592136</v>
      </c>
      <c r="AS185" s="845" t="n">
        <v>-0.01381372646361665</v>
      </c>
      <c r="AT185" s="845" t="n">
        <v>-0.05239642727875331</v>
      </c>
      <c r="AU185" s="845" t="n">
        <v>0.04887378102106622</v>
      </c>
      <c r="AV185" s="845" t="n">
        <v>0.03541463818785456</v>
      </c>
      <c r="AW185" s="845" t="n">
        <v>0.0175690331815845</v>
      </c>
      <c r="AX185" s="845" t="n">
        <v>-0.05586893460949136</v>
      </c>
      <c r="AY185" s="845" t="n">
        <v>-0.0483150732615681</v>
      </c>
      <c r="AZ185" s="845" t="n">
        <v>0.03038704814879151</v>
      </c>
      <c r="BA185" s="845" t="n">
        <v>-0.09943967232344969</v>
      </c>
      <c r="BB185" s="845" t="n">
        <v>0.01607943593204873</v>
      </c>
      <c r="BC185" s="845" t="n">
        <v>0.06844466888352822</v>
      </c>
      <c r="BD185" s="845" t="n">
        <v>0.01984113421164821</v>
      </c>
      <c r="BE185" s="845" t="n">
        <v>0.04295081034172491</v>
      </c>
      <c r="BF185" s="845" t="n">
        <v>0.07760648228824055</v>
      </c>
      <c r="BG185" s="845" t="n">
        <v>-0.06095338237805346</v>
      </c>
      <c r="BH185" s="845" t="n">
        <v>-0.0663935976471535</v>
      </c>
      <c r="BI185" s="845" t="n">
        <v>-0.0130514468164067</v>
      </c>
      <c r="BJ185" s="845" t="n">
        <v>-0.1015396300018004</v>
      </c>
      <c r="BK185" s="845" t="n">
        <v>0.1216520460581783</v>
      </c>
      <c r="BL185" s="845" t="n">
        <v>-0.2904164768248493</v>
      </c>
      <c r="BM185" s="845" t="n">
        <v>-0.1538320572205134</v>
      </c>
      <c r="BN185" s="845" t="n">
        <v>0.4950250096173163</v>
      </c>
      <c r="BO185" s="544" t="n">
        <v>0.08402137738109638</v>
      </c>
      <c r="BP185" s="845" t="n"/>
      <c r="BQ185" s="705" t="n">
        <v>-0.06804143342133673</v>
      </c>
      <c r="BR185" s="487" t="n">
        <v>0.2039260216335971</v>
      </c>
      <c r="BS185" s="487" t="n">
        <v>0.1111065924245316</v>
      </c>
      <c r="BT185" s="487" t="n">
        <v>-0.05497302537539923</v>
      </c>
      <c r="BU185" s="487" t="n">
        <v>-0.105479312477367</v>
      </c>
      <c r="BV185" s="487" t="n">
        <v>0.01952587491586976</v>
      </c>
      <c r="BW185" s="487" t="n">
        <v>0.07534367017282148</v>
      </c>
      <c r="BX185" s="487" t="n">
        <v>-0.05497291524463524</v>
      </c>
      <c r="BY185" s="487" t="n">
        <v>0.06509343308607414</v>
      </c>
      <c r="BZ185" s="487" t="n">
        <v>-0.004984258019839889</v>
      </c>
      <c r="CA185" s="487" t="n">
        <v>0.09177640524216171</v>
      </c>
      <c r="CB185" s="487" t="n">
        <v>-0.06804149762647055</v>
      </c>
      <c r="CC185" s="487" t="n">
        <v>0.01331065505034184</v>
      </c>
      <c r="CD185" s="487" t="n">
        <v>0.04289283619760277</v>
      </c>
      <c r="CE185" s="487" t="n">
        <v>-0.074088931270217</v>
      </c>
      <c r="CF185" s="487" t="n">
        <v>-0.1178159900777392</v>
      </c>
      <c r="CG185" s="487" t="n">
        <v>0.07370067709204417</v>
      </c>
      <c r="CH185" s="487" t="n">
        <v>-0.08265939564735436</v>
      </c>
      <c r="CI185" s="487" t="n">
        <v>-0.08034070555508664</v>
      </c>
      <c r="CJ185" s="487" t="n">
        <v>0.1121338410077919</v>
      </c>
      <c r="CK185" s="487" t="n">
        <v>-0.1305565697008594</v>
      </c>
      <c r="CL185" s="487" t="n">
        <v>-0.1038672445807909</v>
      </c>
      <c r="CM185" s="487" t="n">
        <v>-0.04444513803965405</v>
      </c>
      <c r="CN185" s="487" t="n">
        <v>0.4236658040755411</v>
      </c>
      <c r="CO185" s="487" t="n">
        <v>-0.05228608845012435</v>
      </c>
      <c r="CP185" s="487" t="n">
        <v>-0.0925107633041124</v>
      </c>
      <c r="CQ185" s="487" t="n">
        <v>-0.08048569688481526</v>
      </c>
      <c r="CR185" s="487" t="n">
        <v>0.1530924186927762</v>
      </c>
      <c r="CS185" s="487" t="n">
        <v>0.01058005767059512</v>
      </c>
      <c r="CT185" s="487" t="n">
        <v>-0.1084928726511724</v>
      </c>
      <c r="CU185" s="487" t="n">
        <v>-0.06095338237805369</v>
      </c>
      <c r="CV185" s="753" t="n">
        <v>0.07600484343724563</v>
      </c>
    </row>
    <row r="186">
      <c r="A186" s="476" t="n">
        <v>32</v>
      </c>
      <c r="B186" s="701" t="n">
        <v>0</v>
      </c>
      <c r="C186" s="702" t="n">
        <v>0</v>
      </c>
      <c r="D186" s="702" t="n">
        <v>0</v>
      </c>
      <c r="E186" s="702" t="n">
        <v>0</v>
      </c>
      <c r="F186" s="702" t="n">
        <v>0</v>
      </c>
      <c r="G186" s="702" t="n">
        <v>0</v>
      </c>
      <c r="H186" s="702" t="n">
        <v>0</v>
      </c>
      <c r="I186" s="702" t="n">
        <v>0</v>
      </c>
      <c r="J186" s="702" t="n">
        <v>0</v>
      </c>
      <c r="K186" s="702" t="n">
        <v>0</v>
      </c>
      <c r="L186" s="702" t="n">
        <v>0</v>
      </c>
      <c r="M186" s="702" t="n">
        <v>0</v>
      </c>
      <c r="N186" s="702" t="n">
        <v>0</v>
      </c>
      <c r="O186" s="702" t="n">
        <v>0</v>
      </c>
      <c r="P186" s="702" t="n">
        <v>0</v>
      </c>
      <c r="Q186" s="702" t="n">
        <v>0</v>
      </c>
      <c r="R186" s="702" t="n">
        <v>0</v>
      </c>
      <c r="S186" s="702" t="n">
        <v>0</v>
      </c>
      <c r="T186" s="702" t="n">
        <v>0</v>
      </c>
      <c r="U186" s="702" t="n">
        <v>0</v>
      </c>
      <c r="V186" s="702" t="n">
        <v>0</v>
      </c>
      <c r="W186" s="702" t="n">
        <v>0</v>
      </c>
      <c r="X186" s="702" t="n">
        <v>0</v>
      </c>
      <c r="Y186" s="702" t="n">
        <v>0</v>
      </c>
      <c r="Z186" s="702" t="n">
        <v>0</v>
      </c>
      <c r="AA186" s="702" t="n">
        <v>0</v>
      </c>
      <c r="AB186" s="702" t="n">
        <v>0</v>
      </c>
      <c r="AC186" s="702" t="n">
        <v>0</v>
      </c>
      <c r="AD186" s="702" t="n">
        <v>0</v>
      </c>
      <c r="AE186" s="702" t="n">
        <v>0</v>
      </c>
      <c r="AF186" s="702" t="n">
        <v>0</v>
      </c>
      <c r="AG186" s="703" t="n">
        <v>1</v>
      </c>
      <c r="AH186" s="704">
        <f>Z186</f>
        <v/>
      </c>
      <c r="AI186" s="845" t="n">
        <v>32</v>
      </c>
      <c r="AJ186" s="543" t="n">
        <v>-0.02697317466543384</v>
      </c>
      <c r="AK186" s="845" t="n">
        <v>-0.08362365497938777</v>
      </c>
      <c r="AL186" s="845" t="n">
        <v>-0.02149233389022769</v>
      </c>
      <c r="AM186" s="845" t="n">
        <v>-0.0129980911177072</v>
      </c>
      <c r="AN186" s="845" t="n">
        <v>-0.1001384146216117</v>
      </c>
      <c r="AO186" s="845" t="n">
        <v>0.0222641226288097</v>
      </c>
      <c r="AP186" s="845" t="n">
        <v>0.003982860413865155</v>
      </c>
      <c r="AQ186" s="845" t="n">
        <v>-0.01299806507785046</v>
      </c>
      <c r="AR186" s="845" t="n">
        <v>-0.0411323373417562</v>
      </c>
      <c r="AS186" s="845" t="n">
        <v>-0.002545076088209267</v>
      </c>
      <c r="AT186" s="845" t="n">
        <v>0.02990896071622495</v>
      </c>
      <c r="AU186" s="845" t="n">
        <v>-0.02697320011781192</v>
      </c>
      <c r="AV186" s="845" t="n">
        <v>-0.0401601614636949</v>
      </c>
      <c r="AW186" s="845" t="n">
        <v>-0.06770564858931347</v>
      </c>
      <c r="AX186" s="845" t="n">
        <v>0.1421084268527536</v>
      </c>
      <c r="AY186" s="845" t="n">
        <v>-0.09132340710983847</v>
      </c>
      <c r="AZ186" s="845" t="n">
        <v>0.1137941696104211</v>
      </c>
      <c r="BA186" s="845" t="n">
        <v>0.2512404034222377</v>
      </c>
      <c r="BB186" s="845" t="n">
        <v>-0.107851715879618</v>
      </c>
      <c r="BC186" s="845" t="n">
        <v>0.02933254648612094</v>
      </c>
      <c r="BD186" s="845" t="n">
        <v>0.004722223728076541</v>
      </c>
      <c r="BE186" s="845" t="n">
        <v>-0.05829359216140492</v>
      </c>
      <c r="BF186" s="845" t="n">
        <v>-0.08801600040436178</v>
      </c>
      <c r="BG186" s="845" t="n">
        <v>0.07600484343724534</v>
      </c>
      <c r="BH186" s="845" t="n">
        <v>0.05500259690993983</v>
      </c>
      <c r="BI186" s="845" t="n">
        <v>0.01057992849050485</v>
      </c>
      <c r="BJ186" s="845" t="n">
        <v>0.04490223860974913</v>
      </c>
      <c r="BK186" s="845" t="n">
        <v>-0.00350412843249457</v>
      </c>
      <c r="BL186" s="845" t="n">
        <v>-0.1307592722820072</v>
      </c>
      <c r="BM186" s="845" t="n">
        <v>0.006877775200118293</v>
      </c>
      <c r="BN186" s="845" t="n">
        <v>0.08402137738109589</v>
      </c>
      <c r="BO186" s="544" t="n">
        <v>0.7408537182973371</v>
      </c>
      <c r="BP186" s="845" t="n"/>
      <c r="BQ186" s="705" t="n">
        <v>0.06589838443981659</v>
      </c>
      <c r="BR186" s="487" t="n">
        <v>-0.06705057816630225</v>
      </c>
      <c r="BS186" s="487" t="n">
        <v>-0.04706658293239324</v>
      </c>
      <c r="BT186" s="487" t="n">
        <v>0.2117974566131435</v>
      </c>
      <c r="BU186" s="487" t="n">
        <v>-0.07314023974529781</v>
      </c>
      <c r="BV186" s="487" t="n">
        <v>-0.111338689920065</v>
      </c>
      <c r="BW186" s="487" t="n">
        <v>-0.08661350374063968</v>
      </c>
      <c r="BX186" s="487" t="n">
        <v>0.211797032306576</v>
      </c>
      <c r="BY186" s="487" t="n">
        <v>0.1454617617276777</v>
      </c>
      <c r="BZ186" s="487" t="n">
        <v>-0.0412083530547778</v>
      </c>
      <c r="CA186" s="487" t="n">
        <v>-0.01835953121865337</v>
      </c>
      <c r="CB186" s="487" t="n">
        <v>0.06589844662273048</v>
      </c>
      <c r="CC186" s="487" t="n">
        <v>-0.08301089044977664</v>
      </c>
      <c r="CD186" s="487" t="n">
        <v>0.07573538474841028</v>
      </c>
      <c r="CE186" s="487" t="n">
        <v>-0.003456667753064491</v>
      </c>
      <c r="CF186" s="487" t="n">
        <v>-0.05046742861932423</v>
      </c>
      <c r="CG186" s="487" t="n">
        <v>-0.09484986918598887</v>
      </c>
      <c r="CH186" s="487" t="n">
        <v>-0.005962368012945802</v>
      </c>
      <c r="CI186" s="487" t="n">
        <v>-0.06746954468359601</v>
      </c>
      <c r="CJ186" s="487" t="n">
        <v>-0.03005010928007701</v>
      </c>
      <c r="CK186" s="487" t="n">
        <v>-0.09914022786515336</v>
      </c>
      <c r="CL186" s="487" t="n">
        <v>-0.1495565618439652</v>
      </c>
      <c r="CM186" s="487" t="n">
        <v>-0.04198879652398085</v>
      </c>
      <c r="CN186" s="487" t="n">
        <v>-0.05228608845012452</v>
      </c>
      <c r="CO186" s="487" t="n">
        <v>0.4482811336399452</v>
      </c>
      <c r="CP186" s="487" t="n">
        <v>-0.1053094589567213</v>
      </c>
      <c r="CQ186" s="487" t="n">
        <v>0.01429635339418544</v>
      </c>
      <c r="CR186" s="487" t="n">
        <v>-0.08539708770344477</v>
      </c>
      <c r="CS186" s="487" t="n">
        <v>0.03624412978792371</v>
      </c>
      <c r="CT186" s="487" t="n">
        <v>0.008424724646658943</v>
      </c>
      <c r="CU186" s="487" t="n">
        <v>-0.06639359764715343</v>
      </c>
      <c r="CV186" s="753" t="n">
        <v>0.05500259690993997</v>
      </c>
    </row>
    <row r="187">
      <c r="A187" s="476" t="n"/>
      <c r="B187" s="701">
        <f>AJ187-BQ187</f>
        <v/>
      </c>
      <c r="C187" s="702">
        <f>AK187-BR187</f>
        <v/>
      </c>
      <c r="D187" s="702">
        <f>AL187-BS187</f>
        <v/>
      </c>
      <c r="E187" s="702">
        <f>AM187-BT187</f>
        <v/>
      </c>
      <c r="F187" s="702">
        <f>AN187-BU187</f>
        <v/>
      </c>
      <c r="G187" s="702">
        <f>AO187-BV187</f>
        <v/>
      </c>
      <c r="H187" s="702">
        <f>AP187-BW187</f>
        <v/>
      </c>
      <c r="I187" s="702">
        <f>AQ187-BX187</f>
        <v/>
      </c>
      <c r="J187" s="702">
        <f>AR187-BY187</f>
        <v/>
      </c>
      <c r="K187" s="702">
        <f>AS187-BZ187</f>
        <v/>
      </c>
      <c r="L187" s="702">
        <f>AT187-CA187</f>
        <v/>
      </c>
      <c r="M187" s="702">
        <f>AU187-CB187</f>
        <v/>
      </c>
      <c r="N187" s="702">
        <f>AV187-CC187</f>
        <v/>
      </c>
      <c r="O187" s="702">
        <f>AW187-CD187</f>
        <v/>
      </c>
      <c r="P187" s="702">
        <f>AX187-CE187</f>
        <v/>
      </c>
      <c r="Q187" s="702">
        <f>AY187-CF187</f>
        <v/>
      </c>
      <c r="R187" s="702">
        <f>AZ187-CG187</f>
        <v/>
      </c>
      <c r="S187" s="702">
        <f>BA187-CH187</f>
        <v/>
      </c>
      <c r="T187" s="702">
        <f>BB187-CI187</f>
        <v/>
      </c>
      <c r="U187" s="702">
        <f>BC187-CJ187</f>
        <v/>
      </c>
      <c r="V187" s="702">
        <f>BD187-CK187</f>
        <v/>
      </c>
      <c r="W187" s="702">
        <f>BE187-CL187</f>
        <v/>
      </c>
      <c r="X187" s="702">
        <f>BF187-CM187</f>
        <v/>
      </c>
      <c r="Y187" s="702">
        <f>BG187-CN187</f>
        <v/>
      </c>
      <c r="Z187" s="702">
        <f>BH187-CO187</f>
        <v/>
      </c>
      <c r="AA187" s="702">
        <f>BI187-CP187</f>
        <v/>
      </c>
      <c r="AB187" s="702">
        <f>BJ187-CQ187</f>
        <v/>
      </c>
      <c r="AC187" s="702">
        <f>BK187-CR187</f>
        <v/>
      </c>
      <c r="AD187" s="702">
        <f>BL187-CS187</f>
        <v/>
      </c>
      <c r="AE187" s="702">
        <f>BM187-CT187</f>
        <v/>
      </c>
      <c r="AF187" s="702">
        <f>BN187-CU187</f>
        <v/>
      </c>
      <c r="AG187" s="703">
        <f>BO187-CV187</f>
        <v/>
      </c>
      <c r="AH187" s="704">
        <f>AA187</f>
        <v/>
      </c>
      <c r="AI187" s="845" t="n"/>
      <c r="AJ187" s="543" t="n">
        <v>0</v>
      </c>
      <c r="AK187" s="845" t="n">
        <v>0</v>
      </c>
      <c r="AL187" s="845" t="n">
        <v>0</v>
      </c>
      <c r="AM187" s="845" t="n">
        <v>0</v>
      </c>
      <c r="AN187" s="845" t="n">
        <v>0</v>
      </c>
      <c r="AO187" s="845" t="n">
        <v>0</v>
      </c>
      <c r="AP187" s="845" t="n">
        <v>0</v>
      </c>
      <c r="AQ187" s="845" t="n">
        <v>0</v>
      </c>
      <c r="AR187" s="845" t="n">
        <v>0</v>
      </c>
      <c r="AS187" s="845" t="n">
        <v>0</v>
      </c>
      <c r="AT187" s="845" t="n">
        <v>0</v>
      </c>
      <c r="AU187" s="845" t="n">
        <v>0</v>
      </c>
      <c r="AV187" s="845" t="n">
        <v>0</v>
      </c>
      <c r="AW187" s="845" t="n">
        <v>0</v>
      </c>
      <c r="AX187" s="845" t="n">
        <v>0</v>
      </c>
      <c r="AY187" s="845" t="n">
        <v>0</v>
      </c>
      <c r="AZ187" s="845" t="n">
        <v>0</v>
      </c>
      <c r="BA187" s="845" t="n">
        <v>0</v>
      </c>
      <c r="BB187" s="845" t="n">
        <v>0</v>
      </c>
      <c r="BC187" s="845" t="n">
        <v>0</v>
      </c>
      <c r="BD187" s="845" t="n">
        <v>0</v>
      </c>
      <c r="BE187" s="845" t="n">
        <v>0</v>
      </c>
      <c r="BF187" s="845" t="n">
        <v>0</v>
      </c>
      <c r="BG187" s="845" t="n">
        <v>0</v>
      </c>
      <c r="BH187" s="845" t="n">
        <v>0</v>
      </c>
      <c r="BI187" s="845" t="n">
        <v>1</v>
      </c>
      <c r="BJ187" s="845" t="n">
        <v>0</v>
      </c>
      <c r="BK187" s="845" t="n">
        <v>0</v>
      </c>
      <c r="BL187" s="845" t="n">
        <v>0</v>
      </c>
      <c r="BM187" s="845" t="n">
        <v>0</v>
      </c>
      <c r="BN187" s="845" t="n">
        <v>0</v>
      </c>
      <c r="BO187" s="544" t="n">
        <v>0</v>
      </c>
      <c r="BP187" s="845" t="n"/>
      <c r="BQ187" s="705" t="n">
        <v>0.09587473202608549</v>
      </c>
      <c r="BR187" s="487" t="n">
        <v>-0.01894551862177908</v>
      </c>
      <c r="BS187" s="487" t="n">
        <v>-0.002828511919342007</v>
      </c>
      <c r="BT187" s="487" t="n">
        <v>-0.0806177844647657</v>
      </c>
      <c r="BU187" s="487" t="n">
        <v>0.03699045267627687</v>
      </c>
      <c r="BV187" s="487" t="n">
        <v>0.2425461352363037</v>
      </c>
      <c r="BW187" s="487" t="n">
        <v>-0.08277333806380238</v>
      </c>
      <c r="BX187" s="487" t="n">
        <v>-0.08061762295831532</v>
      </c>
      <c r="BY187" s="487" t="n">
        <v>-0.06647275847603594</v>
      </c>
      <c r="BZ187" s="487" t="n">
        <v>-0.1571468332366313</v>
      </c>
      <c r="CA187" s="487" t="n">
        <v>-0.158971206339999</v>
      </c>
      <c r="CB187" s="487" t="n">
        <v>0.09587482249522612</v>
      </c>
      <c r="CC187" s="487" t="n">
        <v>0.0935088019882922</v>
      </c>
      <c r="CD187" s="487" t="n">
        <v>-0.001070403760748795</v>
      </c>
      <c r="CE187" s="487" t="n">
        <v>-0.01868469532988985</v>
      </c>
      <c r="CF187" s="487" t="n">
        <v>-0.04249596176036221</v>
      </c>
      <c r="CG187" s="487" t="n">
        <v>-0.04830962348786745</v>
      </c>
      <c r="CH187" s="487" t="n">
        <v>0.04418354819899731</v>
      </c>
      <c r="CI187" s="487" t="n">
        <v>0.04840241691117311</v>
      </c>
      <c r="CJ187" s="487" t="n">
        <v>-0.01340764317900493</v>
      </c>
      <c r="CK187" s="487" t="n">
        <v>-0.1114293755777966</v>
      </c>
      <c r="CL187" s="487" t="n">
        <v>-0.1619203581480871</v>
      </c>
      <c r="CM187" s="487" t="n">
        <v>-0.1055848279024103</v>
      </c>
      <c r="CN187" s="487" t="n">
        <v>-0.0925107633041128</v>
      </c>
      <c r="CO187" s="487" t="n">
        <v>-0.1053094589567215</v>
      </c>
      <c r="CP187" s="487" t="n">
        <v>0.5767547838891284</v>
      </c>
      <c r="CQ187" s="487" t="n">
        <v>-0.03038445131208836</v>
      </c>
      <c r="CR187" s="487" t="n">
        <v>-0.03842985127023198</v>
      </c>
      <c r="CS187" s="487" t="n">
        <v>0.01875109071987485</v>
      </c>
      <c r="CT187" s="487" t="n">
        <v>0.02741686495537974</v>
      </c>
      <c r="CU187" s="487" t="n">
        <v>-0.01305144681640664</v>
      </c>
      <c r="CV187" s="753" t="n">
        <v>0.01057992849050454</v>
      </c>
    </row>
    <row r="188">
      <c r="A188" s="476" t="n"/>
      <c r="B188" s="701">
        <f>AJ188-BQ188</f>
        <v/>
      </c>
      <c r="C188" s="702">
        <f>AK188-BR188</f>
        <v/>
      </c>
      <c r="D188" s="702">
        <f>AL188-BS188</f>
        <v/>
      </c>
      <c r="E188" s="702">
        <f>AM188-BT188</f>
        <v/>
      </c>
      <c r="F188" s="702">
        <f>AN188-BU188</f>
        <v/>
      </c>
      <c r="G188" s="702">
        <f>AO188-BV188</f>
        <v/>
      </c>
      <c r="H188" s="702">
        <f>AP188-BW188</f>
        <v/>
      </c>
      <c r="I188" s="702">
        <f>AQ188-BX188</f>
        <v/>
      </c>
      <c r="J188" s="702">
        <f>AR188-BY188</f>
        <v/>
      </c>
      <c r="K188" s="702">
        <f>AS188-BZ188</f>
        <v/>
      </c>
      <c r="L188" s="702">
        <f>AT188-CA188</f>
        <v/>
      </c>
      <c r="M188" s="702">
        <f>AU188-CB188</f>
        <v/>
      </c>
      <c r="N188" s="702">
        <f>AV188-CC188</f>
        <v/>
      </c>
      <c r="O188" s="702">
        <f>AW188-CD188</f>
        <v/>
      </c>
      <c r="P188" s="702">
        <f>AX188-CE188</f>
        <v/>
      </c>
      <c r="Q188" s="702">
        <f>AY188-CF188</f>
        <v/>
      </c>
      <c r="R188" s="702">
        <f>AZ188-CG188</f>
        <v/>
      </c>
      <c r="S188" s="702">
        <f>BA188-CH188</f>
        <v/>
      </c>
      <c r="T188" s="702">
        <f>BB188-CI188</f>
        <v/>
      </c>
      <c r="U188" s="702">
        <f>BC188-CJ188</f>
        <v/>
      </c>
      <c r="V188" s="702">
        <f>BD188-CK188</f>
        <v/>
      </c>
      <c r="W188" s="702">
        <f>BE188-CL188</f>
        <v/>
      </c>
      <c r="X188" s="702">
        <f>BF188-CM188</f>
        <v/>
      </c>
      <c r="Y188" s="702">
        <f>BG188-CN188</f>
        <v/>
      </c>
      <c r="Z188" s="702">
        <f>BH188-CO188</f>
        <v/>
      </c>
      <c r="AA188" s="702">
        <f>BI188-CP188</f>
        <v/>
      </c>
      <c r="AB188" s="702">
        <f>BJ188-CQ188</f>
        <v/>
      </c>
      <c r="AC188" s="702">
        <f>BK188-CR188</f>
        <v/>
      </c>
      <c r="AD188" s="702">
        <f>BL188-CS188</f>
        <v/>
      </c>
      <c r="AE188" s="702">
        <f>BM188-CT188</f>
        <v/>
      </c>
      <c r="AF188" s="702">
        <f>BN188-CU188</f>
        <v/>
      </c>
      <c r="AG188" s="703">
        <f>BO188-CV188</f>
        <v/>
      </c>
      <c r="AH188" s="704">
        <f>AB188</f>
        <v/>
      </c>
      <c r="AI188" s="845" t="n"/>
      <c r="AJ188" s="543" t="n">
        <v>0</v>
      </c>
      <c r="AK188" s="845" t="inlineStr">
        <is>
          <t>Test lokalny</t>
        </is>
      </c>
      <c r="AL188" s="476" t="n">
        <v>0</v>
      </c>
      <c r="AM188" s="476" t="n">
        <v>0</v>
      </c>
      <c r="AN188" s="845" t="n">
        <v>0</v>
      </c>
      <c r="AO188" s="845" t="n">
        <v>0</v>
      </c>
      <c r="AP188" s="845" t="n">
        <v>0</v>
      </c>
      <c r="AQ188" s="845" t="n">
        <v>0</v>
      </c>
      <c r="AR188" s="845" t="n">
        <v>0</v>
      </c>
      <c r="AS188" s="845" t="n">
        <v>0</v>
      </c>
      <c r="AT188" s="476" t="n">
        <v>0</v>
      </c>
      <c r="AU188" s="476" t="n">
        <v>0</v>
      </c>
      <c r="AV188" s="845" t="n">
        <v>0</v>
      </c>
      <c r="AW188" s="845" t="n">
        <v>0</v>
      </c>
      <c r="AX188" s="845" t="n">
        <v>0</v>
      </c>
      <c r="AY188" s="845" t="n">
        <v>0</v>
      </c>
      <c r="AZ188" s="845" t="n">
        <v>0</v>
      </c>
      <c r="BA188" s="845" t="n">
        <v>0</v>
      </c>
      <c r="BB188" s="845" t="n">
        <v>0</v>
      </c>
      <c r="BC188" s="845" t="n">
        <v>0</v>
      </c>
      <c r="BD188" s="845" t="n">
        <v>0</v>
      </c>
      <c r="BE188" s="845" t="n">
        <v>0</v>
      </c>
      <c r="BF188" s="845" t="n">
        <v>0</v>
      </c>
      <c r="BG188" s="845" t="n">
        <v>0</v>
      </c>
      <c r="BH188" s="845" t="n">
        <v>0</v>
      </c>
      <c r="BI188" s="845" t="n">
        <v>0</v>
      </c>
      <c r="BJ188" s="845" t="n">
        <v>1</v>
      </c>
      <c r="BK188" s="845" t="n">
        <v>0</v>
      </c>
      <c r="BL188" s="845" t="n">
        <v>0</v>
      </c>
      <c r="BM188" s="845" t="n">
        <v>0</v>
      </c>
      <c r="BN188" s="845" t="n">
        <v>0</v>
      </c>
      <c r="BO188" s="544" t="n">
        <v>0</v>
      </c>
      <c r="BP188" s="845" t="n"/>
      <c r="BQ188" s="705" t="n">
        <v>-0.0590713446049486</v>
      </c>
      <c r="BR188" s="487" t="n">
        <v>-0.100233047191358</v>
      </c>
      <c r="BS188" s="487" t="n">
        <v>-0.01623681928972543</v>
      </c>
      <c r="BT188" s="487" t="n">
        <v>0.05037954957513542</v>
      </c>
      <c r="BU188" s="487" t="n">
        <v>-0.1089426732431558</v>
      </c>
      <c r="BV188" s="487" t="n">
        <v>0.1056013410370576</v>
      </c>
      <c r="BW188" s="487" t="n">
        <v>0.2410178548476243</v>
      </c>
      <c r="BX188" s="487" t="n">
        <v>0.05037944864675732</v>
      </c>
      <c r="BY188" s="487" t="n">
        <v>-0.08555918799064392</v>
      </c>
      <c r="BZ188" s="487" t="n">
        <v>-0.004804267463148456</v>
      </c>
      <c r="CA188" s="487" t="n">
        <v>0.03839510492470258</v>
      </c>
      <c r="CB188" s="487" t="n">
        <v>-0.05907140034574368</v>
      </c>
      <c r="CC188" s="487" t="n">
        <v>0.1267049305793847</v>
      </c>
      <c r="CD188" s="487" t="n">
        <v>-0.06663729985251987</v>
      </c>
      <c r="CE188" s="487" t="n">
        <v>-0.03281542044394284</v>
      </c>
      <c r="CF188" s="487" t="n">
        <v>0.02846735973433335</v>
      </c>
      <c r="CG188" s="487" t="n">
        <v>-0.07378965825232701</v>
      </c>
      <c r="CH188" s="487" t="n">
        <v>-0.001918295736562221</v>
      </c>
      <c r="CI188" s="487" t="n">
        <v>-0.008990078758796562</v>
      </c>
      <c r="CJ188" s="487" t="n">
        <v>0.1162500247010715</v>
      </c>
      <c r="CK188" s="487" t="n">
        <v>-0.008801318492880766</v>
      </c>
      <c r="CL188" s="487" t="n">
        <v>0.04277484341563504</v>
      </c>
      <c r="CM188" s="487" t="n">
        <v>0.06260026987996424</v>
      </c>
      <c r="CN188" s="487" t="n">
        <v>-0.08048569688481511</v>
      </c>
      <c r="CO188" s="487" t="n">
        <v>0.01429635339418548</v>
      </c>
      <c r="CP188" s="487" t="n">
        <v>-0.03038445131208892</v>
      </c>
      <c r="CQ188" s="487" t="n">
        <v>0.4578707747781964</v>
      </c>
      <c r="CR188" s="487" t="n">
        <v>-0.2523741924370259</v>
      </c>
      <c r="CS188" s="487" t="n">
        <v>0.03299519866695378</v>
      </c>
      <c r="CT188" s="487" t="n">
        <v>-0.06298874756783951</v>
      </c>
      <c r="CU188" s="487" t="n">
        <v>-0.1015396300018</v>
      </c>
      <c r="CV188" s="753" t="n">
        <v>0.04490223860974958</v>
      </c>
    </row>
    <row r="189">
      <c r="A189" s="476" t="n"/>
      <c r="B189" s="701" t="inlineStr">
        <is>
          <t>Cv</t>
        </is>
      </c>
      <c r="C189" s="702">
        <f>AK189-BR189</f>
        <v/>
      </c>
      <c r="D189" s="702">
        <f>AL189-BS189</f>
        <v/>
      </c>
      <c r="E189" s="702">
        <f>AM189-BT189</f>
        <v/>
      </c>
      <c r="F189" s="702">
        <f>AN189-BU189</f>
        <v/>
      </c>
      <c r="G189" s="702">
        <f>AO189-BV189</f>
        <v/>
      </c>
      <c r="H189" s="702">
        <f>AP189-BW189</f>
        <v/>
      </c>
      <c r="I189" s="702">
        <f>AQ189-BX189</f>
        <v/>
      </c>
      <c r="J189" s="702">
        <f>AR189-BY189</f>
        <v/>
      </c>
      <c r="K189" s="702">
        <f>AS189-BZ189</f>
        <v/>
      </c>
      <c r="L189" s="702">
        <f>AT189-CA189</f>
        <v/>
      </c>
      <c r="M189" s="702">
        <f>AU189-CB189</f>
        <v/>
      </c>
      <c r="N189" s="702">
        <f>AV189-CC189</f>
        <v/>
      </c>
      <c r="O189" s="702">
        <f>AW189-CD189</f>
        <v/>
      </c>
      <c r="P189" s="702">
        <f>AX189-CE189</f>
        <v/>
      </c>
      <c r="Q189" s="702">
        <f>AY189-CF189</f>
        <v/>
      </c>
      <c r="R189" s="702">
        <f>AZ189-CG189</f>
        <v/>
      </c>
      <c r="S189" s="702">
        <f>BA189-CH189</f>
        <v/>
      </c>
      <c r="T189" s="702">
        <f>BB189-CI189</f>
        <v/>
      </c>
      <c r="U189" s="702">
        <f>BC189-CJ189</f>
        <v/>
      </c>
      <c r="V189" s="702">
        <f>BD189-CK189</f>
        <v/>
      </c>
      <c r="W189" s="702">
        <f>BE189-CL189</f>
        <v/>
      </c>
      <c r="X189" s="702">
        <f>BF189-CM189</f>
        <v/>
      </c>
      <c r="Y189" s="702">
        <f>BG189-CN189</f>
        <v/>
      </c>
      <c r="Z189" s="702">
        <f>BH189-CO189</f>
        <v/>
      </c>
      <c r="AA189" s="702">
        <f>BI189-CP189</f>
        <v/>
      </c>
      <c r="AB189" s="702">
        <f>BJ189-CQ189</f>
        <v/>
      </c>
      <c r="AC189" s="702">
        <f>BK189-CR189</f>
        <v/>
      </c>
      <c r="AD189" s="702">
        <f>BL189-CS189</f>
        <v/>
      </c>
      <c r="AE189" s="702">
        <f>BM189-CT189</f>
        <v/>
      </c>
      <c r="AF189" s="702">
        <f>BN189-CU189</f>
        <v/>
      </c>
      <c r="AG189" s="703">
        <f>BO189-CV189</f>
        <v/>
      </c>
      <c r="AH189" s="704">
        <f>AC189</f>
        <v/>
      </c>
      <c r="AI189" s="845" t="inlineStr">
        <is>
          <t>s</t>
        </is>
      </c>
      <c r="AJ189" s="543" t="n">
        <v>0</v>
      </c>
      <c r="AK189" s="845" t="inlineStr">
        <is>
          <t>Qvi</t>
        </is>
      </c>
      <c r="AL189" s="845" t="inlineStr">
        <is>
          <t>ui</t>
        </is>
      </c>
      <c r="AM189" s="845" t="inlineStr">
        <is>
          <t>Warunek</t>
        </is>
      </c>
      <c r="AN189" s="845" t="n">
        <v>0</v>
      </c>
      <c r="AO189" s="849" t="inlineStr">
        <is>
          <t>Test globalny</t>
        </is>
      </c>
      <c r="AP189" s="476" t="n">
        <v>0</v>
      </c>
      <c r="AQ189" s="845" t="n">
        <v>0</v>
      </c>
      <c r="AR189" s="845" t="n">
        <v>0</v>
      </c>
      <c r="AS189" s="476" t="n">
        <v>0</v>
      </c>
      <c r="AT189" s="476" t="n">
        <v>0</v>
      </c>
      <c r="AU189" s="476" t="n">
        <v>0</v>
      </c>
      <c r="AV189" s="845" t="n">
        <v>0</v>
      </c>
      <c r="AW189" s="845" t="n">
        <v>0</v>
      </c>
      <c r="AX189" s="845" t="n">
        <v>0</v>
      </c>
      <c r="AY189" s="845" t="n">
        <v>0</v>
      </c>
      <c r="AZ189" s="845" t="n">
        <v>0</v>
      </c>
      <c r="BA189" s="845" t="n">
        <v>0</v>
      </c>
      <c r="BB189" s="845" t="n">
        <v>0</v>
      </c>
      <c r="BC189" s="845" t="n">
        <v>0</v>
      </c>
      <c r="BD189" s="845" t="n">
        <v>0</v>
      </c>
      <c r="BE189" s="845" t="n">
        <v>0</v>
      </c>
      <c r="BF189" s="845" t="n">
        <v>0</v>
      </c>
      <c r="BG189" s="845" t="n">
        <v>0</v>
      </c>
      <c r="BH189" s="845" t="n">
        <v>0</v>
      </c>
      <c r="BI189" s="845" t="n">
        <v>0</v>
      </c>
      <c r="BJ189" s="845" t="n">
        <v>0</v>
      </c>
      <c r="BK189" s="845" t="n">
        <v>1</v>
      </c>
      <c r="BL189" s="845" t="n">
        <v>0</v>
      </c>
      <c r="BM189" s="845" t="n">
        <v>0</v>
      </c>
      <c r="BN189" s="845" t="n">
        <v>0</v>
      </c>
      <c r="BO189" s="544" t="n">
        <v>0</v>
      </c>
      <c r="BP189" s="845" t="n"/>
      <c r="BQ189" s="705" t="n">
        <v>0.00292876339836938</v>
      </c>
      <c r="BR189" s="487" t="n">
        <v>0.105164895168515</v>
      </c>
      <c r="BS189" s="487" t="n">
        <v>-0.05506210495563649</v>
      </c>
      <c r="BT189" s="487" t="n">
        <v>0.02622038115143799</v>
      </c>
      <c r="BU189" s="487" t="n">
        <v>0.07428862373029899</v>
      </c>
      <c r="BV189" s="487" t="n">
        <v>0.02257235443881819</v>
      </c>
      <c r="BW189" s="487" t="n">
        <v>0.1103917403286764</v>
      </c>
      <c r="BX189" s="487" t="n">
        <v>0.02622032862257342</v>
      </c>
      <c r="BY189" s="487" t="n">
        <v>0.04137203083868082</v>
      </c>
      <c r="BZ189" s="487" t="n">
        <v>-0.01594726958614802</v>
      </c>
      <c r="CA189" s="487" t="n">
        <v>-0.005381716429701033</v>
      </c>
      <c r="CB189" s="487" t="n">
        <v>0.002928766162003937</v>
      </c>
      <c r="CC189" s="487" t="n">
        <v>0.05722642702837562</v>
      </c>
      <c r="CD189" s="487" t="n">
        <v>-0.0155442247382947</v>
      </c>
      <c r="CE189" s="487" t="n">
        <v>-0.02927304893432847</v>
      </c>
      <c r="CF189" s="487" t="n">
        <v>-0.03455265326717094</v>
      </c>
      <c r="CG189" s="487" t="n">
        <v>0.09158621463849898</v>
      </c>
      <c r="CH189" s="487" t="n">
        <v>-0.02536236551905502</v>
      </c>
      <c r="CI189" s="487" t="n">
        <v>-0.1242174493960978</v>
      </c>
      <c r="CJ189" s="487" t="n">
        <v>-0.2303956436212685</v>
      </c>
      <c r="CK189" s="487" t="n">
        <v>-0.01331820021987873</v>
      </c>
      <c r="CL189" s="487" t="n">
        <v>0.007069352763495393</v>
      </c>
      <c r="CM189" s="487" t="n">
        <v>-0.02301663226271677</v>
      </c>
      <c r="CN189" s="487" t="n">
        <v>0.153092418692776</v>
      </c>
      <c r="CO189" s="487" t="n">
        <v>-0.08539708770344473</v>
      </c>
      <c r="CP189" s="487" t="n">
        <v>-0.03842985127023132</v>
      </c>
      <c r="CQ189" s="487" t="n">
        <v>-0.2523741924370259</v>
      </c>
      <c r="CR189" s="487" t="n">
        <v>0.3691871390947863</v>
      </c>
      <c r="CS189" s="487" t="n">
        <v>-0.01070923396280912</v>
      </c>
      <c r="CT189" s="487" t="n">
        <v>0.05001229041121413</v>
      </c>
      <c r="CU189" s="487" t="n">
        <v>0.1216520460581779</v>
      </c>
      <c r="CV189" s="753" t="n">
        <v>-0.003504128432495009</v>
      </c>
    </row>
    <row r="190">
      <c r="A190" s="476" t="n">
        <v>1</v>
      </c>
      <c r="B190" s="701">
        <f t="array" ref="B190:AG221">_xlfn.ANCHORARRAY(B155)-_xlfn.ANCHORARRAY(AJ155)</f>
        <v/>
      </c>
      <c r="C190" s="702" t="n">
        <v>0.004233484189268211</v>
      </c>
      <c r="D190" s="702" t="n">
        <v>0.02457566580324555</v>
      </c>
      <c r="E190" s="702" t="n">
        <v>-0.05777410052184091</v>
      </c>
      <c r="F190" s="702" t="n">
        <v>-0.0695232806328501</v>
      </c>
      <c r="G190" s="702" t="n">
        <v>-0.1391854210289087</v>
      </c>
      <c r="H190" s="702" t="n">
        <v>0.04513482722653962</v>
      </c>
      <c r="I190" s="702" t="n">
        <v>-0.05777398477951479</v>
      </c>
      <c r="J190" s="702" t="n">
        <v>-0.04585757223888669</v>
      </c>
      <c r="K190" s="702" t="n">
        <v>-0.0924779204326347</v>
      </c>
      <c r="L190" s="702" t="n">
        <v>-0.2139351986037583</v>
      </c>
      <c r="M190" s="702" t="n">
        <v>-0.2682017639604348</v>
      </c>
      <c r="N190" s="702" t="n">
        <v>0.0306915910530612</v>
      </c>
      <c r="O190" s="702" t="n">
        <v>0.01514614494543087</v>
      </c>
      <c r="P190" s="702" t="n">
        <v>-0.00858404248163458</v>
      </c>
      <c r="Q190" s="702" t="n">
        <v>-0.008366932512830487</v>
      </c>
      <c r="R190" s="702" t="n">
        <v>-0.009750312393146932</v>
      </c>
      <c r="S190" s="702" t="n">
        <v>-0.02782181125326675</v>
      </c>
      <c r="T190" s="702" t="n">
        <v>-0.04564590343344235</v>
      </c>
      <c r="U190" s="702" t="n">
        <v>0.003560198334286441</v>
      </c>
      <c r="V190" s="702" t="n">
        <v>0.05096714958524075</v>
      </c>
      <c r="W190" s="702" t="n">
        <v>0.01213801987599799</v>
      </c>
      <c r="X190" s="702" t="n">
        <v>0.03062651358332649</v>
      </c>
      <c r="Y190" s="702" t="n">
        <v>0.06804143342133681</v>
      </c>
      <c r="Z190" s="702" t="n">
        <v>-0.06589838443981647</v>
      </c>
      <c r="AA190" s="702" t="n">
        <v>-0.09587473202608557</v>
      </c>
      <c r="AB190" s="702" t="n">
        <v>0.05907134460494858</v>
      </c>
      <c r="AC190" s="702" t="n">
        <v>-0.002928763398369252</v>
      </c>
      <c r="AD190" s="702" t="n">
        <v>-0.01325414497026697</v>
      </c>
      <c r="AE190" s="702" t="n">
        <v>0.03815349058760104</v>
      </c>
      <c r="AF190" s="702" t="n">
        <v>-0.0488737349029213</v>
      </c>
      <c r="AG190" s="703" t="n">
        <v>0.02697317466543392</v>
      </c>
      <c r="AH190" s="704">
        <f>AD190</f>
        <v/>
      </c>
      <c r="AI190" s="845">
        <f t="array" ref="AI190">SQRT(INDEX(_xlfn.ANCHORARRAY($B$190),A190,A190))</f>
        <v/>
      </c>
      <c r="AJ190" s="543" t="n">
        <v>0</v>
      </c>
      <c r="AK190" s="845">
        <f>$AP$191*AI190</f>
        <v/>
      </c>
      <c r="AL190" s="845">
        <f>ABS(Y119/AK190)</f>
        <v/>
      </c>
      <c r="AM190" s="845">
        <f>IF(AL190&lt;2.5,"Spełniony","Nie spełniony")</f>
        <v/>
      </c>
      <c r="AN190" s="845" t="n">
        <v>0</v>
      </c>
      <c r="AO190" s="845" t="inlineStr">
        <is>
          <t>m0krytyczne</t>
        </is>
      </c>
      <c r="AP190" s="845">
        <f>CHIINV(0.05,19)/19</f>
        <v/>
      </c>
      <c r="AQ190" s="845" t="n">
        <v>0</v>
      </c>
      <c r="AR190" s="845" t="n">
        <v>0</v>
      </c>
      <c r="AS190" s="476" t="n">
        <v>0</v>
      </c>
      <c r="AT190" s="476" t="n">
        <v>0</v>
      </c>
      <c r="AU190" s="476" t="n">
        <v>0</v>
      </c>
      <c r="AV190" s="845" t="n">
        <v>0</v>
      </c>
      <c r="AW190" s="845" t="n">
        <v>0</v>
      </c>
      <c r="AX190" s="845" t="n">
        <v>0</v>
      </c>
      <c r="AY190" s="845" t="n">
        <v>0</v>
      </c>
      <c r="AZ190" s="845" t="n">
        <v>0</v>
      </c>
      <c r="BA190" s="845" t="n">
        <v>0</v>
      </c>
      <c r="BB190" s="845" t="n">
        <v>0</v>
      </c>
      <c r="BC190" s="845" t="n">
        <v>0</v>
      </c>
      <c r="BD190" s="845" t="n">
        <v>0</v>
      </c>
      <c r="BE190" s="845" t="n">
        <v>0</v>
      </c>
      <c r="BF190" s="845" t="n">
        <v>0</v>
      </c>
      <c r="BG190" s="845" t="n">
        <v>0</v>
      </c>
      <c r="BH190" s="845" t="n">
        <v>0</v>
      </c>
      <c r="BI190" s="845" t="n">
        <v>0</v>
      </c>
      <c r="BJ190" s="845" t="n">
        <v>0</v>
      </c>
      <c r="BK190" s="845" t="n">
        <v>0</v>
      </c>
      <c r="BL190" s="845" t="n">
        <v>1</v>
      </c>
      <c r="BM190" s="845" t="n">
        <v>0</v>
      </c>
      <c r="BN190" s="845" t="n">
        <v>0</v>
      </c>
      <c r="BO190" s="544" t="n">
        <v>0</v>
      </c>
      <c r="BP190" s="845" t="n"/>
      <c r="BQ190" s="705" t="n">
        <v>0.01325414497026703</v>
      </c>
      <c r="BR190" s="487" t="n">
        <v>0.1533030621153923</v>
      </c>
      <c r="BS190" s="487" t="n">
        <v>-0.1055595762979112</v>
      </c>
      <c r="BT190" s="487" t="n">
        <v>0.01974001542494045</v>
      </c>
      <c r="BU190" s="487" t="n">
        <v>0.004591817569736867</v>
      </c>
      <c r="BV190" s="487" t="n">
        <v>-0.001915005311229325</v>
      </c>
      <c r="BW190" s="487" t="n">
        <v>-0.01345460437067652</v>
      </c>
      <c r="BX190" s="487" t="n">
        <v>0.01973997587858172</v>
      </c>
      <c r="BY190" s="487" t="n">
        <v>-0.07970723005880424</v>
      </c>
      <c r="BZ190" s="487" t="n">
        <v>-0.003786064187979277</v>
      </c>
      <c r="CA190" s="487" t="n">
        <v>-0.01595335976699708</v>
      </c>
      <c r="CB190" s="487" t="n">
        <v>0.01325415747711916</v>
      </c>
      <c r="CC190" s="487" t="n">
        <v>-0.01779239553503895</v>
      </c>
      <c r="CD190" s="487" t="n">
        <v>-0.03343696626775955</v>
      </c>
      <c r="CE190" s="487" t="n">
        <v>0.06929497112414768</v>
      </c>
      <c r="CF190" s="487" t="n">
        <v>0.06069251331754107</v>
      </c>
      <c r="CG190" s="487" t="n">
        <v>0.03941540646330359</v>
      </c>
      <c r="CH190" s="487" t="n">
        <v>0.1119280733352026</v>
      </c>
      <c r="CI190" s="487" t="n">
        <v>-0.06884697809149945</v>
      </c>
      <c r="CJ190" s="487" t="n">
        <v>-0.1233017854295552</v>
      </c>
      <c r="CK190" s="487" t="n">
        <v>0.03000471012522155</v>
      </c>
      <c r="CL190" s="487" t="n">
        <v>-0.001548537864884306</v>
      </c>
      <c r="CM190" s="487" t="n">
        <v>-0.09403145043873044</v>
      </c>
      <c r="CN190" s="487" t="n">
        <v>0.01058005767059494</v>
      </c>
      <c r="CO190" s="487" t="n">
        <v>0.0362441297879235</v>
      </c>
      <c r="CP190" s="487" t="n">
        <v>0.01875109071987471</v>
      </c>
      <c r="CQ190" s="487" t="n">
        <v>0.03299519866695402</v>
      </c>
      <c r="CR190" s="487" t="n">
        <v>-0.01070923396280912</v>
      </c>
      <c r="CS190" s="487" t="n">
        <v>0.4225363248977446</v>
      </c>
      <c r="CT190" s="487" t="n">
        <v>-0.2080544209168174</v>
      </c>
      <c r="CU190" s="487" t="n">
        <v>-0.2904164768248488</v>
      </c>
      <c r="CV190" s="753" t="n">
        <v>-0.1307592722820073</v>
      </c>
    </row>
    <row r="191">
      <c r="A191" s="476" t="n">
        <v>2</v>
      </c>
      <c r="B191" s="701" t="n">
        <v>0.00423348418926818</v>
      </c>
      <c r="C191" s="702" t="n">
        <v>0.7719014842748505</v>
      </c>
      <c r="D191" s="702" t="n">
        <v>-0.09652111725252449</v>
      </c>
      <c r="E191" s="702" t="n">
        <v>0.006197984875864697</v>
      </c>
      <c r="F191" s="702" t="n">
        <v>-0.03411503099053671</v>
      </c>
      <c r="G191" s="702" t="n">
        <v>-0.01246938966554775</v>
      </c>
      <c r="H191" s="702" t="n">
        <v>-0.04880567663816533</v>
      </c>
      <c r="I191" s="702" t="n">
        <v>0.006197972459069293</v>
      </c>
      <c r="J191" s="702" t="n">
        <v>-0.1013137728472479</v>
      </c>
      <c r="K191" s="702" t="n">
        <v>0.008866755135934191</v>
      </c>
      <c r="L191" s="702" t="n">
        <v>-0.005487470994036688</v>
      </c>
      <c r="M191" s="702" t="n">
        <v>0.004233488184060837</v>
      </c>
      <c r="N191" s="702" t="n">
        <v>-0.01409598140508857</v>
      </c>
      <c r="O191" s="702" t="n">
        <v>0.01982617550785661</v>
      </c>
      <c r="P191" s="702" t="n">
        <v>-0.01858441148654733</v>
      </c>
      <c r="Q191" s="702" t="n">
        <v>0.003837056241899332</v>
      </c>
      <c r="R191" s="702" t="n">
        <v>-0.108952673352034</v>
      </c>
      <c r="S191" s="702" t="n">
        <v>-0.04535066182825853</v>
      </c>
      <c r="T191" s="702" t="n">
        <v>-0.05917312953627967</v>
      </c>
      <c r="U191" s="702" t="n">
        <v>-0.04185154404291312</v>
      </c>
      <c r="V191" s="702" t="n">
        <v>0.009584222510082459</v>
      </c>
      <c r="W191" s="702" t="n">
        <v>0.01604003709737207</v>
      </c>
      <c r="X191" s="702" t="n">
        <v>0.09230566523806133</v>
      </c>
      <c r="Y191" s="702" t="n">
        <v>-0.2039260216335972</v>
      </c>
      <c r="Z191" s="702" t="n">
        <v>0.06705057816630224</v>
      </c>
      <c r="AA191" s="702" t="n">
        <v>0.01894551862177905</v>
      </c>
      <c r="AB191" s="702" t="n">
        <v>0.1002330471913578</v>
      </c>
      <c r="AC191" s="702" t="n">
        <v>-0.105164895168515</v>
      </c>
      <c r="AD191" s="702" t="n">
        <v>-0.1533030621153924</v>
      </c>
      <c r="AE191" s="702" t="n">
        <v>0.08158059336890562</v>
      </c>
      <c r="AF191" s="702" t="n">
        <v>0.1373584044984987</v>
      </c>
      <c r="AG191" s="703" t="n">
        <v>0.08362365497938787</v>
      </c>
      <c r="AH191" s="704">
        <f>AE191</f>
        <v/>
      </c>
      <c r="AI191" s="845">
        <f t="array" ref="AI191">SQRT(INDEX(_xlfn.ANCHORARRAY($B$190),A191,A191))</f>
        <v/>
      </c>
      <c r="AJ191" s="543" t="n">
        <v>0</v>
      </c>
      <c r="AK191" s="845">
        <f>$AP$191*AI191</f>
        <v/>
      </c>
      <c r="AL191" s="845">
        <f>ABS(Y120/AK191)</f>
        <v/>
      </c>
      <c r="AM191" s="845">
        <f>IF(AL191&lt;2.5,"Spełniony","Nie spełniony")</f>
        <v/>
      </c>
      <c r="AN191" s="845" t="n">
        <v>0</v>
      </c>
      <c r="AO191" s="845" t="inlineStr">
        <is>
          <t>m0'</t>
        </is>
      </c>
      <c r="AP191" s="845">
        <f>AB131</f>
        <v/>
      </c>
      <c r="AQ191" s="845" t="n">
        <v>0</v>
      </c>
      <c r="AR191" s="845" t="n">
        <v>0</v>
      </c>
      <c r="AS191" s="476" t="n">
        <v>0</v>
      </c>
      <c r="AT191" s="476" t="n">
        <v>0</v>
      </c>
      <c r="AU191" s="476" t="n">
        <v>0</v>
      </c>
      <c r="AV191" s="845" t="n">
        <v>0</v>
      </c>
      <c r="AW191" s="845" t="n">
        <v>0</v>
      </c>
      <c r="AX191" s="845" t="n">
        <v>0</v>
      </c>
      <c r="AY191" s="845" t="n">
        <v>0</v>
      </c>
      <c r="AZ191" s="845" t="n">
        <v>0</v>
      </c>
      <c r="BA191" s="845" t="n">
        <v>0</v>
      </c>
      <c r="BB191" s="845" t="n">
        <v>0</v>
      </c>
      <c r="BC191" s="845" t="n">
        <v>0</v>
      </c>
      <c r="BD191" s="845" t="n">
        <v>0</v>
      </c>
      <c r="BE191" s="845" t="n">
        <v>0</v>
      </c>
      <c r="BF191" s="845" t="n">
        <v>0</v>
      </c>
      <c r="BG191" s="845" t="n">
        <v>0</v>
      </c>
      <c r="BH191" s="845" t="n">
        <v>0</v>
      </c>
      <c r="BI191" s="845" t="n">
        <v>0</v>
      </c>
      <c r="BJ191" s="845" t="n">
        <v>0</v>
      </c>
      <c r="BK191" s="845" t="n">
        <v>0</v>
      </c>
      <c r="BL191" s="845" t="n">
        <v>0</v>
      </c>
      <c r="BM191" s="845" t="n">
        <v>1</v>
      </c>
      <c r="BN191" s="845" t="n">
        <v>0</v>
      </c>
      <c r="BO191" s="544" t="n">
        <v>0</v>
      </c>
      <c r="BP191" s="845" t="n"/>
      <c r="BQ191" s="705" t="n">
        <v>-0.03815349058760102</v>
      </c>
      <c r="BR191" s="487" t="n">
        <v>-0.08158059336890555</v>
      </c>
      <c r="BS191" s="487" t="n">
        <v>0.1881094011907278</v>
      </c>
      <c r="BT191" s="487" t="n">
        <v>-0.03339385450287838</v>
      </c>
      <c r="BU191" s="487" t="n">
        <v>-0.09698943012648611</v>
      </c>
      <c r="BV191" s="487" t="n">
        <v>0.03952480560277695</v>
      </c>
      <c r="BW191" s="487" t="n">
        <v>0.02262425904999587</v>
      </c>
      <c r="BX191" s="487" t="n">
        <v>-0.03339378760296369</v>
      </c>
      <c r="BY191" s="487" t="n">
        <v>0.1446979313528875</v>
      </c>
      <c r="BZ191" s="487" t="n">
        <v>0.01562322510346367</v>
      </c>
      <c r="CA191" s="487" t="n">
        <v>0.02718600500765836</v>
      </c>
      <c r="CB191" s="487" t="n">
        <v>-0.0381535265899285</v>
      </c>
      <c r="CC191" s="487" t="n">
        <v>0.01477194774928095</v>
      </c>
      <c r="CD191" s="487" t="n">
        <v>-0.02334396590259055</v>
      </c>
      <c r="CE191" s="487" t="n">
        <v>0.01093209559136132</v>
      </c>
      <c r="CF191" s="487" t="n">
        <v>0.04077265814975169</v>
      </c>
      <c r="CG191" s="487" t="n">
        <v>-0.07703071253622143</v>
      </c>
      <c r="CH191" s="487" t="n">
        <v>0.0229883382925492</v>
      </c>
      <c r="CI191" s="487" t="n">
        <v>0.0269305158085089</v>
      </c>
      <c r="CJ191" s="487" t="n">
        <v>-0.2120568970980384</v>
      </c>
      <c r="CK191" s="487" t="n">
        <v>0.01320578684425919</v>
      </c>
      <c r="CL191" s="487" t="n">
        <v>0.02338047658937425</v>
      </c>
      <c r="CM191" s="487" t="n">
        <v>0.03606501961550045</v>
      </c>
      <c r="CN191" s="487" t="n">
        <v>-0.1084928726511724</v>
      </c>
      <c r="CO191" s="487" t="n">
        <v>0.008424724646658834</v>
      </c>
      <c r="CP191" s="487" t="n">
        <v>0.02741686495537968</v>
      </c>
      <c r="CQ191" s="487" t="n">
        <v>-0.06298874756783952</v>
      </c>
      <c r="CR191" s="487" t="n">
        <v>0.05001229041121408</v>
      </c>
      <c r="CS191" s="487" t="n">
        <v>-0.2080544209168174</v>
      </c>
      <c r="CT191" s="487" t="n">
        <v>0.663197176019743</v>
      </c>
      <c r="CU191" s="487" t="n">
        <v>-0.1538320572205134</v>
      </c>
      <c r="CV191" s="753" t="n">
        <v>0.006877775200117666</v>
      </c>
    </row>
    <row r="192">
      <c r="A192" s="476" t="n">
        <v>3</v>
      </c>
      <c r="B192" s="701" t="n">
        <v>0.02457566580324555</v>
      </c>
      <c r="C192" s="702" t="n">
        <v>-0.09652111725252445</v>
      </c>
      <c r="D192" s="702" t="n">
        <v>0.7513939548176218</v>
      </c>
      <c r="E192" s="702" t="n">
        <v>0.04099596973095909</v>
      </c>
      <c r="F192" s="702" t="n">
        <v>0.03183981639194947</v>
      </c>
      <c r="G192" s="702" t="n">
        <v>-0.01490793648287272</v>
      </c>
      <c r="H192" s="702" t="n">
        <v>-0.01070362471181394</v>
      </c>
      <c r="I192" s="702" t="n">
        <v>0.04099588760127026</v>
      </c>
      <c r="J192" s="702" t="n">
        <v>-0.1769381139544338</v>
      </c>
      <c r="K192" s="702" t="n">
        <v>-0.00502694178414167</v>
      </c>
      <c r="L192" s="702" t="n">
        <v>-0.02543287522426311</v>
      </c>
      <c r="M192" s="702" t="n">
        <v>0.0245756889932907</v>
      </c>
      <c r="N192" s="702" t="n">
        <v>0.0004645280769879083</v>
      </c>
      <c r="O192" s="702" t="n">
        <v>0.003510649140802899</v>
      </c>
      <c r="P192" s="702" t="n">
        <v>-0.003131776947444343</v>
      </c>
      <c r="Q192" s="702" t="n">
        <v>0.005925683265346905</v>
      </c>
      <c r="R192" s="702" t="n">
        <v>-0.03084690565711994</v>
      </c>
      <c r="S192" s="702" t="n">
        <v>-0.01237076956309815</v>
      </c>
      <c r="T192" s="702" t="n">
        <v>-0.1758077461635875</v>
      </c>
      <c r="U192" s="702" t="n">
        <v>-0.1696859131928916</v>
      </c>
      <c r="V192" s="702" t="n">
        <v>0.0156077707236728</v>
      </c>
      <c r="W192" s="702" t="n">
        <v>0.01398424104635079</v>
      </c>
      <c r="X192" s="702" t="n">
        <v>0.03161948580277266</v>
      </c>
      <c r="Y192" s="702" t="n">
        <v>-0.1111065924245316</v>
      </c>
      <c r="Z192" s="702" t="n">
        <v>0.04706658293239325</v>
      </c>
      <c r="AA192" s="702" t="n">
        <v>0.002828511919342136</v>
      </c>
      <c r="AB192" s="702" t="n">
        <v>0.01623681928972537</v>
      </c>
      <c r="AC192" s="702" t="n">
        <v>0.05506210495563663</v>
      </c>
      <c r="AD192" s="702" t="n">
        <v>0.1055595762979113</v>
      </c>
      <c r="AE192" s="702" t="n">
        <v>-0.1881094011907278</v>
      </c>
      <c r="AF192" s="702" t="n">
        <v>0.1114887984906825</v>
      </c>
      <c r="AG192" s="703" t="n">
        <v>0.02149233389022765</v>
      </c>
      <c r="AH192" s="704">
        <f>AF192</f>
        <v/>
      </c>
      <c r="AI192" s="845">
        <f t="array" ref="AI192">SQRT(INDEX(_xlfn.ANCHORARRAY($B$190),A192,A192))</f>
        <v/>
      </c>
      <c r="AJ192" s="543" t="n">
        <v>0</v>
      </c>
      <c r="AK192" s="845">
        <f>$AP$191*AI192</f>
        <v/>
      </c>
      <c r="AL192" s="845">
        <f>ABS(Y121/AK192)</f>
        <v/>
      </c>
      <c r="AM192" s="845">
        <f>IF(AL192&lt;2.5,"Spełniony","Nie spełniony")</f>
        <v/>
      </c>
      <c r="AN192" s="845" t="n">
        <v>0</v>
      </c>
      <c r="AO192" s="845">
        <f>IF(AP190&gt;AP191,"Warunek spełniony","NIESPEŁNIONY!")</f>
        <v/>
      </c>
      <c r="AP192" s="476" t="n">
        <v>0</v>
      </c>
      <c r="AQ192" s="845" t="n">
        <v>0</v>
      </c>
      <c r="AR192" s="476" t="n">
        <v>0</v>
      </c>
      <c r="AS192" s="476" t="n">
        <v>0</v>
      </c>
      <c r="AT192" s="476" t="n">
        <v>0</v>
      </c>
      <c r="AU192" s="476" t="n">
        <v>0</v>
      </c>
      <c r="AV192" s="476" t="n">
        <v>0</v>
      </c>
      <c r="AW192" s="476" t="n">
        <v>0</v>
      </c>
      <c r="AX192" s="476" t="n">
        <v>0</v>
      </c>
      <c r="AY192" s="476" t="n">
        <v>0</v>
      </c>
      <c r="AZ192" s="476" t="n">
        <v>0</v>
      </c>
      <c r="BA192" s="476" t="n">
        <v>0</v>
      </c>
      <c r="BB192" s="476" t="n">
        <v>0</v>
      </c>
      <c r="BC192" s="476" t="n">
        <v>0</v>
      </c>
      <c r="BD192" s="476" t="n">
        <v>0</v>
      </c>
      <c r="BE192" s="476" t="n">
        <v>0</v>
      </c>
      <c r="BF192" s="476" t="n">
        <v>0</v>
      </c>
      <c r="BG192" s="476" t="n">
        <v>0</v>
      </c>
      <c r="BH192" s="476" t="n">
        <v>0</v>
      </c>
      <c r="BI192" s="476" t="n">
        <v>0</v>
      </c>
      <c r="BJ192" s="476" t="n">
        <v>0</v>
      </c>
      <c r="BK192" s="476" t="n">
        <v>0</v>
      </c>
      <c r="BL192" s="476" t="n">
        <v>0</v>
      </c>
      <c r="BM192" s="476" t="n">
        <v>0</v>
      </c>
      <c r="BN192" s="476" t="n">
        <v>1</v>
      </c>
      <c r="BO192" s="544" t="n">
        <v>0</v>
      </c>
      <c r="BP192" s="476" t="n"/>
      <c r="BQ192" s="705" t="n">
        <v>0.04887373490292126</v>
      </c>
      <c r="BR192" s="487" t="n">
        <v>-0.1373584044984986</v>
      </c>
      <c r="BS192" s="487" t="n">
        <v>-0.1114887984906825</v>
      </c>
      <c r="BT192" s="487" t="n">
        <v>0.04664854130186595</v>
      </c>
      <c r="BU192" s="487" t="n">
        <v>0.1589934940157894</v>
      </c>
      <c r="BV192" s="487" t="n">
        <v>-0.02096200994161143</v>
      </c>
      <c r="BW192" s="487" t="n">
        <v>0.02633127146592333</v>
      </c>
      <c r="BX192" s="487" t="n">
        <v>0.04664844784804104</v>
      </c>
      <c r="BY192" s="487" t="n">
        <v>-0.02640696951592134</v>
      </c>
      <c r="BZ192" s="487" t="n">
        <v>-0.01381372646361708</v>
      </c>
      <c r="CA192" s="487" t="n">
        <v>-0.05239642727875339</v>
      </c>
      <c r="CB192" s="487" t="n">
        <v>0.04887378102106637</v>
      </c>
      <c r="CC192" s="487" t="n">
        <v>0.03541463818785442</v>
      </c>
      <c r="CD192" s="487" t="n">
        <v>0.01756903318158451</v>
      </c>
      <c r="CE192" s="487" t="n">
        <v>-0.0558689346094913</v>
      </c>
      <c r="CF192" s="487" t="n">
        <v>-0.04831507326156796</v>
      </c>
      <c r="CG192" s="487" t="n">
        <v>0.03038704814879139</v>
      </c>
      <c r="CH192" s="487" t="n">
        <v>-0.09943967232344954</v>
      </c>
      <c r="CI192" s="487" t="n">
        <v>0.01607943593204871</v>
      </c>
      <c r="CJ192" s="487" t="n">
        <v>0.06844466888352825</v>
      </c>
      <c r="CK192" s="487" t="n">
        <v>0.01984113421164743</v>
      </c>
      <c r="CL192" s="487" t="n">
        <v>0.04295081034172497</v>
      </c>
      <c r="CM192" s="487" t="n">
        <v>0.07760648228824059</v>
      </c>
      <c r="CN192" s="487" t="n">
        <v>-0.06095338237805362</v>
      </c>
      <c r="CO192" s="487" t="n">
        <v>-0.06639359764715319</v>
      </c>
      <c r="CP192" s="487" t="n">
        <v>-0.01305144681640617</v>
      </c>
      <c r="CQ192" s="487" t="n">
        <v>-0.1015396300018001</v>
      </c>
      <c r="CR192" s="487" t="n">
        <v>0.1216520460581778</v>
      </c>
      <c r="CS192" s="487" t="n">
        <v>-0.2904164768248489</v>
      </c>
      <c r="CT192" s="487" t="n">
        <v>-0.1538320572205134</v>
      </c>
      <c r="CU192" s="487" t="n">
        <v>0.4950250096173158</v>
      </c>
      <c r="CV192" s="753" t="n">
        <v>0.08402137738109614</v>
      </c>
    </row>
    <row r="193">
      <c r="A193" s="476" t="n">
        <v>4</v>
      </c>
      <c r="B193" s="708" t="n">
        <v>-0.05777410052184093</v>
      </c>
      <c r="C193" s="709" t="n">
        <v>0.00619798487586469</v>
      </c>
      <c r="D193" s="709" t="n">
        <v>0.04099596973095908</v>
      </c>
      <c r="E193" s="709" t="n">
        <v>0.7875261834197895</v>
      </c>
      <c r="F193" s="709" t="n">
        <v>-0.05697984711552388</v>
      </c>
      <c r="G193" s="709" t="n">
        <v>0.01481990015170789</v>
      </c>
      <c r="H193" s="709" t="n">
        <v>-0.1305687827018136</v>
      </c>
      <c r="I193" s="709" t="n">
        <v>-0.2124733909186503</v>
      </c>
      <c r="J193" s="709" t="n">
        <v>-0.141972820429437</v>
      </c>
      <c r="K193" s="709" t="n">
        <v>0.04624052989013297</v>
      </c>
      <c r="L193" s="709" t="n">
        <v>0.04894088027384604</v>
      </c>
      <c r="M193" s="709" t="n">
        <v>-0.05777415503853285</v>
      </c>
      <c r="N193" s="709" t="n">
        <v>-0.0535203846226049</v>
      </c>
      <c r="O193" s="709" t="n">
        <v>0.01998496947387045</v>
      </c>
      <c r="P193" s="709" t="n">
        <v>0.00396874317305862</v>
      </c>
      <c r="Q193" s="709" t="n">
        <v>0.001465632111719246</v>
      </c>
      <c r="R193" s="709" t="n">
        <v>-0.00419764432516306</v>
      </c>
      <c r="S193" s="709" t="n">
        <v>-0.02200033662296756</v>
      </c>
      <c r="T193" s="709" t="n">
        <v>-0.01220493019344814</v>
      </c>
      <c r="U193" s="709" t="n">
        <v>0.03422086272355981</v>
      </c>
      <c r="V193" s="709" t="n">
        <v>0.01874835833435531</v>
      </c>
      <c r="W193" s="709" t="n">
        <v>0.02524746127899639</v>
      </c>
      <c r="X193" s="709" t="n">
        <v>0.0322108271596268</v>
      </c>
      <c r="Y193" s="709" t="n">
        <v>0.0549730253753993</v>
      </c>
      <c r="Z193" s="709" t="n">
        <v>-0.2117974566131434</v>
      </c>
      <c r="AA193" s="709" t="n">
        <v>0.08061778446476574</v>
      </c>
      <c r="AB193" s="709" t="n">
        <v>-0.05037954957513515</v>
      </c>
      <c r="AC193" s="709" t="n">
        <v>-0.02622038115143795</v>
      </c>
      <c r="AD193" s="709" t="n">
        <v>-0.01974001542494037</v>
      </c>
      <c r="AE193" s="709" t="n">
        <v>0.03339385450287853</v>
      </c>
      <c r="AF193" s="709" t="n">
        <v>-0.04664854130186612</v>
      </c>
      <c r="AG193" s="710" t="n">
        <v>0.01299809111770742</v>
      </c>
      <c r="AH193" s="711">
        <f>AG193</f>
        <v/>
      </c>
      <c r="AI193" s="845">
        <f t="array" ref="AI193">SQRT(INDEX(_xlfn.ANCHORARRAY($B$190),A193,A193))</f>
        <v/>
      </c>
      <c r="AJ193" s="567" t="n">
        <v>0</v>
      </c>
      <c r="AK193" s="590">
        <f>$AP$191*AI193</f>
        <v/>
      </c>
      <c r="AL193" s="590">
        <f>ABS(Y122/AK193)</f>
        <v/>
      </c>
      <c r="AM193" s="590">
        <f>IF(AL193&lt;2.5,"Spełniony","Nie spełniony")</f>
        <v/>
      </c>
      <c r="AN193" s="590" t="n">
        <v>0</v>
      </c>
      <c r="AO193" s="590" t="n">
        <v>0</v>
      </c>
      <c r="AP193" s="590" t="n">
        <v>0</v>
      </c>
      <c r="AQ193" s="590" t="n">
        <v>0</v>
      </c>
      <c r="AR193" s="590" t="n">
        <v>0</v>
      </c>
      <c r="AS193" s="590" t="n">
        <v>0</v>
      </c>
      <c r="AT193" s="590" t="n">
        <v>0</v>
      </c>
      <c r="AU193" s="590" t="n">
        <v>0</v>
      </c>
      <c r="AV193" s="590" t="n">
        <v>0</v>
      </c>
      <c r="AW193" s="590" t="n">
        <v>0</v>
      </c>
      <c r="AX193" s="590" t="n">
        <v>0</v>
      </c>
      <c r="AY193" s="590" t="n">
        <v>0</v>
      </c>
      <c r="AZ193" s="590" t="n">
        <v>0</v>
      </c>
      <c r="BA193" s="590" t="n">
        <v>0</v>
      </c>
      <c r="BB193" s="590" t="n">
        <v>0</v>
      </c>
      <c r="BC193" s="590" t="n">
        <v>0</v>
      </c>
      <c r="BD193" s="590" t="n">
        <v>0</v>
      </c>
      <c r="BE193" s="590" t="n">
        <v>0</v>
      </c>
      <c r="BF193" s="590" t="n">
        <v>0</v>
      </c>
      <c r="BG193" s="590" t="n">
        <v>0</v>
      </c>
      <c r="BH193" s="590" t="n">
        <v>0</v>
      </c>
      <c r="BI193" s="590" t="n">
        <v>0</v>
      </c>
      <c r="BJ193" s="590" t="n">
        <v>0</v>
      </c>
      <c r="BK193" s="590" t="n">
        <v>0</v>
      </c>
      <c r="BL193" s="590" t="n">
        <v>0</v>
      </c>
      <c r="BM193" s="590" t="n">
        <v>0</v>
      </c>
      <c r="BN193" s="590" t="n">
        <v>0</v>
      </c>
      <c r="BO193" s="568" t="n">
        <v>1</v>
      </c>
      <c r="BP193" s="476" t="n"/>
      <c r="BQ193" s="712" t="n">
        <v>-0.02697317466543398</v>
      </c>
      <c r="BR193" s="668" t="n">
        <v>-0.08362365497938776</v>
      </c>
      <c r="BS193" s="668" t="n">
        <v>-0.02149233389022759</v>
      </c>
      <c r="BT193" s="668" t="n">
        <v>-0.01299809111770722</v>
      </c>
      <c r="BU193" s="668" t="n">
        <v>-0.1001384146216118</v>
      </c>
      <c r="BV193" s="668" t="n">
        <v>0.02226412262880949</v>
      </c>
      <c r="BW193" s="668" t="n">
        <v>0.003982860413865284</v>
      </c>
      <c r="BX193" s="668" t="n">
        <v>-0.01299806507785049</v>
      </c>
      <c r="BY193" s="668" t="n">
        <v>-0.04113233734175614</v>
      </c>
      <c r="BZ193" s="668" t="n">
        <v>-0.002545076088208996</v>
      </c>
      <c r="CA193" s="668" t="n">
        <v>0.02990896071622523</v>
      </c>
      <c r="CB193" s="668" t="n">
        <v>-0.02697320011781206</v>
      </c>
      <c r="CC193" s="668" t="n">
        <v>-0.04016016146369493</v>
      </c>
      <c r="CD193" s="668" t="n">
        <v>-0.06770564858931338</v>
      </c>
      <c r="CE193" s="668" t="n">
        <v>0.1421084268527534</v>
      </c>
      <c r="CF193" s="668" t="n">
        <v>-0.09132340710983836</v>
      </c>
      <c r="CG193" s="668" t="n">
        <v>0.1137941696104212</v>
      </c>
      <c r="CH193" s="668" t="n">
        <v>0.2512404034222374</v>
      </c>
      <c r="CI193" s="668" t="n">
        <v>-0.107851715879618</v>
      </c>
      <c r="CJ193" s="668" t="n">
        <v>0.02933254648612117</v>
      </c>
      <c r="CK193" s="668" t="n">
        <v>0.00472222372807668</v>
      </c>
      <c r="CL193" s="668" t="n">
        <v>-0.058293592161405</v>
      </c>
      <c r="CM193" s="668" t="n">
        <v>-0.08801600040436136</v>
      </c>
      <c r="CN193" s="668" t="n">
        <v>0.07600484343724559</v>
      </c>
      <c r="CO193" s="668" t="n">
        <v>0.05500259690993985</v>
      </c>
      <c r="CP193" s="668" t="n">
        <v>0.01057992849050421</v>
      </c>
      <c r="CQ193" s="668" t="n">
        <v>0.04490223860974927</v>
      </c>
      <c r="CR193" s="668" t="n">
        <v>-0.003504128432494591</v>
      </c>
      <c r="CS193" s="668" t="n">
        <v>-0.1307592722820074</v>
      </c>
      <c r="CT193" s="668" t="n">
        <v>0.006877775200118272</v>
      </c>
      <c r="CU193" s="668" t="n">
        <v>0.08402137738109595</v>
      </c>
      <c r="CV193" s="669" t="n">
        <v>0.7408537182973368</v>
      </c>
    </row>
    <row r="194">
      <c r="A194" s="476" t="n">
        <v>5</v>
      </c>
      <c r="B194" s="845" t="n">
        <v>-0.06952328063285004</v>
      </c>
      <c r="C194" s="845" t="n">
        <v>-0.0341150309905367</v>
      </c>
      <c r="D194" s="845" t="n">
        <v>0.03183981639194947</v>
      </c>
      <c r="E194" s="845" t="n">
        <v>-0.0569798471155238</v>
      </c>
      <c r="F194" s="845" t="n">
        <v>0.8023594965295642</v>
      </c>
      <c r="G194" s="845" t="n">
        <v>0.01129084229096595</v>
      </c>
      <c r="H194" s="845" t="n">
        <v>-0.01517069797484986</v>
      </c>
      <c r="I194" s="845" t="n">
        <v>-0.05697973296437324</v>
      </c>
      <c r="J194" s="845" t="n">
        <v>-0.05175321368569883</v>
      </c>
      <c r="K194" s="845" t="n">
        <v>0.01374892591834676</v>
      </c>
      <c r="L194" s="845" t="n">
        <v>0.0867067553384389</v>
      </c>
      <c r="M194" s="845" t="n">
        <v>-0.0695233462362819</v>
      </c>
      <c r="N194" s="845" t="n">
        <v>-0.02535121148557201</v>
      </c>
      <c r="O194" s="845" t="n">
        <v>0.04247349388827418</v>
      </c>
      <c r="P194" s="845" t="n">
        <v>-0.04229270036195841</v>
      </c>
      <c r="Q194" s="845" t="n">
        <v>-0.05234695305005964</v>
      </c>
      <c r="R194" s="845" t="n">
        <v>-0.0848461450898147</v>
      </c>
      <c r="S194" s="845" t="n">
        <v>-0.05426570177481102</v>
      </c>
      <c r="T194" s="845" t="n">
        <v>-0.1303474173559649</v>
      </c>
      <c r="U194" s="845" t="n">
        <v>-0.004448407965700998</v>
      </c>
      <c r="V194" s="845" t="n">
        <v>-0.09180776140412074</v>
      </c>
      <c r="W194" s="845" t="n">
        <v>-0.07844945446198585</v>
      </c>
      <c r="X194" s="845" t="n">
        <v>0.02862811631971877</v>
      </c>
      <c r="Y194" s="845" t="n">
        <v>0.1054793124773668</v>
      </c>
      <c r="Z194" s="845" t="n">
        <v>0.07314023974529782</v>
      </c>
      <c r="AA194" s="845" t="n">
        <v>-0.03699045267627686</v>
      </c>
      <c r="AB194" s="845" t="n">
        <v>0.1089426732431557</v>
      </c>
      <c r="AC194" s="845" t="n">
        <v>-0.0742886237302989</v>
      </c>
      <c r="AD194" s="845" t="n">
        <v>-0.004591817569736603</v>
      </c>
      <c r="AE194" s="845" t="n">
        <v>0.09698943012648614</v>
      </c>
      <c r="AF194" s="845" t="n">
        <v>-0.1589934940157896</v>
      </c>
      <c r="AG194" s="845" t="n">
        <v>0.1001384146216118</v>
      </c>
      <c r="AH194" s="476" t="n"/>
      <c r="AI194" s="845">
        <f t="array" ref="AI194">SQRT(INDEX(_xlfn.ANCHORARRAY($B$190),A194,A194))</f>
        <v/>
      </c>
      <c r="AJ194" s="845" t="n"/>
      <c r="AK194" s="845">
        <f>$AP$191*AI194</f>
        <v/>
      </c>
      <c r="AL194" s="845">
        <f>ABS(Y123/AK194)</f>
        <v/>
      </c>
      <c r="AM194" s="845">
        <f>IF(AL194&lt;2.5,"Spełniony","Nie spełniony")</f>
        <v/>
      </c>
      <c r="AN194" s="845" t="n"/>
      <c r="AO194" s="845" t="n"/>
      <c r="AP194" s="845" t="n"/>
      <c r="AQ194" s="845" t="n"/>
      <c r="AR194" s="476" t="n"/>
      <c r="AS194" s="476" t="n"/>
      <c r="AT194" s="476" t="n"/>
      <c r="AU194" s="476" t="n"/>
      <c r="AV194" s="476" t="n"/>
      <c r="AW194" s="476" t="n"/>
      <c r="AX194" s="476" t="n"/>
      <c r="AY194" s="476" t="n"/>
      <c r="AZ194" s="476" t="n"/>
      <c r="BA194" s="476" t="n"/>
      <c r="BB194" s="476" t="n"/>
      <c r="BC194" s="476" t="n"/>
      <c r="BD194" s="476" t="n"/>
      <c r="BE194" s="476" t="n"/>
      <c r="BF194" s="476" t="n"/>
      <c r="BG194" s="476" t="n"/>
      <c r="BH194" s="476" t="n"/>
      <c r="BI194" s="476" t="n"/>
      <c r="BJ194" s="476" t="n"/>
      <c r="BK194" s="476" t="n"/>
      <c r="BL194" s="476" t="n"/>
      <c r="BM194" s="476" t="n"/>
      <c r="BN194" s="476" t="n"/>
      <c r="BO194" s="476" t="n"/>
      <c r="BP194" s="476" t="n"/>
      <c r="BQ194" s="476" t="n"/>
      <c r="BR194" s="476" t="n"/>
      <c r="BS194" s="476" t="n"/>
      <c r="BT194" s="476" t="n"/>
      <c r="BU194" s="476" t="n"/>
      <c r="BV194" s="476" t="n"/>
      <c r="BW194" s="476" t="n"/>
      <c r="BX194" s="476" t="n"/>
      <c r="BY194" s="476" t="n"/>
      <c r="BZ194" s="476" t="n"/>
      <c r="CA194" s="476" t="n"/>
      <c r="CB194" s="476" t="n"/>
      <c r="CC194" s="476" t="n"/>
      <c r="CD194" s="476" t="n"/>
      <c r="CE194" s="476" t="n"/>
      <c r="CF194" s="476" t="n"/>
      <c r="CG194" s="476" t="n"/>
      <c r="CH194" s="476" t="n"/>
      <c r="CI194" s="476" t="n"/>
      <c r="CJ194" s="476" t="n"/>
      <c r="CK194" s="476" t="n"/>
      <c r="CL194" s="476" t="n"/>
      <c r="CM194" s="476" t="n"/>
      <c r="CN194" s="476" t="n"/>
      <c r="CO194" s="476" t="n"/>
      <c r="CP194" s="476" t="n"/>
      <c r="CQ194" s="476" t="n"/>
      <c r="CR194" s="476" t="n"/>
      <c r="CS194" s="476" t="n"/>
      <c r="CT194" s="476" t="n"/>
      <c r="CU194" s="476" t="n"/>
      <c r="CV194" s="476" t="n"/>
    </row>
    <row r="195">
      <c r="A195" s="476" t="n">
        <v>6</v>
      </c>
      <c r="B195" s="845" t="n">
        <v>-0.1391854210289085</v>
      </c>
      <c r="C195" s="845" t="n">
        <v>-0.01246938966554773</v>
      </c>
      <c r="D195" s="845" t="n">
        <v>-0.01490793648287277</v>
      </c>
      <c r="E195" s="845" t="n">
        <v>0.01481990015170783</v>
      </c>
      <c r="F195" s="845" t="n">
        <v>0.01129084229096589</v>
      </c>
      <c r="G195" s="845" t="n">
        <v>0.7204375393810715</v>
      </c>
      <c r="H195" s="845" t="n">
        <v>-0.1542489182553468</v>
      </c>
      <c r="I195" s="845" t="n">
        <v>0.01481987046211158</v>
      </c>
      <c r="J195" s="845" t="n">
        <v>0.02758791408413161</v>
      </c>
      <c r="K195" s="845" t="n">
        <v>-0.005413090729433585</v>
      </c>
      <c r="L195" s="845" t="n">
        <v>-0.1341420791419224</v>
      </c>
      <c r="M195" s="845" t="n">
        <v>-0.1391855523668029</v>
      </c>
      <c r="N195" s="845" t="n">
        <v>-0.1269323521644195</v>
      </c>
      <c r="O195" s="845" t="n">
        <v>0.06131674947191307</v>
      </c>
      <c r="P195" s="845" t="n">
        <v>0.04586269462568168</v>
      </c>
      <c r="Q195" s="845" t="n">
        <v>0.0171637614530663</v>
      </c>
      <c r="R195" s="845" t="n">
        <v>0.003044616827058574</v>
      </c>
      <c r="S195" s="845" t="n">
        <v>-0.008453467679187691</v>
      </c>
      <c r="T195" s="845" t="n">
        <v>0.008949590647519989</v>
      </c>
      <c r="U195" s="845" t="n">
        <v>0.02130728587910675</v>
      </c>
      <c r="V195" s="845" t="n">
        <v>0.09408548944118092</v>
      </c>
      <c r="W195" s="845" t="n">
        <v>0.03226954826776365</v>
      </c>
      <c r="X195" s="845" t="n">
        <v>0.0243782825231631</v>
      </c>
      <c r="Y195" s="845" t="n">
        <v>-0.01952587491586941</v>
      </c>
      <c r="Z195" s="845" t="n">
        <v>0.111338689920065</v>
      </c>
      <c r="AA195" s="845" t="n">
        <v>-0.2425461352363032</v>
      </c>
      <c r="AB195" s="845" t="n">
        <v>-0.1056013410370576</v>
      </c>
      <c r="AC195" s="845" t="n">
        <v>-0.02257235443881783</v>
      </c>
      <c r="AD195" s="845" t="n">
        <v>0.001915005311229234</v>
      </c>
      <c r="AE195" s="845" t="n">
        <v>-0.03952480560277689</v>
      </c>
      <c r="AF195" s="845" t="n">
        <v>0.02096200994161155</v>
      </c>
      <c r="AG195" s="845" t="n">
        <v>-0.02226412262880934</v>
      </c>
      <c r="AH195" s="476" t="n"/>
      <c r="AI195" s="845">
        <f t="array" ref="AI195">SQRT(INDEX(_xlfn.ANCHORARRAY($B$190),A195,A195))</f>
        <v/>
      </c>
      <c r="AJ195" s="845" t="n"/>
      <c r="AK195" s="845">
        <f>$AP$191*AI195</f>
        <v/>
      </c>
      <c r="AL195" s="845">
        <f>ABS(Y124/AK195)</f>
        <v/>
      </c>
      <c r="AM195" s="845">
        <f>IF(AL195&lt;2.5,"Spełniony","Nie spełniony")</f>
        <v/>
      </c>
      <c r="AN195" s="845" t="n"/>
      <c r="AO195" s="845" t="n"/>
      <c r="AP195" s="845" t="n"/>
      <c r="AQ195" s="845" t="n"/>
      <c r="AR195" s="476" t="n"/>
      <c r="AS195" s="476" t="n"/>
      <c r="AT195" s="476" t="n"/>
      <c r="AU195" s="476" t="n"/>
      <c r="AV195" s="476" t="n"/>
      <c r="AW195" s="476" t="n"/>
      <c r="AX195" s="476" t="n"/>
      <c r="AY195" s="476" t="n"/>
      <c r="AZ195" s="476" t="n"/>
      <c r="BA195" s="476" t="n"/>
      <c r="BB195" s="476" t="n"/>
      <c r="BC195" s="476" t="n"/>
      <c r="BD195" s="476" t="n"/>
      <c r="BE195" s="476" t="n"/>
      <c r="BF195" s="476" t="n"/>
      <c r="BG195" s="476" t="n"/>
      <c r="BH195" s="476" t="n"/>
      <c r="BI195" s="476" t="n"/>
      <c r="BJ195" s="476" t="n"/>
      <c r="BK195" s="476" t="n"/>
      <c r="BL195" s="476" t="n"/>
      <c r="BM195" s="476" t="n"/>
      <c r="BN195" s="476" t="n"/>
      <c r="BO195" s="476" t="n"/>
      <c r="BP195" s="476" t="n"/>
      <c r="BQ195" s="476" t="n"/>
      <c r="BR195" s="476" t="n"/>
      <c r="BS195" s="476" t="n"/>
      <c r="BT195" s="476" t="n"/>
      <c r="BU195" s="476" t="n"/>
      <c r="BV195" s="476" t="n"/>
      <c r="BW195" s="476" t="n"/>
      <c r="BX195" s="476" t="n"/>
      <c r="BY195" s="476" t="n"/>
      <c r="BZ195" s="476" t="n"/>
      <c r="CA195" s="476" t="n"/>
      <c r="CB195" s="476" t="n"/>
      <c r="CC195" s="476" t="n"/>
      <c r="CD195" s="476" t="n"/>
      <c r="CE195" s="476" t="n"/>
      <c r="CF195" s="476" t="n"/>
      <c r="CG195" s="476" t="n"/>
      <c r="CH195" s="476" t="n"/>
      <c r="CI195" s="476" t="n"/>
      <c r="CJ195" s="476" t="n"/>
      <c r="CK195" s="476" t="n"/>
      <c r="CL195" s="476" t="n"/>
      <c r="CM195" s="476" t="n"/>
      <c r="CN195" s="476" t="n"/>
      <c r="CO195" s="476" t="n"/>
      <c r="CP195" s="476" t="n"/>
      <c r="CQ195" s="476" t="n"/>
      <c r="CR195" s="476" t="n"/>
      <c r="CS195" s="476" t="n"/>
      <c r="CT195" s="476" t="n"/>
      <c r="CU195" s="476" t="n"/>
      <c r="CV195" s="476" t="n"/>
    </row>
    <row r="196">
      <c r="A196" s="476" t="n">
        <v>7</v>
      </c>
      <c r="B196" s="713" t="n">
        <v>0.04513482722653962</v>
      </c>
      <c r="C196" s="851" t="n"/>
      <c r="D196" s="660" t="n">
        <v>-0.01070362471181399</v>
      </c>
      <c r="E196" s="713" t="n">
        <v>-0.1305687827018136</v>
      </c>
      <c r="F196" s="852" t="n"/>
      <c r="G196" s="851" t="n"/>
      <c r="H196" s="845" t="n">
        <v>0.5488045118470303</v>
      </c>
      <c r="I196" s="845" t="n">
        <v>-0.130568521125528</v>
      </c>
      <c r="J196" s="845" t="n">
        <v>-0.06389336761552858</v>
      </c>
      <c r="K196" s="845" t="n">
        <v>0.03453645134489051</v>
      </c>
      <c r="L196" s="845" t="n">
        <v>-0.01307748436890188</v>
      </c>
      <c r="M196" s="845" t="n">
        <v>0.04513486981658314</v>
      </c>
      <c r="N196" s="845" t="n">
        <v>-0.2369683737036322</v>
      </c>
      <c r="O196" s="845" t="n">
        <v>0.1187855786454273</v>
      </c>
      <c r="P196" s="845" t="n">
        <v>0.05729726388495116</v>
      </c>
      <c r="Q196" s="845" t="n">
        <v>-0.01161137309178656</v>
      </c>
      <c r="R196" s="845" t="n">
        <v>-0.05636606390860958</v>
      </c>
      <c r="S196" s="845" t="n">
        <v>0.002236830520098237</v>
      </c>
      <c r="T196" s="845" t="n">
        <v>0.02375312073380006</v>
      </c>
      <c r="U196" s="845" t="n">
        <v>0.0445060783169491</v>
      </c>
      <c r="V196" s="845" t="n">
        <v>0.003767301379239529</v>
      </c>
      <c r="W196" s="845" t="n">
        <v>-0.07689860150519869</v>
      </c>
      <c r="X196" s="845" t="n">
        <v>-0.02091187150566187</v>
      </c>
      <c r="Y196" s="845" t="n">
        <v>-0.07534367017282129</v>
      </c>
      <c r="Z196" s="845" t="n">
        <v>0.08661350374063964</v>
      </c>
      <c r="AA196" s="845" t="n">
        <v>0.08277333806380285</v>
      </c>
      <c r="AB196" s="845" t="n">
        <v>-0.2410178548476239</v>
      </c>
      <c r="AC196" s="845" t="n">
        <v>-0.1103917403286762</v>
      </c>
      <c r="AD196" s="845" t="n">
        <v>0.01345460437067666</v>
      </c>
      <c r="AE196" s="845" t="n">
        <v>-0.02262425904999567</v>
      </c>
      <c r="AF196" s="845" t="n">
        <v>-0.02633127146592354</v>
      </c>
      <c r="AG196" s="845" t="n">
        <v>-0.003982860413864558</v>
      </c>
      <c r="AH196" s="476" t="n"/>
      <c r="AI196" s="845">
        <f t="array" ref="AI196">SQRT(INDEX(_xlfn.ANCHORARRAY($B$190),A196,A196))</f>
        <v/>
      </c>
      <c r="AJ196" s="845" t="n"/>
      <c r="AK196" s="845">
        <f>$AP$191*AI196</f>
        <v/>
      </c>
      <c r="AL196" s="845">
        <f>ABS(Y125/AK196)</f>
        <v/>
      </c>
      <c r="AM196" s="845">
        <f>IF(AL196&lt;2.5,"Spełniony","Nie spełniony")</f>
        <v/>
      </c>
      <c r="AN196" s="845" t="n"/>
      <c r="AO196" s="845" t="n"/>
      <c r="AP196" s="845" t="n"/>
      <c r="AQ196" s="845" t="n"/>
      <c r="AR196" s="476" t="n"/>
      <c r="AS196" s="476" t="n"/>
      <c r="AT196" s="476" t="n"/>
      <c r="AU196" s="476" t="n"/>
      <c r="AV196" s="476" t="n"/>
      <c r="AW196" s="476" t="n"/>
      <c r="AX196" s="476" t="n"/>
      <c r="AY196" s="476" t="n"/>
      <c r="AZ196" s="476" t="n"/>
      <c r="BA196" s="476" t="n"/>
      <c r="BB196" s="476" t="n"/>
      <c r="BC196" s="476" t="n"/>
      <c r="BD196" s="476" t="n"/>
      <c r="BE196" s="476" t="n"/>
      <c r="BF196" s="476" t="n"/>
      <c r="BG196" s="476" t="n"/>
      <c r="BH196" s="476" t="n"/>
      <c r="BI196" s="476" t="n"/>
      <c r="BJ196" s="476" t="n"/>
      <c r="BK196" s="476" t="n"/>
      <c r="BL196" s="476" t="n"/>
      <c r="BM196" s="476" t="n"/>
      <c r="BN196" s="476" t="n"/>
      <c r="BO196" s="476" t="n"/>
      <c r="BP196" s="476" t="n"/>
      <c r="BQ196" s="476" t="n"/>
      <c r="BR196" s="476" t="n"/>
      <c r="BS196" s="476" t="n"/>
      <c r="BT196" s="476" t="n"/>
      <c r="BU196" s="476" t="n"/>
      <c r="BV196" s="476" t="n"/>
      <c r="BW196" s="476" t="n"/>
      <c r="BX196" s="476" t="n"/>
      <c r="BY196" s="476" t="n"/>
      <c r="BZ196" s="476" t="n"/>
      <c r="CA196" s="476" t="n"/>
      <c r="CB196" s="476" t="n"/>
      <c r="CC196" s="476" t="n"/>
      <c r="CD196" s="476" t="n"/>
      <c r="CE196" s="476" t="n"/>
      <c r="CF196" s="476" t="n"/>
      <c r="CG196" s="476" t="n"/>
      <c r="CH196" s="476" t="n"/>
      <c r="CI196" s="476" t="n"/>
      <c r="CJ196" s="476" t="n"/>
      <c r="CK196" s="476" t="n"/>
      <c r="CL196" s="476" t="n"/>
      <c r="CM196" s="476" t="n"/>
      <c r="CN196" s="476" t="n"/>
      <c r="CO196" s="476" t="n"/>
      <c r="CP196" s="476" t="n"/>
      <c r="CQ196" s="476" t="n"/>
      <c r="CR196" s="476" t="n"/>
      <c r="CS196" s="476" t="n"/>
      <c r="CT196" s="476" t="n"/>
      <c r="CU196" s="476" t="n"/>
      <c r="CV196" s="476" t="n"/>
    </row>
    <row r="197" ht="17.1" customHeight="1">
      <c r="A197" s="476" t="n">
        <v>8</v>
      </c>
      <c r="B197" s="716" t="n">
        <v>-0.05777398477951481</v>
      </c>
      <c r="C197" s="717" t="n">
        <v>0.006197972459069279</v>
      </c>
      <c r="D197" s="660" t="n">
        <v>0.04099588760127026</v>
      </c>
      <c r="E197" s="716" t="n">
        <v>-0.2124733909186503</v>
      </c>
      <c r="F197" s="716" t="n">
        <v>-0.05697973296437334</v>
      </c>
      <c r="G197" s="716" t="n">
        <v>0.01481987046211164</v>
      </c>
      <c r="H197" s="477" t="n">
        <v>-0.1305685211255279</v>
      </c>
      <c r="I197" s="845" t="n">
        <v>0.7875270347420571</v>
      </c>
      <c r="J197" s="845" t="n">
        <v>-0.1419725360067574</v>
      </c>
      <c r="K197" s="845" t="n">
        <v>0.04624043725370177</v>
      </c>
      <c r="L197" s="845" t="n">
        <v>0.04894078222764071</v>
      </c>
      <c r="M197" s="845" t="n">
        <v>-0.05777403929609753</v>
      </c>
      <c r="N197" s="845" t="n">
        <v>-0.05352027740200343</v>
      </c>
      <c r="O197" s="845" t="n">
        <v>0.01998492943678064</v>
      </c>
      <c r="P197" s="845" t="n">
        <v>0.003968735222237035</v>
      </c>
      <c r="Q197" s="845" t="n">
        <v>0.001465629175530371</v>
      </c>
      <c r="R197" s="845" t="n">
        <v>-0.004197635915770022</v>
      </c>
      <c r="S197" s="845" t="n">
        <v>-0.02200029254837164</v>
      </c>
      <c r="T197" s="845" t="n">
        <v>-0.01220490574257831</v>
      </c>
      <c r="U197" s="845" t="n">
        <v>0.03422079416684989</v>
      </c>
      <c r="V197" s="845" t="n">
        <v>0.01874832077464286</v>
      </c>
      <c r="W197" s="845" t="n">
        <v>0.02524741069924055</v>
      </c>
      <c r="X197" s="845" t="n">
        <v>0.03221076262974182</v>
      </c>
      <c r="Y197" s="845" t="n">
        <v>0.05497291524463531</v>
      </c>
      <c r="Z197" s="845" t="n">
        <v>-0.2117970323065757</v>
      </c>
      <c r="AA197" s="845" t="n">
        <v>0.08061762295831537</v>
      </c>
      <c r="AB197" s="845" t="n">
        <v>-0.05037944864675722</v>
      </c>
      <c r="AC197" s="845" t="n">
        <v>-0.02622032862257329</v>
      </c>
      <c r="AD197" s="845" t="n">
        <v>-0.01973997587858168</v>
      </c>
      <c r="AE197" s="845" t="n">
        <v>0.03339378760296378</v>
      </c>
      <c r="AF197" s="845" t="n">
        <v>-0.04664844784804111</v>
      </c>
      <c r="AG197" s="845" t="n">
        <v>0.01299806507785074</v>
      </c>
      <c r="AH197" s="476" t="n"/>
      <c r="AI197" s="845">
        <f t="array" ref="AI197">SQRT(INDEX(_xlfn.ANCHORARRAY($B$190),A197,A197))</f>
        <v/>
      </c>
      <c r="AJ197" s="845" t="n"/>
      <c r="AK197" s="845">
        <f>$AP$191*AI197</f>
        <v/>
      </c>
      <c r="AL197" s="845">
        <f>ABS(Y126/AK197)</f>
        <v/>
      </c>
      <c r="AM197" s="845">
        <f>IF(AL197&lt;2.5,"Spełniony","Nie spełniony")</f>
        <v/>
      </c>
      <c r="AN197" s="845" t="n"/>
      <c r="AO197" s="845" t="n"/>
      <c r="AP197" s="845" t="n"/>
      <c r="AQ197" s="845" t="n"/>
      <c r="AR197" s="476" t="n"/>
      <c r="AS197" s="476" t="n"/>
      <c r="AT197" s="476" t="n"/>
      <c r="AU197" s="476" t="n"/>
      <c r="AV197" s="476" t="n"/>
      <c r="AW197" s="476" t="n"/>
      <c r="AX197" s="476" t="n"/>
      <c r="AY197" s="476" t="n"/>
      <c r="AZ197" s="476" t="n"/>
      <c r="BA197" s="476" t="n"/>
      <c r="BB197" s="476" t="n"/>
      <c r="BC197" s="476" t="n"/>
      <c r="BD197" s="476" t="n"/>
      <c r="BE197" s="476" t="n"/>
      <c r="BF197" s="476" t="n"/>
      <c r="BG197" s="476" t="n"/>
      <c r="BH197" s="476" t="n"/>
      <c r="BI197" s="476" t="n"/>
      <c r="BJ197" s="476" t="n"/>
      <c r="BK197" s="476" t="n"/>
      <c r="BL197" s="476" t="n"/>
      <c r="BM197" s="476" t="n"/>
      <c r="BN197" s="476" t="n"/>
      <c r="BO197" s="476" t="n"/>
      <c r="BP197" s="476" t="n"/>
      <c r="BQ197" s="476" t="n"/>
      <c r="BR197" s="476" t="n"/>
      <c r="BS197" s="476" t="n"/>
      <c r="BT197" s="476" t="n"/>
      <c r="BU197" s="476" t="n"/>
      <c r="BV197" s="476" t="n"/>
      <c r="BW197" s="476" t="n"/>
      <c r="BX197" s="476" t="n"/>
      <c r="BY197" s="476" t="n"/>
      <c r="BZ197" s="476" t="n"/>
      <c r="CA197" s="476" t="n"/>
      <c r="CB197" s="476" t="n"/>
      <c r="CC197" s="476" t="n"/>
      <c r="CD197" s="476" t="n"/>
      <c r="CE197" s="476" t="n"/>
      <c r="CF197" s="476" t="n"/>
      <c r="CG197" s="476" t="n"/>
      <c r="CH197" s="476" t="n"/>
      <c r="CI197" s="476" t="n"/>
      <c r="CJ197" s="476" t="n"/>
      <c r="CK197" s="476" t="n"/>
      <c r="CL197" s="476" t="n"/>
      <c r="CM197" s="476" t="n"/>
      <c r="CN197" s="476" t="n"/>
      <c r="CO197" s="476" t="n"/>
      <c r="CP197" s="476" t="n"/>
      <c r="CQ197" s="476" t="n"/>
      <c r="CR197" s="476" t="n"/>
      <c r="CS197" s="476" t="n"/>
      <c r="CT197" s="476" t="n"/>
      <c r="CU197" s="476" t="n"/>
      <c r="CV197" s="476" t="n"/>
    </row>
    <row r="198" ht="17.1" customHeight="1">
      <c r="A198" s="476" t="n">
        <v>9</v>
      </c>
      <c r="B198" s="718" t="n">
        <v>-0.04585757223888668</v>
      </c>
      <c r="C198" s="719" t="n">
        <v>-0.1013137728472479</v>
      </c>
      <c r="D198" s="660" t="n">
        <v>-0.1769381139544337</v>
      </c>
      <c r="E198" s="720" t="n">
        <v>-0.1419728204294369</v>
      </c>
      <c r="F198" s="720" t="n">
        <v>-0.05175321368569889</v>
      </c>
      <c r="G198" s="720" t="n">
        <v>0.02758791408413167</v>
      </c>
      <c r="H198" s="722" t="n">
        <v>-0.06389336761552857</v>
      </c>
      <c r="I198" s="845" t="n">
        <v>-0.1419725360067574</v>
      </c>
      <c r="J198" s="845" t="n">
        <v>0.7026774564374629</v>
      </c>
      <c r="K198" s="845" t="n">
        <v>0.03574816053024758</v>
      </c>
      <c r="L198" s="845" t="n">
        <v>0.03199067605764659</v>
      </c>
      <c r="M198" s="845" t="n">
        <v>-0.0458576155109258</v>
      </c>
      <c r="N198" s="845" t="n">
        <v>-0.01498568396165489</v>
      </c>
      <c r="O198" s="845" t="n">
        <v>0.003769014410148357</v>
      </c>
      <c r="P198" s="845" t="n">
        <v>-0.007470073491341225</v>
      </c>
      <c r="Q198" s="845" t="n">
        <v>0.01355631196258177</v>
      </c>
      <c r="R198" s="845" t="n">
        <v>-0.04853455877054019</v>
      </c>
      <c r="S198" s="845" t="n">
        <v>-0.03051075086446338</v>
      </c>
      <c r="T198" s="845" t="n">
        <v>-0.1612015325117618</v>
      </c>
      <c r="U198" s="845" t="n">
        <v>-0.08273239658714872</v>
      </c>
      <c r="V198" s="845" t="n">
        <v>0.02760432529236517</v>
      </c>
      <c r="W198" s="845" t="n">
        <v>0.04518358820132181</v>
      </c>
      <c r="X198" s="845" t="n">
        <v>0.07129452284402873</v>
      </c>
      <c r="Y198" s="845" t="n">
        <v>-0.06509343308607418</v>
      </c>
      <c r="Z198" s="845" t="n">
        <v>-0.1454617617276775</v>
      </c>
      <c r="AA198" s="845" t="n">
        <v>0.06647275847603597</v>
      </c>
      <c r="AB198" s="845" t="n">
        <v>0.08555918799064396</v>
      </c>
      <c r="AC198" s="845" t="n">
        <v>-0.04137203083868077</v>
      </c>
      <c r="AD198" s="845" t="n">
        <v>0.07970723005880434</v>
      </c>
      <c r="AE198" s="845" t="n">
        <v>-0.1446979313528875</v>
      </c>
      <c r="AF198" s="845" t="n">
        <v>0.02640696951592127</v>
      </c>
      <c r="AG198" s="845" t="n">
        <v>0.04113233734175637</v>
      </c>
      <c r="AH198" s="476" t="n"/>
      <c r="AI198" s="845">
        <f t="array" ref="AI198">SQRT(INDEX(_xlfn.ANCHORARRAY($B$190),A198,A198))</f>
        <v/>
      </c>
      <c r="AJ198" s="845" t="n"/>
      <c r="AK198" s="845">
        <f>$AP$191*AI198</f>
        <v/>
      </c>
      <c r="AL198" s="845">
        <f>ABS(Y127/AK198)</f>
        <v/>
      </c>
      <c r="AM198" s="845">
        <f>IF(AL198&lt;2.5,"Spełniony","Nie spełniony")</f>
        <v/>
      </c>
      <c r="AN198" s="845" t="n"/>
      <c r="AO198" s="845" t="n"/>
      <c r="AP198" s="845" t="n"/>
      <c r="AQ198" s="845" t="n"/>
      <c r="AR198" s="476" t="n"/>
      <c r="AS198" s="476" t="n"/>
      <c r="AT198" s="476" t="n"/>
      <c r="AU198" s="476" t="n"/>
      <c r="AV198" s="476" t="n"/>
      <c r="AW198" s="476" t="n"/>
      <c r="AX198" s="476" t="n"/>
      <c r="AY198" s="476" t="n"/>
      <c r="AZ198" s="476" t="n"/>
      <c r="BA198" s="476" t="n"/>
      <c r="BB198" s="476" t="n"/>
      <c r="BC198" s="476" t="n"/>
      <c r="BD198" s="476" t="n"/>
      <c r="BE198" s="476" t="n"/>
      <c r="BF198" s="476" t="n"/>
      <c r="BG198" s="476" t="n"/>
      <c r="BH198" s="476" t="n"/>
      <c r="BI198" s="476" t="n"/>
      <c r="BJ198" s="476" t="n"/>
      <c r="BK198" s="476" t="n"/>
      <c r="BL198" s="476" t="n"/>
      <c r="BM198" s="476" t="n"/>
      <c r="BN198" s="476" t="n"/>
      <c r="BO198" s="476" t="n"/>
      <c r="BP198" s="476" t="n"/>
      <c r="BQ198" s="476" t="n"/>
      <c r="BR198" s="476" t="n"/>
      <c r="BS198" s="476" t="n"/>
      <c r="BT198" s="476" t="n"/>
      <c r="BU198" s="476" t="n"/>
      <c r="BV198" s="476" t="n"/>
      <c r="BW198" s="476" t="n"/>
      <c r="BX198" s="476" t="n"/>
      <c r="BY198" s="476" t="n"/>
      <c r="BZ198" s="476" t="n"/>
      <c r="CA198" s="476" t="n"/>
      <c r="CB198" s="476" t="n"/>
      <c r="CC198" s="476" t="n"/>
      <c r="CD198" s="476" t="n"/>
      <c r="CE198" s="476" t="n"/>
      <c r="CF198" s="476" t="n"/>
      <c r="CG198" s="476" t="n"/>
      <c r="CH198" s="476" t="n"/>
      <c r="CI198" s="476" t="n"/>
      <c r="CJ198" s="476" t="n"/>
      <c r="CK198" s="476" t="n"/>
      <c r="CL198" s="476" t="n"/>
      <c r="CM198" s="476" t="n"/>
      <c r="CN198" s="476" t="n"/>
      <c r="CO198" s="476" t="n"/>
      <c r="CP198" s="476" t="n"/>
      <c r="CQ198" s="476" t="n"/>
      <c r="CR198" s="476" t="n"/>
      <c r="CS198" s="476" t="n"/>
      <c r="CT198" s="476" t="n"/>
      <c r="CU198" s="476" t="n"/>
      <c r="CV198" s="476" t="n"/>
    </row>
    <row r="199">
      <c r="A199" s="476" t="n">
        <v>10</v>
      </c>
      <c r="B199" s="723" t="n">
        <v>-0.09247792043263486</v>
      </c>
      <c r="C199" s="851" t="n"/>
      <c r="D199" s="660" t="n">
        <v>-0.005026941784141626</v>
      </c>
      <c r="E199" s="720" t="n">
        <v>0.04624052989013307</v>
      </c>
      <c r="F199" s="720" t="n">
        <v>0.01374892591834694</v>
      </c>
      <c r="G199" s="720" t="n">
        <v>-0.005413090729433585</v>
      </c>
      <c r="H199" s="722" t="n">
        <v>0.03453645134489108</v>
      </c>
      <c r="I199" s="845" t="n">
        <v>0.04624043725370185</v>
      </c>
      <c r="J199" s="845" t="n">
        <v>0.03574816053024769</v>
      </c>
      <c r="K199" s="845" t="n">
        <v>0.652153057268817</v>
      </c>
      <c r="L199" s="845" t="n">
        <v>-0.249476645584585</v>
      </c>
      <c r="M199" s="845" t="n">
        <v>-0.09247800769648214</v>
      </c>
      <c r="N199" s="845" t="n">
        <v>-0.09985041514927506</v>
      </c>
      <c r="O199" s="845" t="n">
        <v>-0.1155999412317625</v>
      </c>
      <c r="P199" s="845" t="n">
        <v>-0.04853705201903767</v>
      </c>
      <c r="Q199" s="845" t="n">
        <v>0.0203874669380822</v>
      </c>
      <c r="R199" s="845" t="n">
        <v>0.02759419630632309</v>
      </c>
      <c r="S199" s="845" t="n">
        <v>0.01082470887694644</v>
      </c>
      <c r="T199" s="845" t="n">
        <v>0.00253027939770251</v>
      </c>
      <c r="U199" s="845" t="n">
        <v>-0.002023514851482151</v>
      </c>
      <c r="V199" s="845" t="n">
        <v>-0.2860384841038135</v>
      </c>
      <c r="W199" s="845" t="n">
        <v>0.0643100194397748</v>
      </c>
      <c r="X199" s="845" t="n">
        <v>0.01838902035279051</v>
      </c>
      <c r="Y199" s="845" t="n">
        <v>0.00498425801983942</v>
      </c>
      <c r="Z199" s="845" t="n">
        <v>0.04120835305477751</v>
      </c>
      <c r="AA199" s="845" t="n">
        <v>0.1571468332366312</v>
      </c>
      <c r="AB199" s="845" t="n">
        <v>0.004804267463149109</v>
      </c>
      <c r="AC199" s="845" t="n">
        <v>0.01594726958614692</v>
      </c>
      <c r="AD199" s="845" t="n">
        <v>0.003786064187979133</v>
      </c>
      <c r="AE199" s="845" t="n">
        <v>-0.0156232251034639</v>
      </c>
      <c r="AF199" s="845" t="n">
        <v>0.01381372646361697</v>
      </c>
      <c r="AG199" s="845" t="n">
        <v>0.002545076088209303</v>
      </c>
      <c r="AH199" s="476" t="n"/>
      <c r="AI199" s="845">
        <f t="array" ref="AI199">SQRT(INDEX(_xlfn.ANCHORARRAY($B$190),A199,A199))</f>
        <v/>
      </c>
      <c r="AJ199" s="845" t="n"/>
      <c r="AK199" s="845">
        <f>$AP$191*AI199</f>
        <v/>
      </c>
      <c r="AL199" s="845">
        <f>ABS(Y128/AK199)</f>
        <v/>
      </c>
      <c r="AM199" s="845">
        <f>IF(AL199&lt;2.5,"Spełniony","Nie spełniony")</f>
        <v/>
      </c>
      <c r="AN199" s="845" t="n"/>
      <c r="AO199" s="845" t="n"/>
      <c r="AP199" s="845" t="n"/>
      <c r="AQ199" s="845" t="n"/>
      <c r="AR199" s="476" t="n"/>
      <c r="AS199" s="476" t="n"/>
      <c r="AT199" s="476" t="n"/>
      <c r="AU199" s="476" t="n"/>
      <c r="AV199" s="476" t="n"/>
      <c r="AW199" s="476" t="n"/>
      <c r="AX199" s="476" t="n"/>
      <c r="AY199" s="476" t="n"/>
      <c r="AZ199" s="476" t="n"/>
      <c r="BA199" s="476" t="n"/>
      <c r="BB199" s="476" t="n"/>
      <c r="BC199" s="476" t="n"/>
      <c r="BD199" s="476" t="n"/>
      <c r="BE199" s="476" t="n"/>
      <c r="BF199" s="476" t="n"/>
      <c r="BG199" s="476" t="n"/>
      <c r="BH199" s="476" t="n"/>
      <c r="BI199" s="476" t="n"/>
      <c r="BJ199" s="476" t="n"/>
      <c r="BK199" s="476" t="n"/>
      <c r="BL199" s="476" t="n"/>
      <c r="BM199" s="476" t="n"/>
      <c r="BN199" s="476" t="n"/>
      <c r="BO199" s="476" t="n"/>
      <c r="BP199" s="476" t="n"/>
      <c r="BQ199" s="476" t="n"/>
      <c r="BR199" s="476" t="n"/>
      <c r="BS199" s="476" t="n"/>
      <c r="BT199" s="476" t="n"/>
      <c r="BU199" s="476" t="n"/>
      <c r="BV199" s="476" t="n"/>
      <c r="BW199" s="476" t="n"/>
      <c r="BX199" s="476" t="n"/>
      <c r="BY199" s="476" t="n"/>
      <c r="BZ199" s="476" t="n"/>
      <c r="CA199" s="476" t="n"/>
      <c r="CB199" s="476" t="n"/>
      <c r="CC199" s="476" t="n"/>
      <c r="CD199" s="476" t="n"/>
      <c r="CE199" s="476" t="n"/>
      <c r="CF199" s="476" t="n"/>
      <c r="CG199" s="476" t="n"/>
      <c r="CH199" s="476" t="n"/>
      <c r="CI199" s="476" t="n"/>
      <c r="CJ199" s="476" t="n"/>
      <c r="CK199" s="476" t="n"/>
      <c r="CL199" s="476" t="n"/>
      <c r="CM199" s="476" t="n"/>
      <c r="CN199" s="476" t="n"/>
      <c r="CO199" s="476" t="n"/>
      <c r="CP199" s="476" t="n"/>
      <c r="CQ199" s="476" t="n"/>
      <c r="CR199" s="476" t="n"/>
      <c r="CS199" s="476" t="n"/>
      <c r="CT199" s="476" t="n"/>
      <c r="CU199" s="476" t="n"/>
      <c r="CV199" s="476" t="n"/>
    </row>
    <row r="200">
      <c r="A200" s="476" t="n">
        <v>11</v>
      </c>
      <c r="B200" s="845" t="n">
        <v>-0.2139351986037583</v>
      </c>
      <c r="C200" s="845" t="n">
        <v>-0.005487470994036698</v>
      </c>
      <c r="D200" s="845" t="n">
        <v>-0.02543287522426307</v>
      </c>
      <c r="E200" s="720" t="n">
        <v>0.04894088027384605</v>
      </c>
      <c r="F200" s="720" t="n">
        <v>0.08670675533843888</v>
      </c>
      <c r="G200" s="720" t="n">
        <v>-0.1341420791419224</v>
      </c>
      <c r="H200" s="722" t="n">
        <v>-0.01307748436890179</v>
      </c>
      <c r="I200" s="845" t="n">
        <v>0.04894078222764069</v>
      </c>
      <c r="J200" s="845" t="n">
        <v>0.03199067605764658</v>
      </c>
      <c r="K200" s="845" t="n">
        <v>-0.2494766455845848</v>
      </c>
      <c r="L200" s="845" t="n">
        <v>0.5183370854035749</v>
      </c>
      <c r="M200" s="845" t="n">
        <v>-0.2139354004769019</v>
      </c>
      <c r="N200" s="845" t="n">
        <v>0.0742902360188048</v>
      </c>
      <c r="O200" s="845" t="n">
        <v>0.01771801170747692</v>
      </c>
      <c r="P200" s="845" t="n">
        <v>0.01952728897007339</v>
      </c>
      <c r="Q200" s="845" t="n">
        <v>-0.008039847935152849</v>
      </c>
      <c r="R200" s="845" t="n">
        <v>-0.003684414313008073</v>
      </c>
      <c r="S200" s="845" t="n">
        <v>0.03763639649263964</v>
      </c>
      <c r="T200" s="845" t="n">
        <v>0.06004464102056147</v>
      </c>
      <c r="U200" s="845" t="n">
        <v>-0.01392196184807679</v>
      </c>
      <c r="V200" s="845" t="n">
        <v>0.05143716502752309</v>
      </c>
      <c r="W200" s="845" t="n">
        <v>-0.0705945157142428</v>
      </c>
      <c r="X200" s="845" t="n">
        <v>-0.06639698162977054</v>
      </c>
      <c r="Y200" s="845" t="n">
        <v>-0.09177640524216175</v>
      </c>
      <c r="Z200" s="845" t="n">
        <v>0.01835953121865325</v>
      </c>
      <c r="AA200" s="845" t="n">
        <v>0.1589712063399988</v>
      </c>
      <c r="AB200" s="845" t="n">
        <v>-0.03839510492470247</v>
      </c>
      <c r="AC200" s="845" t="n">
        <v>0.00538171642970087</v>
      </c>
      <c r="AD200" s="845" t="n">
        <v>0.01595335976699705</v>
      </c>
      <c r="AE200" s="845" t="n">
        <v>-0.02718600500765819</v>
      </c>
      <c r="AF200" s="845" t="n">
        <v>0.05239642727875324</v>
      </c>
      <c r="AG200" s="845" t="n">
        <v>-0.02990896071622495</v>
      </c>
      <c r="AH200" s="476" t="n"/>
      <c r="AI200" s="845">
        <f t="array" ref="AI200">SQRT(INDEX(_xlfn.ANCHORARRAY($B$190),A200,A200))</f>
        <v/>
      </c>
      <c r="AJ200" s="845" t="n"/>
      <c r="AK200" s="845">
        <f>$AP$191*AI200</f>
        <v/>
      </c>
      <c r="AL200" s="845">
        <f>ABS(Y129/AK200)</f>
        <v/>
      </c>
      <c r="AM200" s="845">
        <f>IF(AL200&lt;2.5,"Spełniony","Nie spełniony")</f>
        <v/>
      </c>
      <c r="AN200" s="845" t="n"/>
      <c r="AO200" s="845" t="n"/>
      <c r="AP200" s="845" t="n"/>
      <c r="AQ200" s="845" t="n"/>
      <c r="AR200" s="476" t="n"/>
      <c r="AS200" s="476" t="n"/>
      <c r="AT200" s="476" t="n"/>
      <c r="AU200" s="476" t="n"/>
      <c r="AV200" s="476" t="n"/>
      <c r="AW200" s="476" t="n"/>
      <c r="AX200" s="476" t="n"/>
      <c r="AY200" s="476" t="n"/>
      <c r="AZ200" s="476" t="n"/>
      <c r="BA200" s="476" t="n"/>
      <c r="BB200" s="476" t="n"/>
      <c r="BC200" s="476" t="n"/>
      <c r="BD200" s="476" t="n"/>
      <c r="BE200" s="476" t="n"/>
      <c r="BF200" s="476" t="n"/>
      <c r="BG200" s="476" t="n"/>
      <c r="BH200" s="476" t="n"/>
      <c r="BI200" s="476" t="n"/>
      <c r="BJ200" s="476" t="n"/>
      <c r="BK200" s="476" t="n"/>
      <c r="BL200" s="476" t="n"/>
      <c r="BM200" s="476" t="n"/>
      <c r="BN200" s="476" t="n"/>
      <c r="BO200" s="476" t="n"/>
      <c r="BP200" s="476" t="n"/>
      <c r="BQ200" s="476" t="n"/>
      <c r="BR200" s="476" t="n"/>
      <c r="BS200" s="476" t="n"/>
      <c r="BT200" s="476" t="n"/>
      <c r="BU200" s="476" t="n"/>
      <c r="BV200" s="476" t="n"/>
      <c r="BW200" s="476" t="n"/>
      <c r="BX200" s="476" t="n"/>
      <c r="BY200" s="476" t="n"/>
      <c r="BZ200" s="476" t="n"/>
      <c r="CA200" s="476" t="n"/>
      <c r="CB200" s="476" t="n"/>
      <c r="CC200" s="476" t="n"/>
      <c r="CD200" s="476" t="n"/>
      <c r="CE200" s="476" t="n"/>
      <c r="CF200" s="476" t="n"/>
      <c r="CG200" s="476" t="n"/>
      <c r="CH200" s="476" t="n"/>
      <c r="CI200" s="476" t="n"/>
      <c r="CJ200" s="476" t="n"/>
      <c r="CK200" s="476" t="n"/>
      <c r="CL200" s="476" t="n"/>
      <c r="CM200" s="476" t="n"/>
      <c r="CN200" s="476" t="n"/>
      <c r="CO200" s="476" t="n"/>
      <c r="CP200" s="476" t="n"/>
      <c r="CQ200" s="476" t="n"/>
      <c r="CR200" s="476" t="n"/>
      <c r="CS200" s="476" t="n"/>
      <c r="CT200" s="476" t="n"/>
      <c r="CU200" s="476" t="n"/>
      <c r="CV200" s="476" t="n"/>
    </row>
    <row r="201">
      <c r="A201" s="476" t="n">
        <v>12</v>
      </c>
      <c r="B201" s="845" t="n">
        <v>-0.2682017639604348</v>
      </c>
      <c r="C201" s="845" t="n">
        <v>0.004233488184060864</v>
      </c>
      <c r="D201" s="660" t="n">
        <v>0.02457568899329071</v>
      </c>
      <c r="E201" s="720" t="n">
        <v>-0.05777415503853284</v>
      </c>
      <c r="F201" s="720" t="n">
        <v>-0.06952334623628195</v>
      </c>
      <c r="G201" s="720" t="n">
        <v>-0.139185552366803</v>
      </c>
      <c r="H201" s="722" t="n">
        <v>0.04513486981658315</v>
      </c>
      <c r="I201" s="845" t="n">
        <v>-0.0577740392960975</v>
      </c>
      <c r="J201" s="845" t="n">
        <v>-0.04585761551092579</v>
      </c>
      <c r="K201" s="845" t="n">
        <v>-0.09247800769648197</v>
      </c>
      <c r="L201" s="845" t="n">
        <v>-0.2139354004769019</v>
      </c>
      <c r="M201" s="845" t="n">
        <v>0.7317979829595036</v>
      </c>
      <c r="N201" s="845" t="n">
        <v>0.03069162001420452</v>
      </c>
      <c r="O201" s="845" t="n">
        <v>0.0151461592376087</v>
      </c>
      <c r="P201" s="845" t="n">
        <v>-0.008584050581693127</v>
      </c>
      <c r="Q201" s="845" t="n">
        <v>-0.008366940408020116</v>
      </c>
      <c r="R201" s="845" t="n">
        <v>-0.009750321593719016</v>
      </c>
      <c r="S201" s="845" t="n">
        <v>-0.02782183750643375</v>
      </c>
      <c r="T201" s="845" t="n">
        <v>-0.04564594650574685</v>
      </c>
      <c r="U201" s="845" t="n">
        <v>0.003560201693754334</v>
      </c>
      <c r="V201" s="845" t="n">
        <v>0.05096719767876999</v>
      </c>
      <c r="W201" s="845" t="n">
        <v>0.01213803132965427</v>
      </c>
      <c r="X201" s="845" t="n">
        <v>0.03062654248306165</v>
      </c>
      <c r="Y201" s="845" t="n">
        <v>0.06804149762647065</v>
      </c>
      <c r="Z201" s="845" t="n">
        <v>-0.06589844662273034</v>
      </c>
      <c r="AA201" s="845" t="n">
        <v>-0.09587482249522619</v>
      </c>
      <c r="AB201" s="845" t="n">
        <v>0.05907140034574342</v>
      </c>
      <c r="AC201" s="845" t="n">
        <v>-0.002928766162003708</v>
      </c>
      <c r="AD201" s="845" t="n">
        <v>-0.01325415747711916</v>
      </c>
      <c r="AE201" s="845" t="n">
        <v>0.03815352658992857</v>
      </c>
      <c r="AF201" s="845" t="n">
        <v>-0.04887378102106633</v>
      </c>
      <c r="AG201" s="845" t="n">
        <v>0.026973200117812</v>
      </c>
      <c r="AH201" s="476" t="n"/>
      <c r="AI201" s="845">
        <f t="array" ref="AI201">SQRT(INDEX(_xlfn.ANCHORARRAY($B$190),A201,A201))</f>
        <v/>
      </c>
      <c r="AJ201" s="845" t="n"/>
      <c r="AK201" s="845">
        <f>$AP$191*AI201</f>
        <v/>
      </c>
      <c r="AL201" s="845">
        <f>ABS(Y130/AK201)</f>
        <v/>
      </c>
      <c r="AM201" s="845">
        <f>IF(AL201&lt;2.5,"Spełniony","Nie spełniony")</f>
        <v/>
      </c>
      <c r="AN201" s="845" t="n"/>
      <c r="AO201" s="845" t="n"/>
      <c r="AP201" s="845" t="n"/>
      <c r="AQ201" s="845" t="n"/>
      <c r="AR201" s="476" t="n"/>
      <c r="AS201" s="476" t="n"/>
      <c r="AT201" s="476" t="n"/>
      <c r="AU201" s="476" t="n"/>
      <c r="AV201" s="476" t="n"/>
      <c r="AW201" s="476" t="n"/>
      <c r="AX201" s="476" t="n"/>
      <c r="AY201" s="476" t="n"/>
      <c r="AZ201" s="476" t="n"/>
      <c r="BA201" s="476" t="n"/>
      <c r="BB201" s="476" t="n"/>
      <c r="BC201" s="476" t="n"/>
      <c r="BD201" s="476" t="n"/>
      <c r="BE201" s="476" t="n"/>
      <c r="BF201" s="476" t="n"/>
      <c r="BG201" s="476" t="n"/>
      <c r="BH201" s="476" t="n"/>
      <c r="BI201" s="476" t="n"/>
      <c r="BJ201" s="476" t="n"/>
      <c r="BK201" s="476" t="n"/>
      <c r="BL201" s="476" t="n"/>
      <c r="BM201" s="476" t="n"/>
      <c r="BN201" s="476" t="n"/>
      <c r="BO201" s="476" t="n"/>
      <c r="BP201" s="476" t="n"/>
      <c r="BQ201" s="476" t="n"/>
      <c r="BR201" s="476" t="n"/>
      <c r="BS201" s="476" t="n"/>
      <c r="BT201" s="476" t="n"/>
      <c r="BU201" s="476" t="n"/>
      <c r="BV201" s="476" t="n"/>
      <c r="BW201" s="476" t="n"/>
      <c r="BX201" s="476" t="n"/>
      <c r="BY201" s="476" t="n"/>
      <c r="BZ201" s="476" t="n"/>
      <c r="CA201" s="476" t="n"/>
      <c r="CB201" s="476" t="n"/>
      <c r="CC201" s="476" t="n"/>
      <c r="CD201" s="476" t="n"/>
      <c r="CE201" s="476" t="n"/>
      <c r="CF201" s="476" t="n"/>
      <c r="CG201" s="476" t="n"/>
      <c r="CH201" s="476" t="n"/>
      <c r="CI201" s="476" t="n"/>
      <c r="CJ201" s="476" t="n"/>
      <c r="CK201" s="476" t="n"/>
      <c r="CL201" s="476" t="n"/>
      <c r="CM201" s="476" t="n"/>
      <c r="CN201" s="476" t="n"/>
      <c r="CO201" s="476" t="n"/>
      <c r="CP201" s="476" t="n"/>
      <c r="CQ201" s="476" t="n"/>
      <c r="CR201" s="476" t="n"/>
      <c r="CS201" s="476" t="n"/>
      <c r="CT201" s="476" t="n"/>
      <c r="CU201" s="476" t="n"/>
      <c r="CV201" s="476" t="n"/>
    </row>
    <row r="202">
      <c r="A202" s="476" t="n">
        <v>13</v>
      </c>
      <c r="B202" s="845" t="n">
        <v>0.03069159105306121</v>
      </c>
      <c r="C202" s="845" t="n">
        <v>-0.01409598140508853</v>
      </c>
      <c r="D202" s="660" t="n">
        <v>0.0004645280769878836</v>
      </c>
      <c r="E202" s="720" t="n">
        <v>-0.05352038462260494</v>
      </c>
      <c r="F202" s="720" t="n">
        <v>-0.02535121148557194</v>
      </c>
      <c r="G202" s="720" t="n">
        <v>-0.1269323521644195</v>
      </c>
      <c r="H202" s="722" t="n">
        <v>-0.236968373703632</v>
      </c>
      <c r="I202" s="845" t="n">
        <v>-0.05352027740200348</v>
      </c>
      <c r="J202" s="845" t="n">
        <v>-0.01498568396165488</v>
      </c>
      <c r="K202" s="845" t="n">
        <v>-0.0998504151492754</v>
      </c>
      <c r="L202" s="845" t="n">
        <v>0.07429023601880468</v>
      </c>
      <c r="M202" s="845" t="n">
        <v>0.03069162001420454</v>
      </c>
      <c r="N202" s="845" t="n">
        <v>0.5567465810811408</v>
      </c>
      <c r="O202" s="845" t="n">
        <v>-0.2731597589923365</v>
      </c>
      <c r="P202" s="845" t="n">
        <v>-0.1340340518869919</v>
      </c>
      <c r="Q202" s="845" t="n">
        <v>0.02879010220767068</v>
      </c>
      <c r="R202" s="845" t="n">
        <v>0.01254955105520668</v>
      </c>
      <c r="S202" s="845" t="n">
        <v>0.0283940767921964</v>
      </c>
      <c r="T202" s="845" t="n">
        <v>0.0004032975762047336</v>
      </c>
      <c r="U202" s="845" t="n">
        <v>0.0264213115318169</v>
      </c>
      <c r="V202" s="845" t="n">
        <v>-0.09113728435970905</v>
      </c>
      <c r="W202" s="845" t="n">
        <v>0.08762828794873753</v>
      </c>
      <c r="X202" s="845" t="n">
        <v>0.02731756299982885</v>
      </c>
      <c r="Y202" s="845" t="n">
        <v>-0.01331065505034201</v>
      </c>
      <c r="Z202" s="845" t="n">
        <v>0.08301089044977644</v>
      </c>
      <c r="AA202" s="845" t="n">
        <v>-0.0935088019882917</v>
      </c>
      <c r="AB202" s="845" t="n">
        <v>-0.1267049305793838</v>
      </c>
      <c r="AC202" s="845" t="n">
        <v>-0.05722642702837631</v>
      </c>
      <c r="AD202" s="845" t="n">
        <v>0.01779239553503881</v>
      </c>
      <c r="AE202" s="845" t="n">
        <v>-0.01477194774928105</v>
      </c>
      <c r="AF202" s="845" t="n">
        <v>-0.03541463818785438</v>
      </c>
      <c r="AG202" s="845" t="n">
        <v>0.04016016146369515</v>
      </c>
      <c r="AH202" s="476" t="n"/>
      <c r="AI202" s="845">
        <f t="array" ref="AI202">SQRT(INDEX(_xlfn.ANCHORARRAY($B$190),A202,A202))</f>
        <v/>
      </c>
      <c r="AJ202" s="845" t="n"/>
      <c r="AK202" s="845">
        <f>$AP$191*AI202</f>
        <v/>
      </c>
      <c r="AL202" s="845">
        <f>ABS(Y131/AK202)</f>
        <v/>
      </c>
      <c r="AM202" s="845">
        <f>IF(AL202&lt;2.5,"Spełniony","Nie spełniony")</f>
        <v/>
      </c>
      <c r="AN202" s="845" t="n"/>
      <c r="AO202" s="845" t="n"/>
      <c r="AP202" s="845" t="n"/>
      <c r="AQ202" s="845" t="n"/>
      <c r="AR202" s="476" t="n"/>
      <c r="AS202" s="476" t="n"/>
      <c r="AT202" s="476" t="n"/>
      <c r="AU202" s="476" t="n"/>
      <c r="AV202" s="476" t="n"/>
      <c r="AW202" s="476" t="n"/>
      <c r="AX202" s="476" t="n"/>
      <c r="AY202" s="476" t="n"/>
      <c r="AZ202" s="476" t="n"/>
      <c r="BA202" s="476" t="n"/>
      <c r="BB202" s="476" t="n"/>
      <c r="BC202" s="476" t="n"/>
      <c r="BD202" s="476" t="n"/>
      <c r="BE202" s="476" t="n"/>
      <c r="BF202" s="476" t="n"/>
      <c r="BG202" s="476" t="n"/>
      <c r="BH202" s="476" t="n"/>
      <c r="BI202" s="476" t="n"/>
      <c r="BJ202" s="476" t="n"/>
      <c r="BK202" s="476" t="n"/>
      <c r="BL202" s="476" t="n"/>
      <c r="BM202" s="476" t="n"/>
      <c r="BN202" s="476" t="n"/>
      <c r="BO202" s="476" t="n"/>
      <c r="BP202" s="476" t="n"/>
      <c r="BQ202" s="476" t="n"/>
      <c r="BR202" s="476" t="n"/>
      <c r="BS202" s="476" t="n"/>
      <c r="BT202" s="476" t="n"/>
      <c r="BU202" s="476" t="n"/>
      <c r="BV202" s="476" t="n"/>
      <c r="BW202" s="476" t="n"/>
      <c r="BX202" s="476" t="n"/>
      <c r="BY202" s="476" t="n"/>
      <c r="BZ202" s="476" t="n"/>
      <c r="CA202" s="476" t="n"/>
      <c r="CB202" s="476" t="n"/>
      <c r="CC202" s="476" t="n"/>
      <c r="CD202" s="476" t="n"/>
      <c r="CE202" s="476" t="n"/>
      <c r="CF202" s="476" t="n"/>
      <c r="CG202" s="476" t="n"/>
      <c r="CH202" s="476" t="n"/>
      <c r="CI202" s="476" t="n"/>
      <c r="CJ202" s="476" t="n"/>
      <c r="CK202" s="476" t="n"/>
      <c r="CL202" s="476" t="n"/>
      <c r="CM202" s="476" t="n"/>
      <c r="CN202" s="476" t="n"/>
      <c r="CO202" s="476" t="n"/>
      <c r="CP202" s="476" t="n"/>
      <c r="CQ202" s="476" t="n"/>
      <c r="CR202" s="476" t="n"/>
      <c r="CS202" s="476" t="n"/>
      <c r="CT202" s="476" t="n"/>
      <c r="CU202" s="476" t="n"/>
      <c r="CV202" s="476" t="n"/>
    </row>
    <row r="203">
      <c r="A203" s="476" t="n">
        <v>14</v>
      </c>
      <c r="B203" s="845" t="n">
        <v>0.01514614494543084</v>
      </c>
      <c r="C203" s="845" t="n">
        <v>0.01982617550785669</v>
      </c>
      <c r="D203" s="660" t="n">
        <v>0.003510649140802936</v>
      </c>
      <c r="E203" s="720" t="n">
        <v>0.01998496947387042</v>
      </c>
      <c r="F203" s="720" t="n">
        <v>0.04247349388827432</v>
      </c>
      <c r="G203" s="720" t="n">
        <v>0.06131674947191285</v>
      </c>
      <c r="H203" s="722" t="n">
        <v>0.1187855786454275</v>
      </c>
      <c r="I203" s="845" t="n">
        <v>0.01998492943678059</v>
      </c>
      <c r="J203" s="845" t="n">
        <v>0.003769014410148389</v>
      </c>
      <c r="K203" s="845" t="n">
        <v>-0.1155999412317623</v>
      </c>
      <c r="L203" s="845" t="n">
        <v>0.01771801170747699</v>
      </c>
      <c r="M203" s="845" t="n">
        <v>0.01514615923760865</v>
      </c>
      <c r="N203" s="845" t="n">
        <v>-0.2731597589923364</v>
      </c>
      <c r="O203" s="845" t="n">
        <v>0.4336847153106745</v>
      </c>
      <c r="P203" s="845" t="n">
        <v>-0.2905906719442367</v>
      </c>
      <c r="Q203" s="845" t="n">
        <v>0.01590599732379982</v>
      </c>
      <c r="R203" s="845" t="n">
        <v>0.04295683231415231</v>
      </c>
      <c r="S203" s="845" t="n">
        <v>0.09499301630632011</v>
      </c>
      <c r="T203" s="845" t="n">
        <v>0.03579506128178236</v>
      </c>
      <c r="U203" s="845" t="n">
        <v>-0.03239119616868814</v>
      </c>
      <c r="V203" s="845" t="n">
        <v>0.1156614215500506</v>
      </c>
      <c r="W203" s="845" t="n">
        <v>0.05511647202609016</v>
      </c>
      <c r="X203" s="845" t="n">
        <v>-0.05322007639087649</v>
      </c>
      <c r="Y203" s="845" t="n">
        <v>-0.04289283619760294</v>
      </c>
      <c r="Z203" s="845" t="n">
        <v>-0.07573538474841038</v>
      </c>
      <c r="AA203" s="845" t="n">
        <v>0.001070403760748961</v>
      </c>
      <c r="AB203" s="845" t="n">
        <v>0.06663729985252018</v>
      </c>
      <c r="AC203" s="845" t="n">
        <v>0.01554422473829415</v>
      </c>
      <c r="AD203" s="845" t="n">
        <v>0.03343696626775939</v>
      </c>
      <c r="AE203" s="845" t="n">
        <v>0.0233439659025904</v>
      </c>
      <c r="AF203" s="845" t="n">
        <v>-0.01756903318158443</v>
      </c>
      <c r="AG203" s="845" t="n">
        <v>0.06770564858931299</v>
      </c>
      <c r="AH203" s="476" t="n"/>
      <c r="AI203" s="845">
        <f t="array" ref="AI203">SQRT(INDEX(_xlfn.ANCHORARRAY($B$190),A203,A203))</f>
        <v/>
      </c>
      <c r="AJ203" s="845" t="n"/>
      <c r="AK203" s="845">
        <f>$AP$191*AI203</f>
        <v/>
      </c>
      <c r="AL203" s="845">
        <f>ABS(Y132/AK203)</f>
        <v/>
      </c>
      <c r="AM203" s="845">
        <f>IF(AL203&lt;2.5,"Spełniony","Nie spełniony")</f>
        <v/>
      </c>
      <c r="AN203" s="845" t="n"/>
      <c r="AO203" s="845" t="n"/>
      <c r="AP203" s="845" t="n"/>
      <c r="AQ203" s="845" t="n"/>
      <c r="AR203" s="476" t="n"/>
      <c r="AS203" s="476" t="n"/>
      <c r="AT203" s="476" t="n"/>
      <c r="AU203" s="476" t="n"/>
      <c r="AV203" s="476" t="n"/>
      <c r="AW203" s="476" t="n"/>
      <c r="AX203" s="476" t="n"/>
      <c r="AY203" s="476" t="n"/>
      <c r="AZ203" s="476" t="n"/>
      <c r="BA203" s="476" t="n"/>
      <c r="BB203" s="476" t="n"/>
      <c r="BC203" s="476" t="n"/>
      <c r="BD203" s="476" t="n"/>
      <c r="BE203" s="476" t="n"/>
      <c r="BF203" s="476" t="n"/>
      <c r="BG203" s="476" t="n"/>
      <c r="BH203" s="476" t="n"/>
      <c r="BI203" s="476" t="n"/>
      <c r="BJ203" s="476" t="n"/>
      <c r="BK203" s="476" t="n"/>
      <c r="BL203" s="476" t="n"/>
      <c r="BM203" s="476" t="n"/>
      <c r="BN203" s="476" t="n"/>
      <c r="BO203" s="476" t="n"/>
      <c r="BP203" s="476" t="n"/>
      <c r="BQ203" s="476" t="n"/>
      <c r="BR203" s="476" t="n"/>
      <c r="BS203" s="476" t="n"/>
      <c r="BT203" s="476" t="n"/>
      <c r="BU203" s="476" t="n"/>
      <c r="BV203" s="476" t="n"/>
      <c r="BW203" s="476" t="n"/>
      <c r="BX203" s="476" t="n"/>
      <c r="BY203" s="476" t="n"/>
      <c r="BZ203" s="476" t="n"/>
      <c r="CA203" s="476" t="n"/>
      <c r="CB203" s="476" t="n"/>
      <c r="CC203" s="476" t="n"/>
      <c r="CD203" s="476" t="n"/>
      <c r="CE203" s="476" t="n"/>
      <c r="CF203" s="476" t="n"/>
      <c r="CG203" s="476" t="n"/>
      <c r="CH203" s="476" t="n"/>
      <c r="CI203" s="476" t="n"/>
      <c r="CJ203" s="476" t="n"/>
      <c r="CK203" s="476" t="n"/>
      <c r="CL203" s="476" t="n"/>
      <c r="CM203" s="476" t="n"/>
      <c r="CN203" s="476" t="n"/>
      <c r="CO203" s="476" t="n"/>
      <c r="CP203" s="476" t="n"/>
      <c r="CQ203" s="476" t="n"/>
      <c r="CR203" s="476" t="n"/>
      <c r="CS203" s="476" t="n"/>
      <c r="CT203" s="476" t="n"/>
      <c r="CU203" s="476" t="n"/>
      <c r="CV203" s="476" t="n"/>
    </row>
    <row r="204">
      <c r="A204" s="476" t="n">
        <v>15</v>
      </c>
      <c r="B204" s="845" t="n">
        <v>-0.008584042481634666</v>
      </c>
      <c r="C204" s="845" t="n">
        <v>-0.01858441148654727</v>
      </c>
      <c r="D204" s="660" t="n">
        <v>-0.003131776947444336</v>
      </c>
      <c r="E204" s="720" t="n">
        <v>0.003968743173058456</v>
      </c>
      <c r="F204" s="720" t="n">
        <v>-0.04229270036195826</v>
      </c>
      <c r="G204" s="720" t="n">
        <v>0.04586269462568137</v>
      </c>
      <c r="H204" s="722" t="n">
        <v>0.05729726388495096</v>
      </c>
      <c r="I204" s="845" t="n">
        <v>0.003968735222236856</v>
      </c>
      <c r="J204" s="845" t="n">
        <v>-0.007470073491341322</v>
      </c>
      <c r="K204" s="845" t="n">
        <v>-0.04853705201903753</v>
      </c>
      <c r="L204" s="845" t="n">
        <v>0.01952728897007344</v>
      </c>
      <c r="M204" s="845" t="n">
        <v>-0.008584050581693207</v>
      </c>
      <c r="N204" s="845" t="n">
        <v>-0.1340340518869921</v>
      </c>
      <c r="O204" s="845" t="n">
        <v>-0.2905906719442367</v>
      </c>
      <c r="P204" s="845" t="n">
        <v>0.5884006026819262</v>
      </c>
      <c r="Q204" s="845" t="n">
        <v>-0.06338685086312879</v>
      </c>
      <c r="R204" s="845" t="n">
        <v>-0.08945895751375971</v>
      </c>
      <c r="S204" s="845" t="n">
        <v>-0.1737338358272418</v>
      </c>
      <c r="T204" s="845" t="n">
        <v>-0.05393611486041217</v>
      </c>
      <c r="U204" s="845" t="n">
        <v>0.02066744994302162</v>
      </c>
      <c r="V204" s="845" t="n">
        <v>0.06752822741202821</v>
      </c>
      <c r="W204" s="845" t="n">
        <v>-0.203831673700492</v>
      </c>
      <c r="X204" s="845" t="n">
        <v>0.04007315193529279</v>
      </c>
      <c r="Y204" s="845" t="n">
        <v>0.07408893127021693</v>
      </c>
      <c r="Z204" s="845" t="n">
        <v>0.003456667753064295</v>
      </c>
      <c r="AA204" s="845" t="n">
        <v>0.0186846953298897</v>
      </c>
      <c r="AB204" s="845" t="n">
        <v>0.03281542044394256</v>
      </c>
      <c r="AC204" s="845" t="n">
        <v>0.02927304893432862</v>
      </c>
      <c r="AD204" s="845" t="n">
        <v>-0.06929497112414769</v>
      </c>
      <c r="AE204" s="845" t="n">
        <v>-0.0109320955913615</v>
      </c>
      <c r="AF204" s="845" t="n">
        <v>0.05586893460949161</v>
      </c>
      <c r="AG204" s="845" t="n">
        <v>-0.1421084268527537</v>
      </c>
      <c r="AH204" s="476" t="n"/>
      <c r="AI204" s="845">
        <f t="array" ref="AI204">SQRT(INDEX(_xlfn.ANCHORARRAY($B$190),A204,A204))</f>
        <v/>
      </c>
      <c r="AJ204" s="845" t="n"/>
      <c r="AK204" s="845">
        <f>$AP$191*AI204</f>
        <v/>
      </c>
      <c r="AL204" s="845">
        <f>ABS(Y133/AK204)</f>
        <v/>
      </c>
      <c r="AM204" s="845">
        <f>IF(AL204&lt;2.5,"Spełniony","Nie spełniony")</f>
        <v/>
      </c>
      <c r="AN204" s="845" t="n"/>
      <c r="AO204" s="845" t="n"/>
      <c r="AP204" s="845" t="n"/>
      <c r="AQ204" s="845" t="n"/>
      <c r="AR204" s="476" t="n"/>
      <c r="AS204" s="476" t="n"/>
      <c r="AT204" s="476" t="n"/>
      <c r="AU204" s="476" t="n"/>
      <c r="AV204" s="476" t="n"/>
      <c r="AW204" s="476" t="n"/>
      <c r="AX204" s="476" t="n"/>
      <c r="AY204" s="476" t="n"/>
      <c r="AZ204" s="476" t="n"/>
      <c r="BA204" s="476" t="n"/>
      <c r="BB204" s="476" t="n"/>
      <c r="BC204" s="476" t="n"/>
      <c r="BD204" s="476" t="n"/>
      <c r="BE204" s="476" t="n"/>
      <c r="BF204" s="476" t="n"/>
      <c r="BG204" s="476" t="n"/>
      <c r="BH204" s="476" t="n"/>
      <c r="BI204" s="476" t="n"/>
      <c r="BJ204" s="476" t="n"/>
      <c r="BK204" s="476" t="n"/>
      <c r="BL204" s="476" t="n"/>
      <c r="BM204" s="476" t="n"/>
      <c r="BN204" s="476" t="n"/>
      <c r="BO204" s="476" t="n"/>
      <c r="BP204" s="476" t="n"/>
      <c r="BQ204" s="476" t="n"/>
      <c r="BR204" s="476" t="n"/>
      <c r="BS204" s="476" t="n"/>
      <c r="BT204" s="476" t="n"/>
      <c r="BU204" s="476" t="n"/>
      <c r="BV204" s="476" t="n"/>
      <c r="BW204" s="476" t="n"/>
      <c r="BX204" s="476" t="n"/>
      <c r="BY204" s="476" t="n"/>
      <c r="BZ204" s="476" t="n"/>
      <c r="CA204" s="476" t="n"/>
      <c r="CB204" s="476" t="n"/>
      <c r="CC204" s="476" t="n"/>
      <c r="CD204" s="476" t="n"/>
      <c r="CE204" s="476" t="n"/>
      <c r="CF204" s="476" t="n"/>
      <c r="CG204" s="476" t="n"/>
      <c r="CH204" s="476" t="n"/>
      <c r="CI204" s="476" t="n"/>
      <c r="CJ204" s="476" t="n"/>
      <c r="CK204" s="476" t="n"/>
      <c r="CL204" s="476" t="n"/>
      <c r="CM204" s="476" t="n"/>
      <c r="CN204" s="476" t="n"/>
      <c r="CO204" s="476" t="n"/>
      <c r="CP204" s="476" t="n"/>
      <c r="CQ204" s="476" t="n"/>
      <c r="CR204" s="476" t="n"/>
      <c r="CS204" s="476" t="n"/>
      <c r="CT204" s="476" t="n"/>
      <c r="CU204" s="476" t="n"/>
      <c r="CV204" s="476" t="n"/>
    </row>
    <row r="205">
      <c r="A205" s="476" t="n">
        <v>16</v>
      </c>
      <c r="B205" s="845" t="n">
        <v>-0.008366932512830489</v>
      </c>
      <c r="C205" s="845" t="n">
        <v>0.003837056241899384</v>
      </c>
      <c r="D205" s="660" t="n">
        <v>0.005925683265346884</v>
      </c>
      <c r="E205" s="720" t="n">
        <v>0.001465632111719311</v>
      </c>
      <c r="F205" s="720" t="n">
        <v>-0.05234695305005962</v>
      </c>
      <c r="G205" s="720" t="n">
        <v>0.01716376145306638</v>
      </c>
      <c r="H205" s="722" t="n">
        <v>-0.0116113730917864</v>
      </c>
      <c r="I205" s="845" t="n">
        <v>0.001465629175530447</v>
      </c>
      <c r="J205" s="845" t="n">
        <v>0.01355631196258183</v>
      </c>
      <c r="K205" s="845" t="n">
        <v>0.02038746693808231</v>
      </c>
      <c r="L205" s="845" t="n">
        <v>-0.00803984793515293</v>
      </c>
      <c r="M205" s="845" t="n">
        <v>-0.008366940408020128</v>
      </c>
      <c r="N205" s="845" t="n">
        <v>0.02879010220767081</v>
      </c>
      <c r="O205" s="845" t="n">
        <v>0.01590599732379963</v>
      </c>
      <c r="P205" s="845" t="n">
        <v>-0.06338685086312891</v>
      </c>
      <c r="Q205" s="845" t="n">
        <v>0.6535965526220093</v>
      </c>
      <c r="R205" s="845" t="n">
        <v>-0.221384468774407</v>
      </c>
      <c r="S205" s="845" t="n">
        <v>-0.1212732773161303</v>
      </c>
      <c r="T205" s="845" t="n">
        <v>-0.05885822557545135</v>
      </c>
      <c r="U205" s="845" t="n">
        <v>0.04390850887548932</v>
      </c>
      <c r="V205" s="845" t="n">
        <v>0.03501507130638296</v>
      </c>
      <c r="W205" s="845" t="n">
        <v>0.0776998871817302</v>
      </c>
      <c r="X205" s="845" t="n">
        <v>-0.3234943389455389</v>
      </c>
      <c r="Y205" s="845" t="n">
        <v>0.1178159900777391</v>
      </c>
      <c r="Z205" s="845" t="n">
        <v>0.05046742861932423</v>
      </c>
      <c r="AA205" s="845" t="n">
        <v>0.04249596176036233</v>
      </c>
      <c r="AB205" s="845" t="n">
        <v>-0.02846735973433361</v>
      </c>
      <c r="AC205" s="845" t="n">
        <v>0.03455265326717114</v>
      </c>
      <c r="AD205" s="845" t="n">
        <v>-0.06069251331754108</v>
      </c>
      <c r="AE205" s="845" t="n">
        <v>-0.04077265814975147</v>
      </c>
      <c r="AF205" s="845" t="n">
        <v>0.048315073261568</v>
      </c>
      <c r="AG205" s="845" t="n">
        <v>0.09132340710983852</v>
      </c>
      <c r="AH205" s="476" t="n"/>
      <c r="AI205" s="845">
        <f t="array" ref="AI205">SQRT(INDEX(_xlfn.ANCHORARRAY($B$190),A205,A205))</f>
        <v/>
      </c>
      <c r="AJ205" s="845" t="n"/>
      <c r="AK205" s="845">
        <f>$AP$191*AI205</f>
        <v/>
      </c>
      <c r="AL205" s="845">
        <f>ABS(Y134/AK205)</f>
        <v/>
      </c>
      <c r="AM205" s="845">
        <f>IF(AL205&lt;2.5,"Spełniony","Nie spełniony")</f>
        <v/>
      </c>
      <c r="AN205" s="845" t="n"/>
      <c r="AO205" s="845" t="n"/>
      <c r="AP205" s="845" t="n"/>
      <c r="AQ205" s="845" t="n"/>
      <c r="AR205" s="476" t="n"/>
      <c r="AS205" s="476" t="n"/>
      <c r="AT205" s="476" t="n"/>
      <c r="AU205" s="476" t="n"/>
      <c r="AV205" s="476" t="n"/>
      <c r="AW205" s="476" t="n"/>
      <c r="AX205" s="476" t="n"/>
      <c r="AY205" s="476" t="n"/>
      <c r="AZ205" s="476" t="n"/>
      <c r="BA205" s="476" t="n"/>
      <c r="BB205" s="476" t="n"/>
      <c r="BC205" s="476" t="n"/>
      <c r="BD205" s="476" t="n"/>
      <c r="BE205" s="476" t="n"/>
      <c r="BF205" s="476" t="n"/>
      <c r="BG205" s="476" t="n"/>
      <c r="BH205" s="476" t="n"/>
      <c r="BI205" s="476" t="n"/>
      <c r="BJ205" s="476" t="n"/>
      <c r="BK205" s="476" t="n"/>
      <c r="BL205" s="476" t="n"/>
      <c r="BM205" s="476" t="n"/>
      <c r="BN205" s="476" t="n"/>
      <c r="BO205" s="476" t="n"/>
      <c r="BP205" s="476" t="n"/>
      <c r="BQ205" s="476" t="n"/>
      <c r="BR205" s="476" t="n"/>
      <c r="BS205" s="476" t="n"/>
      <c r="BT205" s="476" t="n"/>
      <c r="BU205" s="476" t="n"/>
      <c r="BV205" s="476" t="n"/>
      <c r="BW205" s="476" t="n"/>
      <c r="BX205" s="476" t="n"/>
      <c r="BY205" s="476" t="n"/>
      <c r="BZ205" s="476" t="n"/>
      <c r="CA205" s="476" t="n"/>
      <c r="CB205" s="476" t="n"/>
      <c r="CC205" s="476" t="n"/>
      <c r="CD205" s="476" t="n"/>
      <c r="CE205" s="476" t="n"/>
      <c r="CF205" s="476" t="n"/>
      <c r="CG205" s="476" t="n"/>
      <c r="CH205" s="476" t="n"/>
      <c r="CI205" s="476" t="n"/>
      <c r="CJ205" s="476" t="n"/>
      <c r="CK205" s="476" t="n"/>
      <c r="CL205" s="476" t="n"/>
      <c r="CM205" s="476" t="n"/>
      <c r="CN205" s="476" t="n"/>
      <c r="CO205" s="476" t="n"/>
      <c r="CP205" s="476" t="n"/>
      <c r="CQ205" s="476" t="n"/>
      <c r="CR205" s="476" t="n"/>
      <c r="CS205" s="476" t="n"/>
      <c r="CT205" s="476" t="n"/>
      <c r="CU205" s="476" t="n"/>
      <c r="CV205" s="476" t="n"/>
    </row>
    <row r="206">
      <c r="A206" s="476" t="n">
        <v>17</v>
      </c>
      <c r="B206" s="845" t="n">
        <v>-0.009750312393146939</v>
      </c>
      <c r="C206" s="845" t="n">
        <v>-0.108952673352034</v>
      </c>
      <c r="D206" s="660" t="n">
        <v>-0.03084690565711994</v>
      </c>
      <c r="E206" s="720" t="n">
        <v>-0.004197644325163032</v>
      </c>
      <c r="F206" s="720" t="n">
        <v>-0.08484614508981467</v>
      </c>
      <c r="G206" s="720" t="n">
        <v>0.00304461682705854</v>
      </c>
      <c r="H206" s="722" t="n">
        <v>-0.05636606390860956</v>
      </c>
      <c r="I206" s="845" t="n">
        <v>-0.004197635915769989</v>
      </c>
      <c r="J206" s="845" t="n">
        <v>-0.04853455877054016</v>
      </c>
      <c r="K206" s="845" t="n">
        <v>0.0275941963063231</v>
      </c>
      <c r="L206" s="845" t="n">
        <v>-0.003684414313008068</v>
      </c>
      <c r="M206" s="845" t="n">
        <v>-0.009750321593719021</v>
      </c>
      <c r="N206" s="845" t="n">
        <v>0.01254955105520668</v>
      </c>
      <c r="O206" s="845" t="n">
        <v>0.04295683231415228</v>
      </c>
      <c r="P206" s="845" t="n">
        <v>-0.08945895751375982</v>
      </c>
      <c r="Q206" s="845" t="n">
        <v>-0.221384468774407</v>
      </c>
      <c r="R206" s="845" t="n">
        <v>0.7005532267600089</v>
      </c>
      <c r="S206" s="845" t="n">
        <v>-0.1748387877665421</v>
      </c>
      <c r="T206" s="845" t="n">
        <v>-0.06391366553025066</v>
      </c>
      <c r="U206" s="845" t="n">
        <v>-0.02859452078033481</v>
      </c>
      <c r="V206" s="845" t="n">
        <v>0.02703196302635892</v>
      </c>
      <c r="W206" s="845" t="n">
        <v>0.07702658986002545</v>
      </c>
      <c r="X206" s="845" t="n">
        <v>-0.1735173684681964</v>
      </c>
      <c r="Y206" s="845" t="n">
        <v>-0.07370067709204418</v>
      </c>
      <c r="Z206" s="845" t="n">
        <v>0.09484986918598888</v>
      </c>
      <c r="AA206" s="845" t="n">
        <v>0.04830962348786739</v>
      </c>
      <c r="AB206" s="845" t="n">
        <v>0.07378965825232695</v>
      </c>
      <c r="AC206" s="845" t="n">
        <v>-0.09158621463849898</v>
      </c>
      <c r="AD206" s="845" t="n">
        <v>-0.03941540646330359</v>
      </c>
      <c r="AE206" s="845" t="n">
        <v>0.07703071253622144</v>
      </c>
      <c r="AF206" s="845" t="n">
        <v>-0.03038704814879137</v>
      </c>
      <c r="AG206" s="845" t="n">
        <v>-0.1137941696104212</v>
      </c>
      <c r="AH206" s="476" t="n"/>
      <c r="AI206" s="845">
        <f t="array" ref="AI206">SQRT(INDEX(_xlfn.ANCHORARRAY($B$190),A206,A206))</f>
        <v/>
      </c>
      <c r="AJ206" s="845" t="n"/>
      <c r="AK206" s="845">
        <f>$AP$191*AI206</f>
        <v/>
      </c>
      <c r="AL206" s="845">
        <f>ABS(Y135/AK206)</f>
        <v/>
      </c>
      <c r="AM206" s="845">
        <f>IF(AL206&lt;2.5,"Spełniony","Nie spełniony")</f>
        <v/>
      </c>
      <c r="AN206" s="845" t="n"/>
      <c r="AO206" s="845" t="n"/>
      <c r="AP206" s="845" t="n"/>
      <c r="AQ206" s="845" t="n"/>
      <c r="AR206" s="476" t="n"/>
      <c r="AS206" s="476" t="n"/>
      <c r="AT206" s="476" t="n"/>
      <c r="AU206" s="476" t="n"/>
      <c r="AV206" s="476" t="n"/>
      <c r="AW206" s="476" t="n"/>
      <c r="AX206" s="476" t="n"/>
      <c r="AY206" s="476" t="n"/>
      <c r="AZ206" s="476" t="n"/>
      <c r="BA206" s="476" t="n"/>
      <c r="BB206" s="476" t="n"/>
      <c r="BC206" s="476" t="n"/>
      <c r="BD206" s="476" t="n"/>
      <c r="BE206" s="476" t="n"/>
      <c r="BF206" s="476" t="n"/>
      <c r="BG206" s="476" t="n"/>
      <c r="BH206" s="476" t="n"/>
      <c r="BI206" s="476" t="n"/>
      <c r="BJ206" s="476" t="n"/>
      <c r="BK206" s="476" t="n"/>
      <c r="BL206" s="476" t="n"/>
      <c r="BM206" s="476" t="n"/>
      <c r="BN206" s="476" t="n"/>
      <c r="BO206" s="476" t="n"/>
      <c r="BP206" s="476" t="n"/>
      <c r="BQ206" s="476" t="n"/>
      <c r="BR206" s="476" t="n"/>
      <c r="BS206" s="476" t="n"/>
      <c r="BT206" s="476" t="n"/>
      <c r="BU206" s="476" t="n"/>
      <c r="BV206" s="476" t="n"/>
      <c r="BW206" s="476" t="n"/>
      <c r="BX206" s="476" t="n"/>
      <c r="BY206" s="476" t="n"/>
      <c r="BZ206" s="476" t="n"/>
      <c r="CA206" s="476" t="n"/>
      <c r="CB206" s="476" t="n"/>
      <c r="CC206" s="476" t="n"/>
      <c r="CD206" s="476" t="n"/>
      <c r="CE206" s="476" t="n"/>
      <c r="CF206" s="476" t="n"/>
      <c r="CG206" s="476" t="n"/>
      <c r="CH206" s="476" t="n"/>
      <c r="CI206" s="476" t="n"/>
      <c r="CJ206" s="476" t="n"/>
      <c r="CK206" s="476" t="n"/>
      <c r="CL206" s="476" t="n"/>
      <c r="CM206" s="476" t="n"/>
      <c r="CN206" s="476" t="n"/>
      <c r="CO206" s="476" t="n"/>
      <c r="CP206" s="476" t="n"/>
      <c r="CQ206" s="476" t="n"/>
      <c r="CR206" s="476" t="n"/>
      <c r="CS206" s="476" t="n"/>
      <c r="CT206" s="476" t="n"/>
      <c r="CU206" s="476" t="n"/>
      <c r="CV206" s="476" t="n"/>
    </row>
    <row r="207">
      <c r="A207" s="476" t="n">
        <v>18</v>
      </c>
      <c r="B207" s="845" t="n">
        <v>-0.02782181125326678</v>
      </c>
      <c r="C207" s="845" t="n">
        <v>-0.04535066182825852</v>
      </c>
      <c r="D207" s="845" t="n">
        <v>-0.01237076956309818</v>
      </c>
      <c r="E207" s="720" t="n">
        <v>-0.02200033662296767</v>
      </c>
      <c r="F207" s="720" t="n">
        <v>-0.05426570177481099</v>
      </c>
      <c r="G207" s="720" t="n">
        <v>-0.008453467679187799</v>
      </c>
      <c r="H207" s="722" t="n">
        <v>0.002236830520098043</v>
      </c>
      <c r="I207" s="845" t="n">
        <v>-0.02200029254837175</v>
      </c>
      <c r="J207" s="845" t="n">
        <v>-0.03051075086446347</v>
      </c>
      <c r="K207" s="845" t="n">
        <v>0.01082470887694639</v>
      </c>
      <c r="L207" s="845" t="n">
        <v>0.03763639649263952</v>
      </c>
      <c r="M207" s="845" t="n">
        <v>-0.02782183750643379</v>
      </c>
      <c r="N207" s="845" t="n">
        <v>0.02839407679219632</v>
      </c>
      <c r="O207" s="845" t="n">
        <v>0.09499301630632022</v>
      </c>
      <c r="P207" s="845" t="n">
        <v>-0.1737338358272417</v>
      </c>
      <c r="Q207" s="845" t="n">
        <v>-0.1212732773161304</v>
      </c>
      <c r="R207" s="845" t="n">
        <v>-0.174838787766542</v>
      </c>
      <c r="S207" s="845" t="n">
        <v>0.7128468505601673</v>
      </c>
      <c r="T207" s="845" t="n">
        <v>-0.0702844403879498</v>
      </c>
      <c r="U207" s="845" t="n">
        <v>0.03900577746272685</v>
      </c>
      <c r="V207" s="845" t="n">
        <v>-0.07707635473533497</v>
      </c>
      <c r="W207" s="845" t="n">
        <v>-0.002747577682160654</v>
      </c>
      <c r="X207" s="845" t="n">
        <v>0.03538571695619282</v>
      </c>
      <c r="Y207" s="845" t="n">
        <v>0.08265939564735429</v>
      </c>
      <c r="Z207" s="845" t="n">
        <v>0.005962368012945855</v>
      </c>
      <c r="AA207" s="845" t="n">
        <v>-0.04418354819899732</v>
      </c>
      <c r="AB207" s="845" t="n">
        <v>0.001918295736562158</v>
      </c>
      <c r="AC207" s="845" t="n">
        <v>0.02536236551905521</v>
      </c>
      <c r="AD207" s="845" t="n">
        <v>-0.1119280733352027</v>
      </c>
      <c r="AE207" s="845" t="n">
        <v>-0.02298833829254934</v>
      </c>
      <c r="AF207" s="845" t="n">
        <v>0.09943967232344997</v>
      </c>
      <c r="AG207" s="845" t="n">
        <v>-0.2512404034222373</v>
      </c>
      <c r="AH207" s="476" t="n"/>
      <c r="AI207" s="845">
        <f t="array" ref="AI207">SQRT(INDEX(_xlfn.ANCHORARRAY($B$190),A207,A207))</f>
        <v/>
      </c>
      <c r="AJ207" s="845" t="n"/>
      <c r="AK207" s="845">
        <f>$AP$191*AI207</f>
        <v/>
      </c>
      <c r="AL207" s="845">
        <f>ABS(Y136/AK207)</f>
        <v/>
      </c>
      <c r="AM207" s="845">
        <f>IF(AL207&lt;2.5,"Spełniony","Nie spełniony")</f>
        <v/>
      </c>
      <c r="AN207" s="845" t="n"/>
      <c r="AO207" s="845" t="n"/>
      <c r="AP207" s="845" t="n"/>
      <c r="AQ207" s="845" t="n"/>
      <c r="AR207" s="476" t="n"/>
      <c r="AS207" s="476" t="n"/>
      <c r="AT207" s="476" t="n"/>
      <c r="AU207" s="476" t="n"/>
      <c r="AV207" s="476" t="n"/>
      <c r="AW207" s="476" t="n"/>
      <c r="AX207" s="476" t="n"/>
      <c r="AY207" s="476" t="n"/>
      <c r="AZ207" s="476" t="n"/>
      <c r="BA207" s="476" t="n"/>
      <c r="BB207" s="476" t="n"/>
      <c r="BC207" s="476" t="n"/>
      <c r="BD207" s="476" t="n"/>
      <c r="BE207" s="476" t="n"/>
      <c r="BF207" s="476" t="n"/>
      <c r="BG207" s="476" t="n"/>
      <c r="BH207" s="476" t="n"/>
      <c r="BI207" s="476" t="n"/>
      <c r="BJ207" s="476" t="n"/>
      <c r="BK207" s="476" t="n"/>
      <c r="BL207" s="476" t="n"/>
      <c r="BM207" s="476" t="n"/>
      <c r="BN207" s="476" t="n"/>
      <c r="BO207" s="476" t="n"/>
      <c r="BP207" s="476" t="n"/>
      <c r="BQ207" s="476" t="n"/>
      <c r="BR207" s="476" t="n"/>
      <c r="BS207" s="476" t="n"/>
      <c r="BT207" s="476" t="n"/>
      <c r="BU207" s="476" t="n"/>
      <c r="BV207" s="476" t="n"/>
      <c r="BW207" s="476" t="n"/>
      <c r="BX207" s="476" t="n"/>
      <c r="BY207" s="476" t="n"/>
      <c r="BZ207" s="476" t="n"/>
      <c r="CA207" s="476" t="n"/>
      <c r="CB207" s="476" t="n"/>
      <c r="CC207" s="476" t="n"/>
      <c r="CD207" s="476" t="n"/>
      <c r="CE207" s="476" t="n"/>
      <c r="CF207" s="476" t="n"/>
      <c r="CG207" s="476" t="n"/>
      <c r="CH207" s="476" t="n"/>
      <c r="CI207" s="476" t="n"/>
      <c r="CJ207" s="476" t="n"/>
      <c r="CK207" s="476" t="n"/>
      <c r="CL207" s="476" t="n"/>
      <c r="CM207" s="476" t="n"/>
      <c r="CN207" s="476" t="n"/>
      <c r="CO207" s="476" t="n"/>
      <c r="CP207" s="476" t="n"/>
      <c r="CQ207" s="476" t="n"/>
      <c r="CR207" s="476" t="n"/>
      <c r="CS207" s="476" t="n"/>
      <c r="CT207" s="476" t="n"/>
      <c r="CU207" s="476" t="n"/>
      <c r="CV207" s="476" t="n"/>
    </row>
    <row r="208">
      <c r="A208" s="476" t="n">
        <v>19</v>
      </c>
      <c r="B208" s="845" t="n">
        <v>-0.04564590343344233</v>
      </c>
      <c r="C208" s="845" t="n">
        <v>-0.05917312953627956</v>
      </c>
      <c r="D208" s="845" t="n">
        <v>-0.1758077461635875</v>
      </c>
      <c r="E208" s="720" t="n">
        <v>-0.01220493019344804</v>
      </c>
      <c r="F208" s="720" t="n">
        <v>-0.1303474173559649</v>
      </c>
      <c r="G208" s="720" t="n">
        <v>0.008949590647520191</v>
      </c>
      <c r="H208" s="722" t="n">
        <v>0.02375312073380027</v>
      </c>
      <c r="I208" s="845" t="n">
        <v>-0.01220490574257822</v>
      </c>
      <c r="J208" s="845" t="n">
        <v>-0.1612015325117618</v>
      </c>
      <c r="K208" s="845" t="n">
        <v>0.002530279397702308</v>
      </c>
      <c r="L208" s="845" t="n">
        <v>0.0600446410205614</v>
      </c>
      <c r="M208" s="845" t="n">
        <v>-0.04564594650574683</v>
      </c>
      <c r="N208" s="845" t="n">
        <v>0.0004032975762048056</v>
      </c>
      <c r="O208" s="845" t="n">
        <v>0.03579506128178224</v>
      </c>
      <c r="P208" s="845" t="n">
        <v>-0.05393611486041229</v>
      </c>
      <c r="Q208" s="845" t="n">
        <v>-0.05885822557545129</v>
      </c>
      <c r="R208" s="845" t="n">
        <v>-0.06391366553025064</v>
      </c>
      <c r="S208" s="845" t="n">
        <v>-0.07028444038794979</v>
      </c>
      <c r="T208" s="845" t="n">
        <v>0.6975576430861032</v>
      </c>
      <c r="U208" s="845" t="n">
        <v>-0.224415939916369</v>
      </c>
      <c r="V208" s="845" t="n">
        <v>-0.07978449557363052</v>
      </c>
      <c r="W208" s="845" t="n">
        <v>-0.06004763105333378</v>
      </c>
      <c r="X208" s="845" t="n">
        <v>0.04042429329945467</v>
      </c>
      <c r="Y208" s="845" t="n">
        <v>0.08034070555508645</v>
      </c>
      <c r="Z208" s="845" t="n">
        <v>0.06746954468359603</v>
      </c>
      <c r="AA208" s="845" t="n">
        <v>-0.04840241691117293</v>
      </c>
      <c r="AB208" s="845" t="n">
        <v>0.008990078758796663</v>
      </c>
      <c r="AC208" s="845" t="n">
        <v>0.1242174493960979</v>
      </c>
      <c r="AD208" s="845" t="n">
        <v>0.06884697809149985</v>
      </c>
      <c r="AE208" s="845" t="n">
        <v>-0.02693051580850904</v>
      </c>
      <c r="AF208" s="845" t="n">
        <v>-0.01607943593204892</v>
      </c>
      <c r="AG208" s="845" t="n">
        <v>0.1078517158796179</v>
      </c>
      <c r="AH208" s="476" t="n"/>
      <c r="AI208" s="845">
        <f t="array" ref="AI208">SQRT(INDEX(_xlfn.ANCHORARRAY($B$190),A208,A208))</f>
        <v/>
      </c>
      <c r="AJ208" s="845" t="n"/>
      <c r="AK208" s="845">
        <f>$AP$191*AI208</f>
        <v/>
      </c>
      <c r="AL208" s="845">
        <f>ABS(Y137/AK208)</f>
        <v/>
      </c>
      <c r="AM208" s="845">
        <f>IF(AL208&lt;2.5,"Spełniony","Nie spełniony")</f>
        <v/>
      </c>
      <c r="AN208" s="845" t="n"/>
      <c r="AO208" s="845" t="n"/>
      <c r="AP208" s="845" t="n"/>
      <c r="AQ208" s="845" t="n"/>
      <c r="AR208" s="476" t="n"/>
      <c r="AS208" s="476" t="n"/>
      <c r="AT208" s="476" t="n"/>
      <c r="AU208" s="476" t="n"/>
      <c r="AV208" s="476" t="n"/>
      <c r="AW208" s="476" t="n"/>
      <c r="AX208" s="476" t="n"/>
      <c r="AY208" s="476" t="n"/>
      <c r="AZ208" s="476" t="n"/>
      <c r="BA208" s="476" t="n"/>
      <c r="BB208" s="476" t="n"/>
      <c r="BC208" s="476" t="n"/>
      <c r="BD208" s="476" t="n"/>
      <c r="BE208" s="476" t="n"/>
      <c r="BF208" s="476" t="n"/>
      <c r="BG208" s="476" t="n"/>
      <c r="BH208" s="476" t="n"/>
      <c r="BI208" s="476" t="n"/>
      <c r="BJ208" s="476" t="n"/>
      <c r="BK208" s="476" t="n"/>
      <c r="BL208" s="476" t="n"/>
      <c r="BM208" s="476" t="n"/>
      <c r="BN208" s="476" t="n"/>
      <c r="BO208" s="476" t="n"/>
      <c r="BP208" s="476" t="n"/>
      <c r="BQ208" s="476" t="n"/>
      <c r="BR208" s="476" t="n"/>
      <c r="BS208" s="476" t="n"/>
      <c r="BT208" s="476" t="n"/>
      <c r="BU208" s="476" t="n"/>
      <c r="BV208" s="476" t="n"/>
      <c r="BW208" s="476" t="n"/>
      <c r="BX208" s="476" t="n"/>
      <c r="BY208" s="476" t="n"/>
      <c r="BZ208" s="476" t="n"/>
      <c r="CA208" s="476" t="n"/>
      <c r="CB208" s="476" t="n"/>
      <c r="CC208" s="476" t="n"/>
      <c r="CD208" s="476" t="n"/>
      <c r="CE208" s="476" t="n"/>
      <c r="CF208" s="476" t="n"/>
      <c r="CG208" s="476" t="n"/>
      <c r="CH208" s="476" t="n"/>
      <c r="CI208" s="476" t="n"/>
      <c r="CJ208" s="476" t="n"/>
      <c r="CK208" s="476" t="n"/>
      <c r="CL208" s="476" t="n"/>
      <c r="CM208" s="476" t="n"/>
      <c r="CN208" s="476" t="n"/>
      <c r="CO208" s="476" t="n"/>
      <c r="CP208" s="476" t="n"/>
      <c r="CQ208" s="476" t="n"/>
      <c r="CR208" s="476" t="n"/>
      <c r="CS208" s="476" t="n"/>
      <c r="CT208" s="476" t="n"/>
      <c r="CU208" s="476" t="n"/>
      <c r="CV208" s="476" t="n"/>
    </row>
    <row r="209">
      <c r="A209" s="476" t="n">
        <v>20</v>
      </c>
      <c r="B209" s="845" t="n">
        <v>0.003560198334286386</v>
      </c>
      <c r="C209" s="845" t="n">
        <v>-0.04185154404291293</v>
      </c>
      <c r="D209" s="845" t="n">
        <v>-0.1696859131928916</v>
      </c>
      <c r="E209" s="720" t="n">
        <v>0.03422086272355989</v>
      </c>
      <c r="F209" s="720" t="n">
        <v>-0.004448407965700993</v>
      </c>
      <c r="G209" s="720" t="n">
        <v>0.02130728587910697</v>
      </c>
      <c r="H209" s="722" t="n">
        <v>0.04450607831694944</v>
      </c>
      <c r="I209" s="845" t="n">
        <v>0.03422079416684995</v>
      </c>
      <c r="J209" s="845" t="n">
        <v>-0.08273239658714879</v>
      </c>
      <c r="K209" s="845" t="n">
        <v>-0.002023514851482337</v>
      </c>
      <c r="L209" s="845" t="n">
        <v>-0.01392196184807688</v>
      </c>
      <c r="M209" s="845" t="n">
        <v>0.003560201693754286</v>
      </c>
      <c r="N209" s="845" t="n">
        <v>0.02642131153181706</v>
      </c>
      <c r="O209" s="845" t="n">
        <v>-0.03239119616868834</v>
      </c>
      <c r="P209" s="845" t="n">
        <v>0.02066744994302128</v>
      </c>
      <c r="Q209" s="845" t="n">
        <v>0.04390850887548957</v>
      </c>
      <c r="R209" s="845" t="n">
        <v>-0.02859452078033484</v>
      </c>
      <c r="S209" s="845" t="n">
        <v>0.03900577746272664</v>
      </c>
      <c r="T209" s="845" t="n">
        <v>-0.224415939916369</v>
      </c>
      <c r="U209" s="845" t="n">
        <v>0.5535380212213841</v>
      </c>
      <c r="V209" s="845" t="n">
        <v>0.03037567997088191</v>
      </c>
      <c r="W209" s="845" t="n">
        <v>0.0312857395094793</v>
      </c>
      <c r="X209" s="845" t="n">
        <v>0.007014669068348578</v>
      </c>
      <c r="Y209" s="845" t="n">
        <v>-0.1121338410077919</v>
      </c>
      <c r="Z209" s="845" t="n">
        <v>0.03005010928007692</v>
      </c>
      <c r="AA209" s="845" t="n">
        <v>0.01340764317900517</v>
      </c>
      <c r="AB209" s="845" t="n">
        <v>-0.1162500247010712</v>
      </c>
      <c r="AC209" s="845" t="n">
        <v>0.2303956436212686</v>
      </c>
      <c r="AD209" s="845" t="n">
        <v>0.1233017854295557</v>
      </c>
      <c r="AE209" s="845" t="n">
        <v>0.2120568970980383</v>
      </c>
      <c r="AF209" s="845" t="n">
        <v>-0.06844466888352857</v>
      </c>
      <c r="AG209" s="845" t="n">
        <v>-0.02933254648612179</v>
      </c>
      <c r="AH209" s="476" t="n"/>
      <c r="AI209" s="845">
        <f t="array" ref="AI209">SQRT(INDEX(_xlfn.ANCHORARRAY($B$190),A209,A209))</f>
        <v/>
      </c>
      <c r="AJ209" s="845" t="n"/>
      <c r="AK209" s="845">
        <f>$AP$191*AI209</f>
        <v/>
      </c>
      <c r="AL209" s="845">
        <f>ABS(Y138/AK209)</f>
        <v/>
      </c>
      <c r="AM209" s="845">
        <f>IF(AL209&lt;2.5,"Spełniony","Nie spełniony")</f>
        <v/>
      </c>
      <c r="AN209" s="845" t="n"/>
      <c r="AO209" s="845" t="n"/>
      <c r="AP209" s="845" t="n"/>
      <c r="AQ209" s="845" t="n"/>
      <c r="AR209" s="476" t="n"/>
      <c r="AS209" s="476" t="n"/>
      <c r="AT209" s="476" t="n"/>
      <c r="AU209" s="476" t="n"/>
      <c r="AV209" s="476" t="n"/>
      <c r="AW209" s="476" t="n"/>
      <c r="AX209" s="476" t="n"/>
      <c r="AY209" s="476" t="n"/>
      <c r="AZ209" s="476" t="n"/>
      <c r="BA209" s="476" t="n"/>
      <c r="BB209" s="476" t="n"/>
      <c r="BC209" s="476" t="n"/>
      <c r="BD209" s="476" t="n"/>
      <c r="BE209" s="476" t="n"/>
      <c r="BF209" s="476" t="n"/>
      <c r="BG209" s="476" t="n"/>
      <c r="BH209" s="476" t="n"/>
      <c r="BI209" s="476" t="n"/>
      <c r="BJ209" s="476" t="n"/>
      <c r="BK209" s="476" t="n"/>
      <c r="BL209" s="476" t="n"/>
      <c r="BM209" s="476" t="n"/>
      <c r="BN209" s="476" t="n"/>
      <c r="BO209" s="476" t="n"/>
      <c r="BP209" s="476" t="n"/>
      <c r="BQ209" s="476" t="n"/>
      <c r="BR209" s="476" t="n"/>
      <c r="BS209" s="476" t="n"/>
      <c r="BT209" s="476" t="n"/>
      <c r="BU209" s="476" t="n"/>
      <c r="BV209" s="476" t="n"/>
      <c r="BW209" s="476" t="n"/>
      <c r="BX209" s="476" t="n"/>
      <c r="BY209" s="476" t="n"/>
      <c r="BZ209" s="476" t="n"/>
      <c r="CA209" s="476" t="n"/>
      <c r="CB209" s="476" t="n"/>
      <c r="CC209" s="476" t="n"/>
      <c r="CD209" s="476" t="n"/>
      <c r="CE209" s="476" t="n"/>
      <c r="CF209" s="476" t="n"/>
      <c r="CG209" s="476" t="n"/>
      <c r="CH209" s="476" t="n"/>
      <c r="CI209" s="476" t="n"/>
      <c r="CJ209" s="476" t="n"/>
      <c r="CK209" s="476" t="n"/>
      <c r="CL209" s="476" t="n"/>
      <c r="CM209" s="476" t="n"/>
      <c r="CN209" s="476" t="n"/>
      <c r="CO209" s="476" t="n"/>
      <c r="CP209" s="476" t="n"/>
      <c r="CQ209" s="476" t="n"/>
      <c r="CR209" s="476" t="n"/>
      <c r="CS209" s="476" t="n"/>
      <c r="CT209" s="476" t="n"/>
      <c r="CU209" s="476" t="n"/>
      <c r="CV209" s="476" t="n"/>
    </row>
    <row r="210">
      <c r="A210" s="476" t="n">
        <v>21</v>
      </c>
      <c r="B210" s="845" t="n">
        <v>0.05096714958524068</v>
      </c>
      <c r="C210" s="845" t="n">
        <v>0.00958422251008248</v>
      </c>
      <c r="D210" s="845" t="n">
        <v>0.01560777072367286</v>
      </c>
      <c r="E210" s="720" t="n">
        <v>0.0187483583343554</v>
      </c>
      <c r="F210" s="720" t="n">
        <v>-0.09180776140412067</v>
      </c>
      <c r="G210" s="720" t="n">
        <v>0.09408548944118132</v>
      </c>
      <c r="H210" s="722" t="n">
        <v>0.003767301379240136</v>
      </c>
      <c r="I210" s="845" t="n">
        <v>0.01874832077464293</v>
      </c>
      <c r="J210" s="845" t="n">
        <v>0.02760432529236529</v>
      </c>
      <c r="K210" s="845" t="n">
        <v>-0.2860384841038139</v>
      </c>
      <c r="L210" s="845" t="n">
        <v>0.05143716502752256</v>
      </c>
      <c r="M210" s="845" t="n">
        <v>0.05096719767876989</v>
      </c>
      <c r="N210" s="845" t="n">
        <v>-0.09113728435970864</v>
      </c>
      <c r="O210" s="845" t="n">
        <v>0.1156614215500507</v>
      </c>
      <c r="P210" s="845" t="n">
        <v>0.06752822741202785</v>
      </c>
      <c r="Q210" s="845" t="n">
        <v>0.03501507130638263</v>
      </c>
      <c r="R210" s="845" t="n">
        <v>0.02703196302635888</v>
      </c>
      <c r="S210" s="845" t="n">
        <v>-0.07707635473533507</v>
      </c>
      <c r="T210" s="845" t="n">
        <v>-0.07978449557363043</v>
      </c>
      <c r="U210" s="845" t="n">
        <v>0.03037567997088211</v>
      </c>
      <c r="V210" s="845" t="n">
        <v>0.3701133332610684</v>
      </c>
      <c r="W210" s="845" t="n">
        <v>0.1548308000819419</v>
      </c>
      <c r="X210" s="845" t="n">
        <v>0.1339296935131807</v>
      </c>
      <c r="Y210" s="845" t="n">
        <v>0.1305565697008588</v>
      </c>
      <c r="Z210" s="845" t="n">
        <v>0.09914022786515306</v>
      </c>
      <c r="AA210" s="845" t="n">
        <v>0.111429375577797</v>
      </c>
      <c r="AB210" s="845" t="n">
        <v>0.008801318492881511</v>
      </c>
      <c r="AC210" s="845" t="n">
        <v>0.01331820021987724</v>
      </c>
      <c r="AD210" s="845" t="n">
        <v>-0.03000471012522176</v>
      </c>
      <c r="AE210" s="845" t="n">
        <v>-0.0132057868442596</v>
      </c>
      <c r="AF210" s="845" t="n">
        <v>-0.01984113421164764</v>
      </c>
      <c r="AG210" s="845" t="n">
        <v>-0.004722223728076246</v>
      </c>
      <c r="AH210" s="476" t="n"/>
      <c r="AI210" s="845">
        <f t="array" ref="AI210">SQRT(INDEX(_xlfn.ANCHORARRAY($B$190),A210,A210))</f>
        <v/>
      </c>
      <c r="AJ210" s="845" t="n"/>
      <c r="AK210" s="845">
        <f>$AP$191*AI210</f>
        <v/>
      </c>
      <c r="AL210" s="845">
        <f>ABS(Y139/AK210)</f>
        <v/>
      </c>
      <c r="AM210" s="845">
        <f>IF(AL210&lt;2.5,"Spełniony","Nie spełniony")</f>
        <v/>
      </c>
      <c r="AN210" s="845" t="n"/>
      <c r="AO210" s="845" t="n"/>
      <c r="AP210" s="845" t="n"/>
      <c r="AQ210" s="845" t="n"/>
      <c r="AR210" s="476" t="n"/>
      <c r="AS210" s="476" t="n"/>
      <c r="AT210" s="476" t="n"/>
      <c r="AU210" s="476" t="n"/>
      <c r="AV210" s="476" t="n"/>
      <c r="AW210" s="476" t="n"/>
      <c r="AX210" s="476" t="n"/>
      <c r="AY210" s="476" t="n"/>
      <c r="AZ210" s="476" t="n"/>
      <c r="BA210" s="476" t="n"/>
      <c r="BB210" s="476" t="n"/>
      <c r="BC210" s="476" t="n"/>
      <c r="BD210" s="476" t="n"/>
      <c r="BE210" s="476" t="n"/>
      <c r="BF210" s="476" t="n"/>
      <c r="BG210" s="476" t="n"/>
      <c r="BH210" s="476" t="n"/>
      <c r="BI210" s="476" t="n"/>
      <c r="BJ210" s="476" t="n"/>
      <c r="BK210" s="476" t="n"/>
      <c r="BL210" s="476" t="n"/>
      <c r="BM210" s="476" t="n"/>
      <c r="BN210" s="476" t="n"/>
      <c r="BO210" s="476" t="n"/>
      <c r="BP210" s="476" t="n"/>
      <c r="BQ210" s="476" t="n"/>
      <c r="BR210" s="476" t="n"/>
      <c r="BS210" s="476" t="n"/>
      <c r="BT210" s="476" t="n"/>
      <c r="BU210" s="476" t="n"/>
      <c r="BV210" s="476" t="n"/>
      <c r="BW210" s="476" t="n"/>
      <c r="BX210" s="476" t="n"/>
      <c r="BY210" s="476" t="n"/>
      <c r="BZ210" s="476" t="n"/>
      <c r="CA210" s="476" t="n"/>
      <c r="CB210" s="476" t="n"/>
      <c r="CC210" s="476" t="n"/>
      <c r="CD210" s="476" t="n"/>
      <c r="CE210" s="476" t="n"/>
      <c r="CF210" s="476" t="n"/>
      <c r="CG210" s="476" t="n"/>
      <c r="CH210" s="476" t="n"/>
      <c r="CI210" s="476" t="n"/>
      <c r="CJ210" s="476" t="n"/>
      <c r="CK210" s="476" t="n"/>
      <c r="CL210" s="476" t="n"/>
      <c r="CM210" s="476" t="n"/>
      <c r="CN210" s="476" t="n"/>
      <c r="CO210" s="476" t="n"/>
      <c r="CP210" s="476" t="n"/>
      <c r="CQ210" s="476" t="n"/>
      <c r="CR210" s="476" t="n"/>
      <c r="CS210" s="476" t="n"/>
      <c r="CT210" s="476" t="n"/>
      <c r="CU210" s="476" t="n"/>
      <c r="CV210" s="476" t="n"/>
    </row>
    <row r="211">
      <c r="A211" s="476" t="n">
        <v>22</v>
      </c>
      <c r="B211" s="845" t="n">
        <v>0.01213801987599792</v>
      </c>
      <c r="C211" s="845" t="n">
        <v>0.01604003709737202</v>
      </c>
      <c r="D211" s="845" t="n">
        <v>0.01398424104635086</v>
      </c>
      <c r="E211" s="720" t="n">
        <v>0.02524746127899623</v>
      </c>
      <c r="F211" s="720" t="n">
        <v>-0.0784494544619859</v>
      </c>
      <c r="G211" s="720" t="n">
        <v>0.03226954826776367</v>
      </c>
      <c r="H211" s="722" t="n">
        <v>-0.07689860150519923</v>
      </c>
      <c r="I211" s="845" t="n">
        <v>0.02524741069924041</v>
      </c>
      <c r="J211" s="845" t="n">
        <v>0.04518358820132172</v>
      </c>
      <c r="K211" s="845" t="n">
        <v>0.06431001943977481</v>
      </c>
      <c r="L211" s="845" t="n">
        <v>-0.07059451571424286</v>
      </c>
      <c r="M211" s="845" t="n">
        <v>0.01213803132965425</v>
      </c>
      <c r="N211" s="845" t="n">
        <v>0.08762828794873707</v>
      </c>
      <c r="O211" s="845" t="n">
        <v>0.05511647202608969</v>
      </c>
      <c r="P211" s="845" t="n">
        <v>-0.2038316737004922</v>
      </c>
      <c r="Q211" s="845" t="n">
        <v>0.07769988718173056</v>
      </c>
      <c r="R211" s="845" t="n">
        <v>0.07702658986002539</v>
      </c>
      <c r="S211" s="845" t="n">
        <v>-0.002747577682160406</v>
      </c>
      <c r="T211" s="845" t="n">
        <v>-0.06004763105333356</v>
      </c>
      <c r="U211" s="845" t="n">
        <v>0.03128573950947944</v>
      </c>
      <c r="V211" s="845" t="n">
        <v>0.1548308000819428</v>
      </c>
      <c r="W211" s="845" t="n">
        <v>0.2896967764244814</v>
      </c>
      <c r="X211" s="845" t="n">
        <v>0.1401282589207329</v>
      </c>
      <c r="Y211" s="845" t="n">
        <v>0.1038672445807907</v>
      </c>
      <c r="Z211" s="845" t="n">
        <v>0.1495565618439651</v>
      </c>
      <c r="AA211" s="845" t="n">
        <v>0.1619203581480871</v>
      </c>
      <c r="AB211" s="845" t="n">
        <v>-0.04277484341563562</v>
      </c>
      <c r="AC211" s="845" t="n">
        <v>-0.007069352763494584</v>
      </c>
      <c r="AD211" s="845" t="n">
        <v>0.001548537864885128</v>
      </c>
      <c r="AE211" s="845" t="n">
        <v>-0.02338047658937383</v>
      </c>
      <c r="AF211" s="845" t="n">
        <v>-0.04295081034172542</v>
      </c>
      <c r="AG211" s="845" t="n">
        <v>0.05829359216140494</v>
      </c>
      <c r="AH211" s="476" t="n"/>
      <c r="AI211" s="845">
        <f t="array" ref="AI211">SQRT(INDEX(_xlfn.ANCHORARRAY($B$190),A211,A211))</f>
        <v/>
      </c>
      <c r="AJ211" s="845" t="n"/>
      <c r="AK211" s="845">
        <f>$AP$191*AI211</f>
        <v/>
      </c>
      <c r="AL211" s="845">
        <f>ABS(Y140/AK211)</f>
        <v/>
      </c>
      <c r="AM211" s="845">
        <f>IF(AL211&lt;2.5,"Spełniony","Nie spełniony")</f>
        <v/>
      </c>
      <c r="AN211" s="845" t="n"/>
      <c r="AO211" s="845" t="n"/>
      <c r="AP211" s="845" t="n"/>
      <c r="AQ211" s="845" t="n"/>
      <c r="AR211" s="476" t="n"/>
      <c r="AS211" s="476" t="n"/>
      <c r="AT211" s="476" t="n"/>
      <c r="AU211" s="476" t="n"/>
      <c r="AV211" s="476" t="n"/>
      <c r="AW211" s="476" t="n"/>
      <c r="AX211" s="476" t="n"/>
      <c r="AY211" s="476" t="n"/>
      <c r="AZ211" s="476" t="n"/>
      <c r="BA211" s="476" t="n"/>
      <c r="BB211" s="476" t="n"/>
      <c r="BC211" s="476" t="n"/>
      <c r="BD211" s="476" t="n"/>
      <c r="BE211" s="476" t="n"/>
      <c r="BF211" s="476" t="n"/>
      <c r="BG211" s="476" t="n"/>
      <c r="BH211" s="476" t="n"/>
      <c r="BI211" s="476" t="n"/>
      <c r="BJ211" s="476" t="n"/>
      <c r="BK211" s="476" t="n"/>
      <c r="BL211" s="476" t="n"/>
      <c r="BM211" s="476" t="n"/>
      <c r="BN211" s="476" t="n"/>
      <c r="BO211" s="476" t="n"/>
      <c r="BP211" s="476" t="n"/>
      <c r="BQ211" s="476" t="n"/>
      <c r="BR211" s="476" t="n"/>
      <c r="BS211" s="476" t="n"/>
      <c r="BT211" s="476" t="n"/>
      <c r="BU211" s="476" t="n"/>
      <c r="BV211" s="476" t="n"/>
      <c r="BW211" s="476" t="n"/>
      <c r="BX211" s="476" t="n"/>
      <c r="BY211" s="476" t="n"/>
      <c r="BZ211" s="476" t="n"/>
      <c r="CA211" s="476" t="n"/>
      <c r="CB211" s="476" t="n"/>
      <c r="CC211" s="476" t="n"/>
      <c r="CD211" s="476" t="n"/>
      <c r="CE211" s="476" t="n"/>
      <c r="CF211" s="476" t="n"/>
      <c r="CG211" s="476" t="n"/>
      <c r="CH211" s="476" t="n"/>
      <c r="CI211" s="476" t="n"/>
      <c r="CJ211" s="476" t="n"/>
      <c r="CK211" s="476" t="n"/>
      <c r="CL211" s="476" t="n"/>
      <c r="CM211" s="476" t="n"/>
      <c r="CN211" s="476" t="n"/>
      <c r="CO211" s="476" t="n"/>
      <c r="CP211" s="476" t="n"/>
      <c r="CQ211" s="476" t="n"/>
      <c r="CR211" s="476" t="n"/>
      <c r="CS211" s="476" t="n"/>
      <c r="CT211" s="476" t="n"/>
      <c r="CU211" s="476" t="n"/>
      <c r="CV211" s="476" t="n"/>
    </row>
    <row r="212">
      <c r="A212" s="476" t="n">
        <v>23</v>
      </c>
      <c r="B212" s="845" t="n">
        <v>0.03062651358332652</v>
      </c>
      <c r="C212" s="845" t="n">
        <v>0.0923056652380614</v>
      </c>
      <c r="D212" s="845" t="n">
        <v>0.03161948580277266</v>
      </c>
      <c r="E212" s="720" t="n">
        <v>0.03221082715962688</v>
      </c>
      <c r="F212" s="720" t="n">
        <v>0.02862811631971878</v>
      </c>
      <c r="G212" s="720" t="n">
        <v>0.02437828252316324</v>
      </c>
      <c r="H212" s="722" t="n">
        <v>-0.02091187150566154</v>
      </c>
      <c r="I212" s="845" t="n">
        <v>0.0322107626297419</v>
      </c>
      <c r="J212" s="845" t="n">
        <v>0.07129452284402882</v>
      </c>
      <c r="K212" s="845" t="n">
        <v>0.01838902035279057</v>
      </c>
      <c r="L212" s="845" t="n">
        <v>-0.06639698162977049</v>
      </c>
      <c r="M212" s="845" t="n">
        <v>0.03062654248306168</v>
      </c>
      <c r="N212" s="845" t="n">
        <v>0.02731756299982908</v>
      </c>
      <c r="O212" s="845" t="n">
        <v>-0.05322007639087652</v>
      </c>
      <c r="P212" s="845" t="n">
        <v>0.04007315193529279</v>
      </c>
      <c r="Q212" s="845" t="n">
        <v>-0.3234943389455388</v>
      </c>
      <c r="R212" s="845" t="n">
        <v>-0.1735173684681963</v>
      </c>
      <c r="S212" s="845" t="n">
        <v>0.03538571695619287</v>
      </c>
      <c r="T212" s="845" t="n">
        <v>0.04042429329945466</v>
      </c>
      <c r="U212" s="845" t="n">
        <v>0.007014669068348359</v>
      </c>
      <c r="V212" s="845" t="n">
        <v>0.1339296935131805</v>
      </c>
      <c r="W212" s="845" t="n">
        <v>0.1401282589207331</v>
      </c>
      <c r="X212" s="845" t="n">
        <v>0.5339232851000411</v>
      </c>
      <c r="Y212" s="845" t="n">
        <v>0.04444513803965403</v>
      </c>
      <c r="Z212" s="845" t="n">
        <v>0.04198879652398078</v>
      </c>
      <c r="AA212" s="845" t="n">
        <v>0.1055848279024104</v>
      </c>
      <c r="AB212" s="845" t="n">
        <v>-0.06260026987996412</v>
      </c>
      <c r="AC212" s="845" t="n">
        <v>0.0230166322627168</v>
      </c>
      <c r="AD212" s="845" t="n">
        <v>0.09403145043873046</v>
      </c>
      <c r="AE212" s="845" t="n">
        <v>-0.03606501961550019</v>
      </c>
      <c r="AF212" s="845" t="n">
        <v>-0.07760648228824078</v>
      </c>
      <c r="AG212" s="845" t="n">
        <v>0.08801600040436147</v>
      </c>
      <c r="AH212" s="476" t="n"/>
      <c r="AI212" s="845">
        <f t="array" ref="AI212">SQRT(INDEX(_xlfn.ANCHORARRAY($B$190),A212,A212))</f>
        <v/>
      </c>
      <c r="AJ212" s="845" t="n"/>
      <c r="AK212" s="845">
        <f>$AP$191*AI212</f>
        <v/>
      </c>
      <c r="AL212" s="845">
        <f>ABS(Y141/AK212)</f>
        <v/>
      </c>
      <c r="AM212" s="845">
        <f>IF(AL212&lt;2.5,"Spełniony","Nie spełniony")</f>
        <v/>
      </c>
      <c r="AN212" s="845" t="n"/>
      <c r="AO212" s="845" t="n"/>
      <c r="AP212" s="845" t="n"/>
      <c r="AQ212" s="845" t="n"/>
      <c r="AR212" s="476" t="n"/>
      <c r="AS212" s="476" t="n"/>
      <c r="AT212" s="476" t="n"/>
      <c r="AU212" s="476" t="n"/>
      <c r="AV212" s="476" t="n"/>
      <c r="AW212" s="476" t="n"/>
      <c r="AX212" s="476" t="n"/>
      <c r="AY212" s="476" t="n"/>
      <c r="AZ212" s="476" t="n"/>
      <c r="BA212" s="476" t="n"/>
      <c r="BB212" s="476" t="n"/>
      <c r="BC212" s="476" t="n"/>
      <c r="BD212" s="476" t="n"/>
      <c r="BE212" s="476" t="n"/>
      <c r="BF212" s="476" t="n"/>
      <c r="BG212" s="476" t="n"/>
      <c r="BH212" s="476" t="n"/>
      <c r="BI212" s="476" t="n"/>
      <c r="BJ212" s="476" t="n"/>
      <c r="BK212" s="476" t="n"/>
      <c r="BL212" s="476" t="n"/>
      <c r="BM212" s="476" t="n"/>
      <c r="BN212" s="476" t="n"/>
      <c r="BO212" s="476" t="n"/>
      <c r="BP212" s="476" t="n"/>
      <c r="BQ212" s="476" t="n"/>
      <c r="BR212" s="476" t="n"/>
      <c r="BS212" s="476" t="n"/>
      <c r="BT212" s="476" t="n"/>
      <c r="BU212" s="476" t="n"/>
      <c r="BV212" s="476" t="n"/>
      <c r="BW212" s="476" t="n"/>
      <c r="BX212" s="476" t="n"/>
      <c r="BY212" s="476" t="n"/>
      <c r="BZ212" s="476" t="n"/>
      <c r="CA212" s="476" t="n"/>
      <c r="CB212" s="476" t="n"/>
      <c r="CC212" s="476" t="n"/>
      <c r="CD212" s="476" t="n"/>
      <c r="CE212" s="476" t="n"/>
      <c r="CF212" s="476" t="n"/>
      <c r="CG212" s="476" t="n"/>
      <c r="CH212" s="476" t="n"/>
      <c r="CI212" s="476" t="n"/>
      <c r="CJ212" s="476" t="n"/>
      <c r="CK212" s="476" t="n"/>
      <c r="CL212" s="476" t="n"/>
      <c r="CM212" s="476" t="n"/>
      <c r="CN212" s="476" t="n"/>
      <c r="CO212" s="476" t="n"/>
      <c r="CP212" s="476" t="n"/>
      <c r="CQ212" s="476" t="n"/>
      <c r="CR212" s="476" t="n"/>
      <c r="CS212" s="476" t="n"/>
      <c r="CT212" s="476" t="n"/>
      <c r="CU212" s="476" t="n"/>
      <c r="CV212" s="476" t="n"/>
    </row>
    <row r="213">
      <c r="A213" s="476" t="n">
        <v>24</v>
      </c>
      <c r="B213" s="845" t="n">
        <v>0.06804143342133674</v>
      </c>
      <c r="C213" s="845" t="n">
        <v>-0.2039260216335972</v>
      </c>
      <c r="D213" s="845" t="n">
        <v>-0.1111065924245317</v>
      </c>
      <c r="E213" s="720" t="n">
        <v>0.05497302537539927</v>
      </c>
      <c r="F213" s="720" t="n">
        <v>0.1054793124773669</v>
      </c>
      <c r="G213" s="720" t="n">
        <v>-0.0195258749158696</v>
      </c>
      <c r="H213" s="722" t="n">
        <v>-0.07534367017282134</v>
      </c>
      <c r="I213" s="845" t="n">
        <v>0.0549729152446353</v>
      </c>
      <c r="J213" s="845" t="n">
        <v>-0.06509343308607418</v>
      </c>
      <c r="K213" s="845" t="n">
        <v>0.004984258019839483</v>
      </c>
      <c r="L213" s="845" t="n">
        <v>-0.09177640524216167</v>
      </c>
      <c r="M213" s="845" t="n">
        <v>0.06804149762647058</v>
      </c>
      <c r="N213" s="845" t="n">
        <v>-0.01331065505034206</v>
      </c>
      <c r="O213" s="845" t="n">
        <v>-0.04289283619760291</v>
      </c>
      <c r="P213" s="845" t="n">
        <v>0.0740889312702169</v>
      </c>
      <c r="Q213" s="845" t="n">
        <v>0.1178159900777392</v>
      </c>
      <c r="R213" s="845" t="n">
        <v>-0.07370067709204423</v>
      </c>
      <c r="S213" s="845" t="n">
        <v>0.08265939564735418</v>
      </c>
      <c r="T213" s="845" t="n">
        <v>0.08034070555508642</v>
      </c>
      <c r="U213" s="845" t="n">
        <v>-0.112133841007792</v>
      </c>
      <c r="V213" s="845" t="n">
        <v>0.1305565697008588</v>
      </c>
      <c r="W213" s="845" t="n">
        <v>0.1038672445807911</v>
      </c>
      <c r="X213" s="845" t="n">
        <v>0.04444513803965408</v>
      </c>
      <c r="Y213" s="845" t="n">
        <v>0.576334195924459</v>
      </c>
      <c r="Z213" s="845" t="n">
        <v>0.05228608845012452</v>
      </c>
      <c r="AA213" s="845" t="n">
        <v>0.09251076330411255</v>
      </c>
      <c r="AB213" s="845" t="n">
        <v>0.08048569688481536</v>
      </c>
      <c r="AC213" s="845" t="n">
        <v>-0.1530924186927762</v>
      </c>
      <c r="AD213" s="845" t="n">
        <v>-0.01058005767059511</v>
      </c>
      <c r="AE213" s="845" t="n">
        <v>0.1084928726511723</v>
      </c>
      <c r="AF213" s="845" t="n">
        <v>0.06095338237805361</v>
      </c>
      <c r="AG213" s="845" t="n">
        <v>-0.07600484343724562</v>
      </c>
      <c r="AH213" s="476" t="n"/>
      <c r="AI213" s="845">
        <f t="array" ref="AI213">SQRT(INDEX(_xlfn.ANCHORARRAY($B$190),A213,A213))</f>
        <v/>
      </c>
      <c r="AJ213" s="845" t="n"/>
      <c r="AK213" s="845">
        <f>$AP$191*AI213</f>
        <v/>
      </c>
      <c r="AL213" s="845">
        <f>ABS(Y142/AK213)</f>
        <v/>
      </c>
      <c r="AM213" s="845">
        <f>IF(AL213&lt;2.5,"Spełniony","Nie spełniony")</f>
        <v/>
      </c>
      <c r="AN213" s="845" t="n"/>
      <c r="AO213" s="845" t="n"/>
      <c r="AP213" s="845" t="n"/>
      <c r="AQ213" s="845" t="n"/>
      <c r="AR213" s="476" t="n"/>
      <c r="AS213" s="476" t="n"/>
      <c r="AT213" s="476" t="n"/>
      <c r="AU213" s="476" t="n"/>
      <c r="AV213" s="476" t="n"/>
      <c r="AW213" s="476" t="n"/>
      <c r="AX213" s="476" t="n"/>
      <c r="AY213" s="476" t="n"/>
      <c r="AZ213" s="476" t="n"/>
      <c r="BA213" s="476" t="n"/>
      <c r="BB213" s="476" t="n"/>
      <c r="BC213" s="476" t="n"/>
      <c r="BD213" s="476" t="n"/>
      <c r="BE213" s="476" t="n"/>
      <c r="BF213" s="476" t="n"/>
      <c r="BG213" s="476" t="n"/>
      <c r="BH213" s="476" t="n"/>
      <c r="BI213" s="476" t="n"/>
      <c r="BJ213" s="476" t="n"/>
      <c r="BK213" s="476" t="n"/>
      <c r="BL213" s="476" t="n"/>
      <c r="BM213" s="476" t="n"/>
      <c r="BN213" s="476" t="n"/>
      <c r="BO213" s="476" t="n"/>
      <c r="BP213" s="476" t="n"/>
      <c r="BQ213" s="476" t="n"/>
      <c r="BR213" s="476" t="n"/>
      <c r="BS213" s="476" t="n"/>
      <c r="BT213" s="476" t="n"/>
      <c r="BU213" s="476" t="n"/>
      <c r="BV213" s="476" t="n"/>
      <c r="BW213" s="476" t="n"/>
      <c r="BX213" s="476" t="n"/>
      <c r="BY213" s="476" t="n"/>
      <c r="BZ213" s="476" t="n"/>
      <c r="CA213" s="476" t="n"/>
      <c r="CB213" s="476" t="n"/>
      <c r="CC213" s="476" t="n"/>
      <c r="CD213" s="476" t="n"/>
      <c r="CE213" s="476" t="n"/>
      <c r="CF213" s="476" t="n"/>
      <c r="CG213" s="476" t="n"/>
      <c r="CH213" s="476" t="n"/>
      <c r="CI213" s="476" t="n"/>
      <c r="CJ213" s="476" t="n"/>
      <c r="CK213" s="476" t="n"/>
      <c r="CL213" s="476" t="n"/>
      <c r="CM213" s="476" t="n"/>
      <c r="CN213" s="476" t="n"/>
      <c r="CO213" s="476" t="n"/>
      <c r="CP213" s="476" t="n"/>
      <c r="CQ213" s="476" t="n"/>
      <c r="CR213" s="476" t="n"/>
      <c r="CS213" s="476" t="n"/>
      <c r="CT213" s="476" t="n"/>
      <c r="CU213" s="476" t="n"/>
      <c r="CV213" s="476" t="n"/>
    </row>
    <row r="214">
      <c r="A214" s="476" t="n">
        <v>25</v>
      </c>
      <c r="B214" s="845" t="n">
        <v>-0.06589838443981653</v>
      </c>
      <c r="C214" s="845" t="n">
        <v>0.06705057816630228</v>
      </c>
      <c r="D214" s="845" t="n">
        <v>0.04706658293239326</v>
      </c>
      <c r="E214" s="720" t="n">
        <v>-0.2117974566131434</v>
      </c>
      <c r="F214" s="720" t="n">
        <v>0.07314023974529775</v>
      </c>
      <c r="G214" s="720" t="n">
        <v>0.1113386899200649</v>
      </c>
      <c r="H214" s="722" t="n">
        <v>0.08661350374063968</v>
      </c>
      <c r="I214" s="845" t="n">
        <v>-0.2117970323065758</v>
      </c>
      <c r="J214" s="845" t="n">
        <v>-0.1454617617276776</v>
      </c>
      <c r="K214" s="845" t="n">
        <v>0.04120835305477784</v>
      </c>
      <c r="L214" s="845" t="n">
        <v>0.01835953121865336</v>
      </c>
      <c r="M214" s="845" t="n">
        <v>-0.06589844662273044</v>
      </c>
      <c r="N214" s="845" t="n">
        <v>0.08301089044977665</v>
      </c>
      <c r="O214" s="845" t="n">
        <v>-0.07573538474841024</v>
      </c>
      <c r="P214" s="845" t="n">
        <v>0.00345666775306451</v>
      </c>
      <c r="Q214" s="845" t="n">
        <v>0.05046742861932421</v>
      </c>
      <c r="R214" s="845" t="n">
        <v>0.09484986918598887</v>
      </c>
      <c r="S214" s="845" t="n">
        <v>0.005962368012945876</v>
      </c>
      <c r="T214" s="845" t="n">
        <v>0.06746954468359602</v>
      </c>
      <c r="U214" s="845" t="n">
        <v>0.03005010928007699</v>
      </c>
      <c r="V214" s="845" t="n">
        <v>0.09914022786515334</v>
      </c>
      <c r="W214" s="845" t="n">
        <v>0.149556561843965</v>
      </c>
      <c r="X214" s="845" t="n">
        <v>0.0419887965239808</v>
      </c>
      <c r="Y214" s="845" t="n">
        <v>0.05228608845012454</v>
      </c>
      <c r="Z214" s="845" t="n">
        <v>0.5517188663600551</v>
      </c>
      <c r="AA214" s="845" t="n">
        <v>0.1053094589567213</v>
      </c>
      <c r="AB214" s="845" t="n">
        <v>-0.01429635339418542</v>
      </c>
      <c r="AC214" s="845" t="n">
        <v>0.08539708770344476</v>
      </c>
      <c r="AD214" s="845" t="n">
        <v>-0.03624412978792365</v>
      </c>
      <c r="AE214" s="845" t="n">
        <v>-0.008424724646658846</v>
      </c>
      <c r="AF214" s="845" t="n">
        <v>0.0663935976471533</v>
      </c>
      <c r="AG214" s="845" t="n">
        <v>-0.05500259690993992</v>
      </c>
      <c r="AH214" s="476" t="n"/>
      <c r="AI214" s="845">
        <f t="array" ref="AI214">SQRT(INDEX(_xlfn.ANCHORARRAY($B$190),A214,A214))</f>
        <v/>
      </c>
      <c r="AJ214" s="845" t="n"/>
      <c r="AK214" s="845">
        <f>$AP$191*AI214</f>
        <v/>
      </c>
      <c r="AL214" s="845">
        <f>ABS(Y143/AK214)</f>
        <v/>
      </c>
      <c r="AM214" s="845">
        <f>IF(AL214&lt;2.5,"Spełniony","Nie spełniony")</f>
        <v/>
      </c>
      <c r="AN214" s="845" t="n"/>
      <c r="AO214" s="845" t="n"/>
      <c r="AP214" s="845" t="n"/>
      <c r="AQ214" s="845" t="n"/>
      <c r="AR214" s="476" t="n"/>
      <c r="AS214" s="476" t="n"/>
      <c r="AT214" s="476" t="n"/>
      <c r="AU214" s="476" t="n"/>
      <c r="AV214" s="476" t="n"/>
      <c r="AW214" s="476" t="n"/>
      <c r="AX214" s="476" t="n"/>
      <c r="AY214" s="476" t="n"/>
      <c r="AZ214" s="476" t="n"/>
      <c r="BA214" s="476" t="n"/>
      <c r="BB214" s="476" t="n"/>
      <c r="BC214" s="476" t="n"/>
      <c r="BD214" s="476" t="n"/>
      <c r="BE214" s="476" t="n"/>
      <c r="BF214" s="476" t="n"/>
      <c r="BG214" s="476" t="n"/>
      <c r="BH214" s="476" t="n"/>
      <c r="BI214" s="476" t="n"/>
      <c r="BJ214" s="476" t="n"/>
      <c r="BK214" s="476" t="n"/>
      <c r="BL214" s="476" t="n"/>
      <c r="BM214" s="476" t="n"/>
      <c r="BN214" s="476" t="n"/>
      <c r="BO214" s="476" t="n"/>
      <c r="BP214" s="476" t="n"/>
      <c r="BQ214" s="476" t="n"/>
      <c r="BR214" s="476" t="n"/>
      <c r="BS214" s="476" t="n"/>
      <c r="BT214" s="476" t="n"/>
      <c r="BU214" s="476" t="n"/>
      <c r="BV214" s="476" t="n"/>
      <c r="BW214" s="476" t="n"/>
      <c r="BX214" s="476" t="n"/>
      <c r="BY214" s="476" t="n"/>
      <c r="BZ214" s="476" t="n"/>
      <c r="CA214" s="476" t="n"/>
      <c r="CB214" s="476" t="n"/>
      <c r="CC214" s="476" t="n"/>
      <c r="CD214" s="476" t="n"/>
      <c r="CE214" s="476" t="n"/>
      <c r="CF214" s="476" t="n"/>
      <c r="CG214" s="476" t="n"/>
      <c r="CH214" s="476" t="n"/>
      <c r="CI214" s="476" t="n"/>
      <c r="CJ214" s="476" t="n"/>
      <c r="CK214" s="476" t="n"/>
      <c r="CL214" s="476" t="n"/>
      <c r="CM214" s="476" t="n"/>
      <c r="CN214" s="476" t="n"/>
      <c r="CO214" s="476" t="n"/>
      <c r="CP214" s="476" t="n"/>
      <c r="CQ214" s="476" t="n"/>
      <c r="CR214" s="476" t="n"/>
      <c r="CS214" s="476" t="n"/>
      <c r="CT214" s="476" t="n"/>
      <c r="CU214" s="476" t="n"/>
      <c r="CV214" s="476" t="n"/>
    </row>
    <row r="215">
      <c r="A215" s="476" t="n">
        <v>26</v>
      </c>
      <c r="B215" s="845" t="n">
        <v>-0.09587473202608528</v>
      </c>
      <c r="C215" s="845" t="n">
        <v>0.01894551862177919</v>
      </c>
      <c r="D215" s="845" t="n">
        <v>0.002828511919342025</v>
      </c>
      <c r="E215" s="720" t="n">
        <v>0.0806177844647657</v>
      </c>
      <c r="F215" s="720" t="n">
        <v>-0.03699045267627697</v>
      </c>
      <c r="G215" s="720" t="n">
        <v>-0.2425461352363034</v>
      </c>
      <c r="H215" s="722" t="n">
        <v>0.08277333806380228</v>
      </c>
      <c r="I215" s="845" t="n">
        <v>0.08061762295831533</v>
      </c>
      <c r="J215" s="845" t="n">
        <v>0.06647275847603595</v>
      </c>
      <c r="K215" s="845" t="n">
        <v>0.1571468332366313</v>
      </c>
      <c r="L215" s="845" t="n">
        <v>0.1589712063399991</v>
      </c>
      <c r="M215" s="845" t="n">
        <v>-0.09587482249522589</v>
      </c>
      <c r="N215" s="845" t="n">
        <v>-0.09350880198829174</v>
      </c>
      <c r="O215" s="845" t="n">
        <v>0.001070403760749628</v>
      </c>
      <c r="P215" s="845" t="n">
        <v>0.01868469532989052</v>
      </c>
      <c r="Q215" s="845" t="n">
        <v>0.04249596176036213</v>
      </c>
      <c r="R215" s="845" t="n">
        <v>0.04830962348786751</v>
      </c>
      <c r="S215" s="845" t="n">
        <v>-0.04418354819899716</v>
      </c>
      <c r="T215" s="845" t="n">
        <v>-0.0484024169111732</v>
      </c>
      <c r="U215" s="845" t="n">
        <v>0.013407643179005</v>
      </c>
      <c r="V215" s="845" t="n">
        <v>0.1114293755777961</v>
      </c>
      <c r="W215" s="845" t="n">
        <v>0.1619203581480871</v>
      </c>
      <c r="X215" s="845" t="n">
        <v>0.1055848279024102</v>
      </c>
      <c r="Y215" s="845" t="n">
        <v>0.09251076330411297</v>
      </c>
      <c r="Z215" s="845" t="n">
        <v>0.1053094589567216</v>
      </c>
      <c r="AA215" s="845" t="n">
        <v>0.4232452161108721</v>
      </c>
      <c r="AB215" s="845" t="n">
        <v>0.03038445131208833</v>
      </c>
      <c r="AC215" s="845" t="n">
        <v>0.03842985127023192</v>
      </c>
      <c r="AD215" s="845" t="n">
        <v>-0.01875109071987469</v>
      </c>
      <c r="AE215" s="845" t="n">
        <v>-0.02741686495537994</v>
      </c>
      <c r="AF215" s="845" t="n">
        <v>0.0130514468164065</v>
      </c>
      <c r="AG215" s="845" t="n">
        <v>-0.01057992849050427</v>
      </c>
      <c r="AH215" s="476" t="n"/>
      <c r="AI215" s="845">
        <f t="array" ref="AI215">SQRT(INDEX(_xlfn.ANCHORARRAY($B$190),A215,A215))</f>
        <v/>
      </c>
      <c r="AJ215" s="845" t="n"/>
      <c r="AK215" s="845">
        <f>$AP$191*AI215</f>
        <v/>
      </c>
      <c r="AL215" s="845">
        <f>ABS(Y144/AK215)</f>
        <v/>
      </c>
      <c r="AM215" s="845">
        <f>IF(AL215&lt;2.5,"Spełniony","Nie spełniony")</f>
        <v/>
      </c>
      <c r="AN215" s="845" t="n"/>
      <c r="AO215" s="845" t="n"/>
      <c r="AP215" s="845" t="n"/>
      <c r="AQ215" s="845" t="n"/>
      <c r="AR215" s="476" t="n"/>
      <c r="AS215" s="476" t="n"/>
      <c r="AT215" s="476" t="n"/>
      <c r="AU215" s="476" t="n"/>
      <c r="AV215" s="476" t="n"/>
      <c r="AW215" s="476" t="n"/>
      <c r="AX215" s="476" t="n"/>
      <c r="AY215" s="476" t="n"/>
      <c r="AZ215" s="476" t="n"/>
      <c r="BA215" s="476" t="n"/>
      <c r="BB215" s="476" t="n"/>
      <c r="BC215" s="476" t="n"/>
      <c r="BD215" s="476" t="n"/>
      <c r="BE215" s="476" t="n"/>
      <c r="BF215" s="476" t="n"/>
      <c r="BG215" s="476" t="n"/>
      <c r="BH215" s="476" t="n"/>
      <c r="BI215" s="476" t="n"/>
      <c r="BJ215" s="476" t="n"/>
      <c r="BK215" s="476" t="n"/>
      <c r="BL215" s="476" t="n"/>
      <c r="BM215" s="476" t="n"/>
      <c r="BN215" s="476" t="n"/>
      <c r="BO215" s="476" t="n"/>
      <c r="BP215" s="476" t="n"/>
      <c r="BQ215" s="476" t="n"/>
      <c r="BR215" s="476" t="n"/>
      <c r="BS215" s="476" t="n"/>
      <c r="BT215" s="476" t="n"/>
      <c r="BU215" s="476" t="n"/>
      <c r="BV215" s="476" t="n"/>
      <c r="BW215" s="476" t="n"/>
      <c r="BX215" s="476" t="n"/>
      <c r="BY215" s="476" t="n"/>
      <c r="BZ215" s="476" t="n"/>
      <c r="CA215" s="476" t="n"/>
      <c r="CB215" s="476" t="n"/>
      <c r="CC215" s="476" t="n"/>
      <c r="CD215" s="476" t="n"/>
      <c r="CE215" s="476" t="n"/>
      <c r="CF215" s="476" t="n"/>
      <c r="CG215" s="476" t="n"/>
      <c r="CH215" s="476" t="n"/>
      <c r="CI215" s="476" t="n"/>
      <c r="CJ215" s="476" t="n"/>
      <c r="CK215" s="476" t="n"/>
      <c r="CL215" s="476" t="n"/>
      <c r="CM215" s="476" t="n"/>
      <c r="CN215" s="476" t="n"/>
      <c r="CO215" s="476" t="n"/>
      <c r="CP215" s="476" t="n"/>
      <c r="CQ215" s="476" t="n"/>
      <c r="CR215" s="476" t="n"/>
      <c r="CS215" s="476" t="n"/>
      <c r="CT215" s="476" t="n"/>
      <c r="CU215" s="476" t="n"/>
      <c r="CV215" s="476" t="n"/>
    </row>
    <row r="216">
      <c r="A216" s="476" t="n">
        <v>27</v>
      </c>
      <c r="B216" s="845" t="n">
        <v>0.05907134460494849</v>
      </c>
      <c r="C216" s="845" t="n">
        <v>0.100233047191358</v>
      </c>
      <c r="D216" s="845" t="n">
        <v>0.01623681928972526</v>
      </c>
      <c r="E216" s="720" t="n">
        <v>-0.0503795495751352</v>
      </c>
      <c r="F216" s="720" t="n">
        <v>0.1089426732431557</v>
      </c>
      <c r="G216" s="720" t="n">
        <v>-0.1056013410370574</v>
      </c>
      <c r="H216" s="722" t="n">
        <v>-0.2410178548476237</v>
      </c>
      <c r="I216" s="845" t="n">
        <v>-0.05037944864675729</v>
      </c>
      <c r="J216" s="845" t="n">
        <v>0.08555918799064384</v>
      </c>
      <c r="K216" s="845" t="n">
        <v>0.004804267463148881</v>
      </c>
      <c r="L216" s="845" t="n">
        <v>-0.03839510492470266</v>
      </c>
      <c r="M216" s="845" t="n">
        <v>0.05907140034574335</v>
      </c>
      <c r="N216" s="845" t="n">
        <v>-0.1267049305793836</v>
      </c>
      <c r="O216" s="845" t="n">
        <v>0.06663729985252015</v>
      </c>
      <c r="P216" s="845" t="n">
        <v>0.03281542044394264</v>
      </c>
      <c r="Q216" s="845" t="n">
        <v>-0.02846735973433358</v>
      </c>
      <c r="R216" s="845" t="n">
        <v>0.073789658252327</v>
      </c>
      <c r="S216" s="845" t="n">
        <v>0.001918295736562298</v>
      </c>
      <c r="T216" s="845" t="n">
        <v>0.008990078758796427</v>
      </c>
      <c r="U216" s="845" t="n">
        <v>-0.1162500247010715</v>
      </c>
      <c r="V216" s="845" t="n">
        <v>0.00880131849288146</v>
      </c>
      <c r="W216" s="845" t="n">
        <v>-0.04277484341563563</v>
      </c>
      <c r="X216" s="845" t="n">
        <v>-0.06260026987996431</v>
      </c>
      <c r="Y216" s="845" t="n">
        <v>0.08048569688481549</v>
      </c>
      <c r="Z216" s="845" t="n">
        <v>-0.01429635339418556</v>
      </c>
      <c r="AA216" s="845" t="n">
        <v>0.03038445131208878</v>
      </c>
      <c r="AB216" s="845" t="n">
        <v>0.5421292252218037</v>
      </c>
      <c r="AC216" s="845" t="n">
        <v>0.2523741924370263</v>
      </c>
      <c r="AD216" s="845" t="n">
        <v>-0.03299519866695384</v>
      </c>
      <c r="AE216" s="845" t="n">
        <v>0.0629887475678397</v>
      </c>
      <c r="AF216" s="845" t="n">
        <v>0.1015396300018001</v>
      </c>
      <c r="AG216" s="845" t="n">
        <v>-0.04490223860974906</v>
      </c>
      <c r="AH216" s="476" t="n"/>
      <c r="AI216" s="845">
        <f t="array" ref="AI216">SQRT(INDEX(_xlfn.ANCHORARRAY($B$190),A216,A216))</f>
        <v/>
      </c>
      <c r="AJ216" s="845" t="n"/>
      <c r="AK216" s="845">
        <f>$AP$191*AI216</f>
        <v/>
      </c>
      <c r="AL216" s="845">
        <f>ABS(Y145/AK216)</f>
        <v/>
      </c>
      <c r="AM216" s="845">
        <f>IF(AL216&lt;2.5,"Spełniony","Nie spełniony")</f>
        <v/>
      </c>
      <c r="AN216" s="845" t="n"/>
      <c r="AO216" s="845" t="n"/>
      <c r="AP216" s="845" t="n"/>
      <c r="AQ216" s="845" t="n"/>
      <c r="AR216" s="476" t="n"/>
      <c r="AS216" s="476" t="n"/>
      <c r="AT216" s="476" t="n"/>
      <c r="AU216" s="476" t="n"/>
      <c r="AV216" s="476" t="n"/>
      <c r="AW216" s="476" t="n"/>
      <c r="AX216" s="476" t="n"/>
      <c r="AY216" s="476" t="n"/>
      <c r="AZ216" s="476" t="n"/>
      <c r="BA216" s="476" t="n"/>
      <c r="BB216" s="476" t="n"/>
      <c r="BC216" s="476" t="n"/>
      <c r="BD216" s="476" t="n"/>
      <c r="BE216" s="476" t="n"/>
      <c r="BF216" s="476" t="n"/>
      <c r="BG216" s="476" t="n"/>
      <c r="BH216" s="476" t="n"/>
      <c r="BI216" s="476" t="n"/>
      <c r="BJ216" s="476" t="n"/>
      <c r="BK216" s="476" t="n"/>
      <c r="BL216" s="476" t="n"/>
      <c r="BM216" s="476" t="n"/>
      <c r="BN216" s="476" t="n"/>
      <c r="BO216" s="476" t="n"/>
      <c r="BP216" s="476" t="n"/>
      <c r="BQ216" s="476" t="n"/>
      <c r="BR216" s="476" t="n"/>
      <c r="BS216" s="476" t="n"/>
      <c r="BT216" s="476" t="n"/>
      <c r="BU216" s="476" t="n"/>
      <c r="BV216" s="476" t="n"/>
      <c r="BW216" s="476" t="n"/>
      <c r="BX216" s="476" t="n"/>
      <c r="BY216" s="476" t="n"/>
      <c r="BZ216" s="476" t="n"/>
      <c r="CA216" s="476" t="n"/>
      <c r="CB216" s="476" t="n"/>
      <c r="CC216" s="476" t="n"/>
      <c r="CD216" s="476" t="n"/>
      <c r="CE216" s="476" t="n"/>
      <c r="CF216" s="476" t="n"/>
      <c r="CG216" s="476" t="n"/>
      <c r="CH216" s="476" t="n"/>
      <c r="CI216" s="476" t="n"/>
      <c r="CJ216" s="476" t="n"/>
      <c r="CK216" s="476" t="n"/>
      <c r="CL216" s="476" t="n"/>
      <c r="CM216" s="476" t="n"/>
      <c r="CN216" s="476" t="n"/>
      <c r="CO216" s="476" t="n"/>
      <c r="CP216" s="476" t="n"/>
      <c r="CQ216" s="476" t="n"/>
      <c r="CR216" s="476" t="n"/>
      <c r="CS216" s="476" t="n"/>
      <c r="CT216" s="476" t="n"/>
      <c r="CU216" s="476" t="n"/>
      <c r="CV216" s="476" t="n"/>
    </row>
    <row r="217">
      <c r="A217" s="476" t="n">
        <v>28</v>
      </c>
      <c r="B217" s="845" t="n">
        <v>-0.002928763398369182</v>
      </c>
      <c r="C217" s="845" t="n">
        <v>-0.1051648951685152</v>
      </c>
      <c r="D217" s="845" t="n">
        <v>0.05506210495563671</v>
      </c>
      <c r="E217" s="720" t="n">
        <v>-0.02622038115143793</v>
      </c>
      <c r="F217" s="720" t="n">
        <v>-0.07428862373029893</v>
      </c>
      <c r="G217" s="720" t="n">
        <v>-0.02257235443881798</v>
      </c>
      <c r="H217" s="722" t="n">
        <v>-0.1103917403286765</v>
      </c>
      <c r="I217" s="845" t="n">
        <v>-0.02622032862257328</v>
      </c>
      <c r="J217" s="845" t="n">
        <v>-0.04137203083868062</v>
      </c>
      <c r="K217" s="845" t="n">
        <v>0.01594726958614681</v>
      </c>
      <c r="L217" s="845" t="n">
        <v>0.005381716429700999</v>
      </c>
      <c r="M217" s="845" t="n">
        <v>-0.002928766162003641</v>
      </c>
      <c r="N217" s="845" t="n">
        <v>-0.0572264270283766</v>
      </c>
      <c r="O217" s="845" t="n">
        <v>0.01554422473829417</v>
      </c>
      <c r="P217" s="845" t="n">
        <v>0.02927304893432868</v>
      </c>
      <c r="Q217" s="845" t="n">
        <v>0.03455265326717099</v>
      </c>
      <c r="R217" s="845" t="n">
        <v>-0.09158621463849904</v>
      </c>
      <c r="S217" s="845" t="n">
        <v>0.02536236551905523</v>
      </c>
      <c r="T217" s="845" t="n">
        <v>0.124217449396098</v>
      </c>
      <c r="U217" s="845" t="n">
        <v>0.2303956436212687</v>
      </c>
      <c r="V217" s="845" t="n">
        <v>0.01331820021987701</v>
      </c>
      <c r="W217" s="845" t="n">
        <v>-0.007069352763494128</v>
      </c>
      <c r="X217" s="845" t="n">
        <v>0.02301663226271668</v>
      </c>
      <c r="Y217" s="845" t="n">
        <v>-0.1530924186927763</v>
      </c>
      <c r="Z217" s="845" t="n">
        <v>0.08539708770344495</v>
      </c>
      <c r="AA217" s="845" t="n">
        <v>0.0384298512702318</v>
      </c>
      <c r="AB217" s="845" t="n">
        <v>0.2523741924370261</v>
      </c>
      <c r="AC217" s="845" t="n">
        <v>0.6308128609052132</v>
      </c>
      <c r="AD217" s="845" t="n">
        <v>0.01070923396280897</v>
      </c>
      <c r="AE217" s="845" t="n">
        <v>-0.05001229041121406</v>
      </c>
      <c r="AF217" s="845" t="n">
        <v>-0.1216520460581779</v>
      </c>
      <c r="AG217" s="845" t="n">
        <v>0.003504128432494988</v>
      </c>
      <c r="AH217" s="476" t="n"/>
      <c r="AI217" s="845">
        <f t="array" ref="AI217">SQRT(INDEX(_xlfn.ANCHORARRAY($B$190),A217,A217))</f>
        <v/>
      </c>
      <c r="AJ217" s="845" t="n"/>
      <c r="AK217" s="845">
        <f>$AP$191*AI217</f>
        <v/>
      </c>
      <c r="AL217" s="845">
        <f>ABS(Y146/AK217)</f>
        <v/>
      </c>
      <c r="AM217" s="845">
        <f>IF(AL217&lt;2.5,"Spełniony","Nie spełniony")</f>
        <v/>
      </c>
      <c r="AN217" s="845" t="n"/>
      <c r="AO217" s="845" t="n"/>
      <c r="AP217" s="845" t="n"/>
      <c r="AQ217" s="845" t="n"/>
      <c r="AR217" s="476" t="n"/>
      <c r="AS217" s="476" t="n"/>
      <c r="AT217" s="476" t="n"/>
      <c r="AU217" s="476" t="n"/>
      <c r="AV217" s="476" t="n"/>
      <c r="AW217" s="476" t="n"/>
      <c r="AX217" s="476" t="n"/>
      <c r="AY217" s="476" t="n"/>
      <c r="AZ217" s="476" t="n"/>
      <c r="BA217" s="476" t="n"/>
      <c r="BB217" s="476" t="n"/>
      <c r="BC217" s="476" t="n"/>
      <c r="BD217" s="476" t="n"/>
      <c r="BE217" s="476" t="n"/>
      <c r="BF217" s="476" t="n"/>
      <c r="BG217" s="476" t="n"/>
      <c r="BH217" s="476" t="n"/>
      <c r="BI217" s="476" t="n"/>
      <c r="BJ217" s="476" t="n"/>
      <c r="BK217" s="476" t="n"/>
      <c r="BL217" s="476" t="n"/>
      <c r="BM217" s="476" t="n"/>
      <c r="BN217" s="476" t="n"/>
      <c r="BO217" s="476" t="n"/>
      <c r="BP217" s="476" t="n"/>
      <c r="BQ217" s="476" t="n"/>
      <c r="BR217" s="476" t="n"/>
      <c r="BS217" s="476" t="n"/>
      <c r="BT217" s="476" t="n"/>
      <c r="BU217" s="476" t="n"/>
      <c r="BV217" s="476" t="n"/>
      <c r="BW217" s="476" t="n"/>
      <c r="BX217" s="476" t="n"/>
      <c r="BY217" s="476" t="n"/>
      <c r="BZ217" s="476" t="n"/>
      <c r="CA217" s="476" t="n"/>
      <c r="CB217" s="476" t="n"/>
      <c r="CC217" s="476" t="n"/>
      <c r="CD217" s="476" t="n"/>
      <c r="CE217" s="476" t="n"/>
      <c r="CF217" s="476" t="n"/>
      <c r="CG217" s="476" t="n"/>
      <c r="CH217" s="476" t="n"/>
      <c r="CI217" s="476" t="n"/>
      <c r="CJ217" s="476" t="n"/>
      <c r="CK217" s="476" t="n"/>
      <c r="CL217" s="476" t="n"/>
      <c r="CM217" s="476" t="n"/>
      <c r="CN217" s="476" t="n"/>
      <c r="CO217" s="476" t="n"/>
      <c r="CP217" s="476" t="n"/>
      <c r="CQ217" s="476" t="n"/>
      <c r="CR217" s="476" t="n"/>
      <c r="CS217" s="476" t="n"/>
      <c r="CT217" s="476" t="n"/>
      <c r="CU217" s="476" t="n"/>
      <c r="CV217" s="476" t="n"/>
    </row>
    <row r="218">
      <c r="A218" s="476" t="n">
        <v>29</v>
      </c>
      <c r="B218" s="845" t="n">
        <v>-0.01325414497026701</v>
      </c>
      <c r="C218" s="845" t="n">
        <v>-0.1533030621153924</v>
      </c>
      <c r="D218" s="845" t="n">
        <v>0.1055595762979112</v>
      </c>
      <c r="E218" s="720" t="n">
        <v>-0.01974001542494036</v>
      </c>
      <c r="F218" s="720" t="n">
        <v>-0.004591817569736548</v>
      </c>
      <c r="G218" s="720" t="n">
        <v>0.00191500531122922</v>
      </c>
      <c r="H218" s="722" t="n">
        <v>0.01345460437067671</v>
      </c>
      <c r="I218" s="845" t="n">
        <v>-0.01973997587858169</v>
      </c>
      <c r="J218" s="845" t="n">
        <v>0.07970723005880433</v>
      </c>
      <c r="K218" s="845" t="n">
        <v>0.003786064187979112</v>
      </c>
      <c r="L218" s="845" t="n">
        <v>0.01595335976699701</v>
      </c>
      <c r="M218" s="845" t="n">
        <v>-0.0132541574771192</v>
      </c>
      <c r="N218" s="845" t="n">
        <v>0.01779239553503889</v>
      </c>
      <c r="O218" s="845" t="n">
        <v>0.03343696626775934</v>
      </c>
      <c r="P218" s="845" t="n">
        <v>-0.06929497112414756</v>
      </c>
      <c r="Q218" s="845" t="n">
        <v>-0.06069251331754121</v>
      </c>
      <c r="R218" s="845" t="n">
        <v>-0.03941540646330355</v>
      </c>
      <c r="S218" s="845" t="n">
        <v>-0.1119280733352027</v>
      </c>
      <c r="T218" s="845" t="n">
        <v>0.06884697809149964</v>
      </c>
      <c r="U218" s="845" t="n">
        <v>0.1233017854295552</v>
      </c>
      <c r="V218" s="845" t="n">
        <v>-0.03000471012522163</v>
      </c>
      <c r="W218" s="845" t="n">
        <v>0.001548537864885079</v>
      </c>
      <c r="X218" s="845" t="n">
        <v>0.0940314504387303</v>
      </c>
      <c r="Y218" s="845" t="n">
        <v>-0.01058005767059507</v>
      </c>
      <c r="Z218" s="845" t="n">
        <v>-0.03624412978792377</v>
      </c>
      <c r="AA218" s="845" t="n">
        <v>-0.01875109071987492</v>
      </c>
      <c r="AB218" s="845" t="n">
        <v>-0.03299519866695422</v>
      </c>
      <c r="AC218" s="845" t="n">
        <v>0.01070923396280941</v>
      </c>
      <c r="AD218" s="845" t="n">
        <v>0.577463675102255</v>
      </c>
      <c r="AE218" s="845" t="n">
        <v>0.2080544209168175</v>
      </c>
      <c r="AF218" s="845" t="n">
        <v>0.2904164768248494</v>
      </c>
      <c r="AG218" s="845" t="n">
        <v>0.1307592722820075</v>
      </c>
      <c r="AH218" s="476" t="n"/>
      <c r="AI218" s="845">
        <f t="array" ref="AI218">SQRT(INDEX(_xlfn.ANCHORARRAY($B$190),A218,A218))</f>
        <v/>
      </c>
      <c r="AJ218" s="845" t="n"/>
      <c r="AK218" s="845">
        <f>$AP$191*AI218</f>
        <v/>
      </c>
      <c r="AL218" s="845">
        <f>ABS(Y147/AK218)</f>
        <v/>
      </c>
      <c r="AM218" s="845">
        <f>IF(AL218&lt;2.5,"Spełniony","Nie spełniony")</f>
        <v/>
      </c>
      <c r="AN218" s="845" t="n"/>
      <c r="AO218" s="845" t="n"/>
      <c r="AP218" s="845" t="n"/>
      <c r="AQ218" s="845" t="n"/>
      <c r="AR218" s="476" t="n"/>
      <c r="AS218" s="476" t="n"/>
      <c r="AT218" s="476" t="n"/>
      <c r="AU218" s="476" t="n"/>
      <c r="AV218" s="476" t="n"/>
      <c r="AW218" s="476" t="n"/>
      <c r="AX218" s="476" t="n"/>
      <c r="AY218" s="476" t="n"/>
      <c r="AZ218" s="476" t="n"/>
      <c r="BA218" s="476" t="n"/>
      <c r="BB218" s="476" t="n"/>
      <c r="BC218" s="476" t="n"/>
      <c r="BD218" s="476" t="n"/>
      <c r="BE218" s="476" t="n"/>
      <c r="BF218" s="476" t="n"/>
      <c r="BG218" s="476" t="n"/>
      <c r="BH218" s="476" t="n"/>
      <c r="BI218" s="476" t="n"/>
      <c r="BJ218" s="476" t="n"/>
      <c r="BK218" s="476" t="n"/>
      <c r="BL218" s="476" t="n"/>
      <c r="BM218" s="476" t="n"/>
      <c r="BN218" s="476" t="n"/>
      <c r="BO218" s="476" t="n"/>
      <c r="BP218" s="476" t="n"/>
      <c r="BQ218" s="476" t="n"/>
      <c r="BR218" s="476" t="n"/>
      <c r="BS218" s="476" t="n"/>
      <c r="BT218" s="476" t="n"/>
      <c r="BU218" s="476" t="n"/>
      <c r="BV218" s="476" t="n"/>
      <c r="BW218" s="476" t="n"/>
      <c r="BX218" s="476" t="n"/>
      <c r="BY218" s="476" t="n"/>
      <c r="BZ218" s="476" t="n"/>
      <c r="CA218" s="476" t="n"/>
      <c r="CB218" s="476" t="n"/>
      <c r="CC218" s="476" t="n"/>
      <c r="CD218" s="476" t="n"/>
      <c r="CE218" s="476" t="n"/>
      <c r="CF218" s="476" t="n"/>
      <c r="CG218" s="476" t="n"/>
      <c r="CH218" s="476" t="n"/>
      <c r="CI218" s="476" t="n"/>
      <c r="CJ218" s="476" t="n"/>
      <c r="CK218" s="476" t="n"/>
      <c r="CL218" s="476" t="n"/>
      <c r="CM218" s="476" t="n"/>
      <c r="CN218" s="476" t="n"/>
      <c r="CO218" s="476" t="n"/>
      <c r="CP218" s="476" t="n"/>
      <c r="CQ218" s="476" t="n"/>
      <c r="CR218" s="476" t="n"/>
      <c r="CS218" s="476" t="n"/>
      <c r="CT218" s="476" t="n"/>
      <c r="CU218" s="476" t="n"/>
      <c r="CV218" s="476" t="n"/>
    </row>
    <row r="219">
      <c r="A219" s="476" t="n">
        <v>30</v>
      </c>
      <c r="B219" s="845" t="n">
        <v>0.03815349058760112</v>
      </c>
      <c r="C219" s="845" t="n">
        <v>0.0815805933689055</v>
      </c>
      <c r="D219" s="845" t="n">
        <v>-0.1881094011907277</v>
      </c>
      <c r="E219" s="720" t="n">
        <v>0.03339385450287842</v>
      </c>
      <c r="F219" s="720" t="n">
        <v>0.09698943012648613</v>
      </c>
      <c r="G219" s="720" t="n">
        <v>-0.03952480560277694</v>
      </c>
      <c r="H219" s="722" t="n">
        <v>-0.02262425904999598</v>
      </c>
      <c r="I219" s="845" t="n">
        <v>0.03339378760296367</v>
      </c>
      <c r="J219" s="845" t="n">
        <v>-0.1446979313528876</v>
      </c>
      <c r="K219" s="845" t="n">
        <v>-0.01562322510346369</v>
      </c>
      <c r="L219" s="845" t="n">
        <v>-0.02718600500765818</v>
      </c>
      <c r="M219" s="845" t="n">
        <v>0.03815352658992865</v>
      </c>
      <c r="N219" s="845" t="n">
        <v>-0.0147719477492811</v>
      </c>
      <c r="O219" s="845" t="n">
        <v>0.0233439659025906</v>
      </c>
      <c r="P219" s="845" t="n">
        <v>-0.01093209559136119</v>
      </c>
      <c r="Q219" s="845" t="n">
        <v>-0.04077265814975164</v>
      </c>
      <c r="R219" s="845" t="n">
        <v>0.07703071253622146</v>
      </c>
      <c r="S219" s="845" t="n">
        <v>-0.02298833829254911</v>
      </c>
      <c r="T219" s="845" t="n">
        <v>-0.0269305158085089</v>
      </c>
      <c r="U219" s="845" t="n">
        <v>0.2120568970980386</v>
      </c>
      <c r="V219" s="845" t="n">
        <v>-0.01320578684425941</v>
      </c>
      <c r="W219" s="845" t="n">
        <v>-0.02338047658937404</v>
      </c>
      <c r="X219" s="845" t="n">
        <v>-0.03606501961550035</v>
      </c>
      <c r="Y219" s="845" t="n">
        <v>0.1084928726511723</v>
      </c>
      <c r="Z219" s="845" t="n">
        <v>-0.008424724646658808</v>
      </c>
      <c r="AA219" s="845" t="n">
        <v>-0.0274168649553797</v>
      </c>
      <c r="AB219" s="845" t="n">
        <v>0.06298874756783959</v>
      </c>
      <c r="AC219" s="845" t="n">
        <v>-0.0500122904112143</v>
      </c>
      <c r="AD219" s="845" t="n">
        <v>0.2080544209168173</v>
      </c>
      <c r="AE219" s="845" t="n">
        <v>0.3368028239802568</v>
      </c>
      <c r="AF219" s="845" t="n">
        <v>0.1538320572205135</v>
      </c>
      <c r="AG219" s="845" t="n">
        <v>-0.006877775200117628</v>
      </c>
      <c r="AH219" s="476" t="n"/>
      <c r="AI219" s="845">
        <f t="array" ref="AI219">SQRT(INDEX(_xlfn.ANCHORARRAY($B$190),A219,A219))</f>
        <v/>
      </c>
      <c r="AJ219" s="845" t="n"/>
      <c r="AK219" s="845">
        <f>$AP$191*AI219</f>
        <v/>
      </c>
      <c r="AL219" s="845">
        <f>ABS(Y148/AK219)</f>
        <v/>
      </c>
      <c r="AM219" s="845">
        <f>IF(AL219&lt;2.5,"Spełniony","Nie spełniony")</f>
        <v/>
      </c>
      <c r="AN219" s="845" t="n"/>
      <c r="AO219" s="845" t="n"/>
      <c r="AP219" s="845" t="n"/>
      <c r="AQ219" s="845" t="n"/>
      <c r="AR219" s="476" t="n"/>
      <c r="AS219" s="476" t="n"/>
      <c r="AT219" s="476" t="n"/>
      <c r="AU219" s="476" t="n"/>
      <c r="AV219" s="476" t="n"/>
      <c r="AW219" s="476" t="n"/>
      <c r="AX219" s="476" t="n"/>
      <c r="AY219" s="476" t="n"/>
      <c r="AZ219" s="476" t="n"/>
      <c r="BA219" s="476" t="n"/>
      <c r="BB219" s="476" t="n"/>
      <c r="BC219" s="476" t="n"/>
      <c r="BD219" s="476" t="n"/>
      <c r="BE219" s="476" t="n"/>
      <c r="BF219" s="476" t="n"/>
      <c r="BG219" s="476" t="n"/>
      <c r="BH219" s="476" t="n"/>
      <c r="BI219" s="476" t="n"/>
      <c r="BJ219" s="476" t="n"/>
      <c r="BK219" s="476" t="n"/>
      <c r="BL219" s="476" t="n"/>
      <c r="BM219" s="476" t="n"/>
      <c r="BN219" s="476" t="n"/>
      <c r="BO219" s="476" t="n"/>
      <c r="BP219" s="476" t="n"/>
      <c r="BQ219" s="476" t="n"/>
      <c r="BR219" s="476" t="n"/>
      <c r="BS219" s="476" t="n"/>
      <c r="BT219" s="476" t="n"/>
      <c r="BU219" s="476" t="n"/>
      <c r="BV219" s="476" t="n"/>
      <c r="BW219" s="476" t="n"/>
      <c r="BX219" s="476" t="n"/>
      <c r="BY219" s="476" t="n"/>
      <c r="BZ219" s="476" t="n"/>
      <c r="CA219" s="476" t="n"/>
      <c r="CB219" s="476" t="n"/>
      <c r="CC219" s="476" t="n"/>
      <c r="CD219" s="476" t="n"/>
      <c r="CE219" s="476" t="n"/>
      <c r="CF219" s="476" t="n"/>
      <c r="CG219" s="476" t="n"/>
      <c r="CH219" s="476" t="n"/>
      <c r="CI219" s="476" t="n"/>
      <c r="CJ219" s="476" t="n"/>
      <c r="CK219" s="476" t="n"/>
      <c r="CL219" s="476" t="n"/>
      <c r="CM219" s="476" t="n"/>
      <c r="CN219" s="476" t="n"/>
      <c r="CO219" s="476" t="n"/>
      <c r="CP219" s="476" t="n"/>
      <c r="CQ219" s="476" t="n"/>
      <c r="CR219" s="476" t="n"/>
      <c r="CS219" s="476" t="n"/>
      <c r="CT219" s="476" t="n"/>
      <c r="CU219" s="476" t="n"/>
      <c r="CV219" s="476" t="n"/>
    </row>
    <row r="220">
      <c r="A220" s="476" t="n">
        <v>31</v>
      </c>
      <c r="B220" s="845" t="n">
        <v>-0.04887373490292118</v>
      </c>
      <c r="C220" s="845" t="n">
        <v>0.1373584044984986</v>
      </c>
      <c r="D220" s="845" t="n">
        <v>0.1114887984906825</v>
      </c>
      <c r="E220" s="720" t="n">
        <v>-0.04664854130186599</v>
      </c>
      <c r="F220" s="720" t="n">
        <v>-0.1589934940157896</v>
      </c>
      <c r="G220" s="720" t="n">
        <v>0.02096200994161163</v>
      </c>
      <c r="H220" s="722" t="n">
        <v>-0.02633127146592349</v>
      </c>
      <c r="I220" s="845" t="n">
        <v>-0.04664844784804095</v>
      </c>
      <c r="J220" s="845" t="n">
        <v>0.02640696951592136</v>
      </c>
      <c r="K220" s="845" t="n">
        <v>0.01381372646361665</v>
      </c>
      <c r="L220" s="845" t="n">
        <v>0.05239642727875331</v>
      </c>
      <c r="M220" s="845" t="n">
        <v>-0.04887378102106622</v>
      </c>
      <c r="N220" s="845" t="n">
        <v>-0.03541463818785456</v>
      </c>
      <c r="O220" s="845" t="n">
        <v>-0.0175690331815845</v>
      </c>
      <c r="P220" s="845" t="n">
        <v>0.05586893460949136</v>
      </c>
      <c r="Q220" s="845" t="n">
        <v>0.0483150732615681</v>
      </c>
      <c r="R220" s="845" t="n">
        <v>-0.03038704814879151</v>
      </c>
      <c r="S220" s="845" t="n">
        <v>0.09943967232344969</v>
      </c>
      <c r="T220" s="845" t="n">
        <v>-0.01607943593204873</v>
      </c>
      <c r="U220" s="845" t="n">
        <v>-0.06844466888352822</v>
      </c>
      <c r="V220" s="845" t="n">
        <v>-0.01984113421164821</v>
      </c>
      <c r="W220" s="845" t="n">
        <v>-0.04295081034172491</v>
      </c>
      <c r="X220" s="845" t="n">
        <v>-0.07760648228824055</v>
      </c>
      <c r="Y220" s="845" t="n">
        <v>0.06095338237805346</v>
      </c>
      <c r="Z220" s="845" t="n">
        <v>0.0663935976471535</v>
      </c>
      <c r="AA220" s="845" t="n">
        <v>0.0130514468164067</v>
      </c>
      <c r="AB220" s="845" t="n">
        <v>0.1015396300018004</v>
      </c>
      <c r="AC220" s="845" t="n">
        <v>-0.1216520460581783</v>
      </c>
      <c r="AD220" s="845" t="n">
        <v>0.2904164768248493</v>
      </c>
      <c r="AE220" s="845" t="n">
        <v>0.1538320572205134</v>
      </c>
      <c r="AF220" s="845" t="n">
        <v>0.5049749903826837</v>
      </c>
      <c r="AG220" s="845" t="n">
        <v>-0.08402137738109638</v>
      </c>
      <c r="AH220" s="476" t="n"/>
      <c r="AI220" s="845">
        <f t="array" ref="AI220">SQRT(INDEX(_xlfn.ANCHORARRAY($B$190),A220,A220))</f>
        <v/>
      </c>
      <c r="AJ220" s="845" t="n"/>
      <c r="AK220" s="845">
        <f>$AP$191*AI220</f>
        <v/>
      </c>
      <c r="AL220" s="845">
        <f>ABS(Y149/AK220)</f>
        <v/>
      </c>
      <c r="AM220" s="845">
        <f>IF(AL220&lt;2.5,"Spełniony","Nie spełniony")</f>
        <v/>
      </c>
      <c r="AN220" s="845" t="n"/>
      <c r="AO220" s="845" t="n"/>
      <c r="AP220" s="845" t="n"/>
      <c r="AQ220" s="845" t="n"/>
      <c r="AR220" s="476" t="n"/>
      <c r="AS220" s="476" t="n"/>
      <c r="AT220" s="476" t="n"/>
      <c r="AU220" s="476" t="n"/>
      <c r="AV220" s="476" t="n"/>
      <c r="AW220" s="476" t="n"/>
      <c r="AX220" s="476" t="n"/>
      <c r="AY220" s="476" t="n"/>
      <c r="AZ220" s="476" t="n"/>
      <c r="BA220" s="476" t="n"/>
      <c r="BB220" s="476" t="n"/>
      <c r="BC220" s="476" t="n"/>
      <c r="BD220" s="476" t="n"/>
      <c r="BE220" s="476" t="n"/>
      <c r="BF220" s="476" t="n"/>
      <c r="BG220" s="476" t="n"/>
      <c r="BH220" s="476" t="n"/>
      <c r="BI220" s="476" t="n"/>
      <c r="BJ220" s="476" t="n"/>
      <c r="BK220" s="476" t="n"/>
      <c r="BL220" s="476" t="n"/>
      <c r="BM220" s="476" t="n"/>
      <c r="BN220" s="476" t="n"/>
      <c r="BO220" s="476" t="n"/>
      <c r="BP220" s="476" t="n"/>
      <c r="BQ220" s="476" t="n"/>
      <c r="BR220" s="476" t="n"/>
      <c r="BS220" s="476" t="n"/>
      <c r="BT220" s="476" t="n"/>
      <c r="BU220" s="476" t="n"/>
      <c r="BV220" s="476" t="n"/>
      <c r="BW220" s="476" t="n"/>
      <c r="BX220" s="476" t="n"/>
      <c r="BY220" s="476" t="n"/>
      <c r="BZ220" s="476" t="n"/>
      <c r="CA220" s="476" t="n"/>
      <c r="CB220" s="476" t="n"/>
      <c r="CC220" s="476" t="n"/>
      <c r="CD220" s="476" t="n"/>
      <c r="CE220" s="476" t="n"/>
      <c r="CF220" s="476" t="n"/>
      <c r="CG220" s="476" t="n"/>
      <c r="CH220" s="476" t="n"/>
      <c r="CI220" s="476" t="n"/>
      <c r="CJ220" s="476" t="n"/>
      <c r="CK220" s="476" t="n"/>
      <c r="CL220" s="476" t="n"/>
      <c r="CM220" s="476" t="n"/>
      <c r="CN220" s="476" t="n"/>
      <c r="CO220" s="476" t="n"/>
      <c r="CP220" s="476" t="n"/>
      <c r="CQ220" s="476" t="n"/>
      <c r="CR220" s="476" t="n"/>
      <c r="CS220" s="476" t="n"/>
      <c r="CT220" s="476" t="n"/>
      <c r="CU220" s="476" t="n"/>
      <c r="CV220" s="476" t="n"/>
    </row>
    <row r="221">
      <c r="A221" s="476" t="n">
        <v>32</v>
      </c>
      <c r="B221" s="845" t="n">
        <v>0.02697317466543384</v>
      </c>
      <c r="C221" s="845" t="n">
        <v>0.08362365497938777</v>
      </c>
      <c r="D221" s="845" t="n">
        <v>0.02149233389022769</v>
      </c>
      <c r="E221" s="720" t="n">
        <v>0.0129980911177072</v>
      </c>
      <c r="F221" s="720" t="n">
        <v>0.1001384146216117</v>
      </c>
      <c r="G221" s="720" t="n">
        <v>-0.0222641226288097</v>
      </c>
      <c r="H221" s="722" t="n">
        <v>-0.003982860413865155</v>
      </c>
      <c r="I221" s="845" t="n">
        <v>0.01299806507785046</v>
      </c>
      <c r="J221" s="845" t="n">
        <v>0.0411323373417562</v>
      </c>
      <c r="K221" s="845" t="n">
        <v>0.002545076088209267</v>
      </c>
      <c r="L221" s="845" t="n">
        <v>-0.02990896071622495</v>
      </c>
      <c r="M221" s="845" t="n">
        <v>0.02697320011781192</v>
      </c>
      <c r="N221" s="845" t="n">
        <v>0.0401601614636949</v>
      </c>
      <c r="O221" s="845" t="n">
        <v>0.06770564858931347</v>
      </c>
      <c r="P221" s="845" t="n">
        <v>-0.1421084268527536</v>
      </c>
      <c r="Q221" s="845" t="n">
        <v>0.09132340710983847</v>
      </c>
      <c r="R221" s="845" t="n">
        <v>-0.1137941696104211</v>
      </c>
      <c r="S221" s="845" t="n">
        <v>-0.2512404034222377</v>
      </c>
      <c r="T221" s="845" t="n">
        <v>0.107851715879618</v>
      </c>
      <c r="U221" s="845" t="n">
        <v>-0.02933254648612094</v>
      </c>
      <c r="V221" s="845" t="n">
        <v>-0.004722223728076541</v>
      </c>
      <c r="W221" s="845" t="n">
        <v>0.05829359216140492</v>
      </c>
      <c r="X221" s="845" t="n">
        <v>0.08801600040436178</v>
      </c>
      <c r="Y221" s="845" t="n">
        <v>-0.07600484343724534</v>
      </c>
      <c r="Z221" s="845" t="n">
        <v>-0.05500259690993983</v>
      </c>
      <c r="AA221" s="845" t="n">
        <v>-0.01057992849050485</v>
      </c>
      <c r="AB221" s="845" t="n">
        <v>-0.04490223860974913</v>
      </c>
      <c r="AC221" s="845" t="n">
        <v>0.00350412843249457</v>
      </c>
      <c r="AD221" s="845" t="n">
        <v>0.1307592722820072</v>
      </c>
      <c r="AE221" s="845" t="n">
        <v>-0.006877775200118293</v>
      </c>
      <c r="AF221" s="845" t="n">
        <v>-0.08402137738109589</v>
      </c>
      <c r="AG221" s="845" t="n">
        <v>0.2591462817026629</v>
      </c>
      <c r="AH221" s="476" t="n"/>
      <c r="AI221" s="845">
        <f t="array" ref="AI221">SQRT(INDEX(_xlfn.ANCHORARRAY($B$190),A221,A221))</f>
        <v/>
      </c>
      <c r="AJ221" s="845" t="n"/>
      <c r="AK221" s="845">
        <f>$AP$191*AI221</f>
        <v/>
      </c>
      <c r="AL221" s="845">
        <f>ABS(Y150/AK221)</f>
        <v/>
      </c>
      <c r="AM221" s="845">
        <f>IF(AL221&lt;2.5,"Spełniony","Nie spełniony")</f>
        <v/>
      </c>
      <c r="AN221" s="845" t="n"/>
      <c r="AO221" s="845" t="n"/>
      <c r="AP221" s="845" t="n"/>
      <c r="AQ221" s="845" t="n"/>
      <c r="AR221" s="476" t="n"/>
      <c r="AS221" s="476" t="n"/>
      <c r="AT221" s="476" t="n"/>
      <c r="AU221" s="476" t="n"/>
      <c r="AV221" s="476" t="n"/>
      <c r="AW221" s="476" t="n"/>
      <c r="AX221" s="476" t="n"/>
      <c r="AY221" s="476" t="n"/>
      <c r="AZ221" s="476" t="n"/>
      <c r="BA221" s="476" t="n"/>
      <c r="BB221" s="476" t="n"/>
      <c r="BC221" s="476" t="n"/>
      <c r="BD221" s="476" t="n"/>
      <c r="BE221" s="476" t="n"/>
      <c r="BF221" s="476" t="n"/>
      <c r="BG221" s="476" t="n"/>
      <c r="BH221" s="476" t="n"/>
      <c r="BI221" s="476" t="n"/>
      <c r="BJ221" s="476" t="n"/>
      <c r="BK221" s="476" t="n"/>
      <c r="BL221" s="476" t="n"/>
      <c r="BM221" s="476" t="n"/>
      <c r="BN221" s="476" t="n"/>
      <c r="BO221" s="476" t="n"/>
      <c r="BP221" s="476" t="n"/>
      <c r="BQ221" s="476" t="n"/>
      <c r="BR221" s="476" t="n"/>
      <c r="BS221" s="476" t="n"/>
      <c r="BT221" s="476" t="n"/>
      <c r="BU221" s="476" t="n"/>
      <c r="BV221" s="476" t="n"/>
      <c r="BW221" s="476" t="n"/>
      <c r="BX221" s="476" t="n"/>
      <c r="BY221" s="476" t="n"/>
      <c r="BZ221" s="476" t="n"/>
      <c r="CA221" s="476" t="n"/>
      <c r="CB221" s="476" t="n"/>
      <c r="CC221" s="476" t="n"/>
      <c r="CD221" s="476" t="n"/>
      <c r="CE221" s="476" t="n"/>
      <c r="CF221" s="476" t="n"/>
      <c r="CG221" s="476" t="n"/>
      <c r="CH221" s="476" t="n"/>
      <c r="CI221" s="476" t="n"/>
      <c r="CJ221" s="476" t="n"/>
      <c r="CK221" s="476" t="n"/>
      <c r="CL221" s="476" t="n"/>
      <c r="CM221" s="476" t="n"/>
      <c r="CN221" s="476" t="n"/>
      <c r="CO221" s="476" t="n"/>
      <c r="CP221" s="476" t="n"/>
      <c r="CQ221" s="476" t="n"/>
      <c r="CR221" s="476" t="n"/>
      <c r="CS221" s="476" t="n"/>
      <c r="CT221" s="476" t="n"/>
      <c r="CU221" s="476" t="n"/>
      <c r="CV221" s="476" t="n"/>
    </row>
    <row r="222">
      <c r="A222" s="476" t="n"/>
      <c r="B222" s="476" t="n"/>
      <c r="C222" s="476" t="n"/>
      <c r="D222" s="476" t="n"/>
      <c r="E222" s="720">
        <f>$C$198*SQRT(AH186)</f>
        <v/>
      </c>
      <c r="F222" s="720">
        <f>ABS(T104/E222)</f>
        <v/>
      </c>
      <c r="G222" s="720">
        <f>IF(F222&lt;2.5,"dobrze","błąd gruby")</f>
        <v/>
      </c>
      <c r="H222" s="722" t="n"/>
      <c r="I222" s="476" t="n"/>
      <c r="J222" s="476" t="n"/>
      <c r="K222" s="476" t="n"/>
      <c r="L222" s="476" t="n"/>
      <c r="M222" s="476" t="n"/>
      <c r="N222" s="476" t="n"/>
      <c r="O222" s="476" t="n"/>
      <c r="P222" s="476" t="n"/>
      <c r="Q222" s="476" t="n"/>
      <c r="R222" s="476" t="n"/>
      <c r="S222" s="476" t="n"/>
      <c r="T222" s="476" t="n"/>
      <c r="U222" s="476" t="n"/>
      <c r="V222" s="476" t="n"/>
      <c r="W222" s="476" t="n"/>
      <c r="X222" s="476" t="n"/>
      <c r="Y222" s="476" t="n"/>
      <c r="Z222" s="476" t="n"/>
      <c r="AA222" s="476" t="n"/>
      <c r="AB222" s="476" t="n"/>
      <c r="AC222" s="476" t="n"/>
      <c r="AD222" s="476" t="n"/>
      <c r="AE222" s="476" t="n"/>
      <c r="AF222" s="476" t="n"/>
      <c r="AG222" s="476" t="n"/>
      <c r="AH222" s="476" t="n"/>
      <c r="AI222" s="476" t="n"/>
      <c r="AJ222" s="476" t="n"/>
      <c r="AK222" s="476" t="n"/>
      <c r="AL222" s="476" t="n"/>
      <c r="AM222" s="476" t="n"/>
      <c r="AN222" s="476" t="n"/>
      <c r="AO222" s="476" t="n"/>
      <c r="AP222" s="476" t="n"/>
      <c r="AQ222" s="476" t="n"/>
      <c r="AR222" s="476" t="n"/>
      <c r="AS222" s="476" t="n"/>
      <c r="AT222" s="476" t="n"/>
      <c r="AU222" s="476" t="n"/>
      <c r="AV222" s="476" t="n"/>
      <c r="AW222" s="476" t="n"/>
      <c r="AX222" s="476" t="n"/>
      <c r="AY222" s="476" t="n"/>
      <c r="AZ222" s="476" t="n"/>
      <c r="BA222" s="476" t="n"/>
      <c r="BB222" s="476" t="n"/>
      <c r="BC222" s="476" t="n"/>
      <c r="BD222" s="476" t="n"/>
      <c r="BE222" s="476" t="n"/>
      <c r="BF222" s="476" t="n"/>
      <c r="BG222" s="476" t="n"/>
      <c r="BH222" s="476" t="n"/>
      <c r="BI222" s="476" t="n"/>
      <c r="BJ222" s="476" t="n"/>
      <c r="BK222" s="476" t="n"/>
      <c r="BL222" s="476" t="n"/>
      <c r="BM222" s="476" t="n"/>
      <c r="BN222" s="476" t="n"/>
      <c r="BO222" s="476" t="n"/>
      <c r="BP222" s="476" t="n"/>
      <c r="BQ222" s="476" t="n"/>
      <c r="BR222" s="476" t="n"/>
      <c r="BS222" s="476" t="n"/>
      <c r="BT222" s="476" t="n"/>
      <c r="BU222" s="476" t="n"/>
      <c r="BV222" s="476" t="n"/>
      <c r="BW222" s="476" t="n"/>
      <c r="BX222" s="476" t="n"/>
      <c r="BY222" s="476" t="n"/>
      <c r="BZ222" s="476" t="n"/>
      <c r="CA222" s="476" t="n"/>
      <c r="CB222" s="476" t="n"/>
      <c r="CC222" s="476" t="n"/>
      <c r="CD222" s="476" t="n"/>
      <c r="CE222" s="476" t="n"/>
      <c r="CF222" s="476" t="n"/>
      <c r="CG222" s="476" t="n"/>
      <c r="CH222" s="476" t="n"/>
      <c r="CI222" s="476" t="n"/>
      <c r="CJ222" s="476" t="n"/>
      <c r="CK222" s="476" t="n"/>
      <c r="CL222" s="476" t="n"/>
      <c r="CM222" s="476" t="n"/>
      <c r="CN222" s="476" t="n"/>
      <c r="CO222" s="476" t="n"/>
      <c r="CP222" s="476" t="n"/>
      <c r="CQ222" s="476" t="n"/>
      <c r="CR222" s="476" t="n"/>
      <c r="CS222" s="476" t="n"/>
      <c r="CT222" s="476" t="n"/>
      <c r="CU222" s="476" t="n"/>
      <c r="CV222" s="476" t="n"/>
    </row>
    <row r="223">
      <c r="A223" s="476" t="n"/>
      <c r="B223" s="476" t="n"/>
      <c r="C223" s="476" t="n"/>
      <c r="D223" s="476" t="n"/>
      <c r="E223" s="720">
        <f>$C$198*SQRT(AH187)</f>
        <v/>
      </c>
      <c r="F223" s="720">
        <f>ABS(T105/E223)</f>
        <v/>
      </c>
      <c r="G223" s="720">
        <f>IF(F223&lt;2.5,"dobrze","błąd gruby")</f>
        <v/>
      </c>
      <c r="H223" s="722" t="n"/>
      <c r="I223" s="476" t="n"/>
      <c r="J223" s="476" t="n"/>
      <c r="K223" s="476" t="n"/>
      <c r="L223" s="476" t="n"/>
      <c r="M223" s="476" t="n"/>
      <c r="N223" s="476" t="n"/>
      <c r="O223" s="476" t="n"/>
      <c r="P223" s="476" t="n"/>
      <c r="Q223" s="476" t="n"/>
      <c r="R223" s="476" t="n"/>
      <c r="S223" s="476" t="n"/>
      <c r="T223" s="476" t="n"/>
      <c r="U223" s="476" t="n"/>
      <c r="V223" s="476" t="n"/>
      <c r="W223" s="476" t="n"/>
      <c r="X223" s="476" t="n"/>
      <c r="Y223" s="476" t="n"/>
      <c r="Z223" s="476" t="n"/>
      <c r="AA223" s="476" t="n"/>
      <c r="AB223" s="476" t="n"/>
      <c r="AC223" s="476" t="n"/>
      <c r="AD223" s="476" t="n"/>
      <c r="AE223" s="476" t="n"/>
      <c r="AF223" s="476" t="n"/>
      <c r="AG223" s="476" t="n"/>
      <c r="AH223" s="476" t="n"/>
      <c r="AI223" s="476" t="n"/>
      <c r="AJ223" s="476" t="n"/>
      <c r="AK223" s="476" t="n"/>
      <c r="AL223" s="476" t="n"/>
      <c r="AM223" s="476" t="n"/>
      <c r="AN223" s="476" t="n"/>
      <c r="AO223" s="476" t="n"/>
      <c r="AP223" s="476" t="n"/>
      <c r="AQ223" s="476" t="n"/>
      <c r="AR223" s="476" t="n"/>
      <c r="AS223" s="476" t="n"/>
      <c r="AT223" s="476" t="n"/>
      <c r="AU223" s="476" t="n"/>
      <c r="AV223" s="476" t="n"/>
      <c r="AW223" s="476" t="n"/>
      <c r="AX223" s="476" t="n"/>
      <c r="AY223" s="476" t="n"/>
      <c r="AZ223" s="476" t="n"/>
      <c r="BA223" s="476" t="n"/>
      <c r="BB223" s="476" t="n"/>
      <c r="BC223" s="476" t="n"/>
      <c r="BD223" s="476" t="n"/>
      <c r="BE223" s="476" t="n"/>
      <c r="BF223" s="476" t="n"/>
      <c r="BG223" s="476" t="n"/>
      <c r="BH223" s="476" t="n"/>
      <c r="BI223" s="476" t="n"/>
      <c r="BJ223" s="476" t="n"/>
      <c r="BK223" s="476" t="n"/>
      <c r="BL223" s="476" t="n"/>
      <c r="BM223" s="476" t="n"/>
      <c r="BN223" s="476" t="n"/>
      <c r="BO223" s="476" t="n"/>
      <c r="BP223" s="476" t="n"/>
      <c r="BQ223" s="476" t="n"/>
      <c r="BR223" s="476" t="n"/>
      <c r="BS223" s="476" t="n"/>
      <c r="BT223" s="476" t="n"/>
      <c r="BU223" s="476" t="n"/>
      <c r="BV223" s="476" t="n"/>
      <c r="BW223" s="476" t="n"/>
      <c r="BX223" s="476" t="n"/>
      <c r="BY223" s="476" t="n"/>
      <c r="BZ223" s="476" t="n"/>
      <c r="CA223" s="476" t="n"/>
      <c r="CB223" s="476" t="n"/>
      <c r="CC223" s="476" t="n"/>
      <c r="CD223" s="476" t="n"/>
      <c r="CE223" s="476" t="n"/>
      <c r="CF223" s="476" t="n"/>
      <c r="CG223" s="476" t="n"/>
      <c r="CH223" s="476" t="n"/>
      <c r="CI223" s="476" t="n"/>
      <c r="CJ223" s="476" t="n"/>
      <c r="CK223" s="476" t="n"/>
      <c r="CL223" s="476" t="n"/>
      <c r="CM223" s="476" t="n"/>
      <c r="CN223" s="476" t="n"/>
      <c r="CO223" s="476" t="n"/>
      <c r="CP223" s="476" t="n"/>
      <c r="CQ223" s="476" t="n"/>
      <c r="CR223" s="476" t="n"/>
      <c r="CS223" s="476" t="n"/>
      <c r="CT223" s="476" t="n"/>
      <c r="CU223" s="476" t="n"/>
      <c r="CV223" s="476" t="n"/>
    </row>
    <row r="224">
      <c r="A224" s="476" t="n"/>
      <c r="B224" s="476" t="n"/>
      <c r="C224" s="476" t="n"/>
      <c r="D224" s="476" t="n"/>
      <c r="E224" s="720">
        <f>$C$198*SQRT(AH188)</f>
        <v/>
      </c>
      <c r="F224" s="720">
        <f>ABS(T106/E224)</f>
        <v/>
      </c>
      <c r="G224" s="720">
        <f>IF(F224&lt;2.5,"dobrze","błąd gruby")</f>
        <v/>
      </c>
      <c r="H224" s="722" t="n"/>
      <c r="I224" s="476" t="n"/>
      <c r="J224" s="476" t="n"/>
      <c r="K224" s="476" t="n"/>
      <c r="L224" s="476" t="n"/>
      <c r="M224" s="476" t="n"/>
      <c r="N224" s="476" t="n"/>
      <c r="O224" s="476" t="n"/>
      <c r="P224" s="476" t="n"/>
      <c r="Q224" s="476" t="n"/>
      <c r="R224" s="476" t="n"/>
      <c r="S224" s="476" t="n"/>
      <c r="T224" s="476" t="n"/>
      <c r="U224" s="476" t="n"/>
      <c r="V224" s="476" t="n"/>
      <c r="W224" s="476" t="n"/>
      <c r="X224" s="476" t="n"/>
      <c r="Y224" s="476" t="n"/>
      <c r="Z224" s="476" t="n"/>
      <c r="AA224" s="476" t="n"/>
      <c r="AB224" s="476" t="n"/>
      <c r="AC224" s="476" t="n"/>
      <c r="AD224" s="476" t="n"/>
      <c r="AE224" s="476" t="n"/>
      <c r="AF224" s="476" t="n"/>
      <c r="AG224" s="476" t="n"/>
      <c r="AH224" s="476" t="n"/>
      <c r="AI224" s="476" t="n"/>
      <c r="AJ224" s="476" t="n"/>
      <c r="AK224" s="476" t="n"/>
      <c r="AL224" s="476" t="n"/>
      <c r="AM224" s="476" t="n"/>
      <c r="AN224" s="476" t="n"/>
      <c r="AO224" s="476" t="n"/>
      <c r="AP224" s="476" t="n"/>
      <c r="AQ224" s="476" t="n"/>
      <c r="AR224" s="476" t="n"/>
      <c r="AS224" s="476" t="n"/>
      <c r="AT224" s="476" t="n"/>
      <c r="AU224" s="476" t="n"/>
      <c r="AV224" s="476" t="n"/>
      <c r="AW224" s="476" t="n"/>
      <c r="AX224" s="476" t="n"/>
      <c r="AY224" s="476" t="n"/>
      <c r="AZ224" s="476" t="n"/>
      <c r="BA224" s="476" t="n"/>
      <c r="BB224" s="476" t="n"/>
      <c r="BC224" s="476" t="n"/>
      <c r="BD224" s="476" t="n"/>
      <c r="BE224" s="476" t="n"/>
      <c r="BF224" s="476" t="n"/>
      <c r="BG224" s="476" t="n"/>
      <c r="BH224" s="476" t="n"/>
      <c r="BI224" s="476" t="n"/>
      <c r="BJ224" s="476" t="n"/>
      <c r="BK224" s="476" t="n"/>
      <c r="BL224" s="476" t="n"/>
      <c r="BM224" s="476" t="n"/>
      <c r="BN224" s="476" t="n"/>
      <c r="BO224" s="476" t="n"/>
      <c r="BP224" s="476" t="n"/>
      <c r="BQ224" s="476" t="n"/>
      <c r="BR224" s="476" t="n"/>
      <c r="BS224" s="476" t="n"/>
      <c r="BT224" s="476" t="n"/>
      <c r="BU224" s="476" t="n"/>
      <c r="BV224" s="476" t="n"/>
      <c r="BW224" s="476" t="n"/>
      <c r="BX224" s="476" t="n"/>
      <c r="BY224" s="476" t="n"/>
      <c r="BZ224" s="476" t="n"/>
      <c r="CA224" s="476" t="n"/>
      <c r="CB224" s="476" t="n"/>
      <c r="CC224" s="476" t="n"/>
      <c r="CD224" s="476" t="n"/>
      <c r="CE224" s="476" t="n"/>
      <c r="CF224" s="476" t="n"/>
      <c r="CG224" s="476" t="n"/>
      <c r="CH224" s="476" t="n"/>
      <c r="CI224" s="476" t="n"/>
      <c r="CJ224" s="476" t="n"/>
      <c r="CK224" s="476" t="n"/>
      <c r="CL224" s="476" t="n"/>
      <c r="CM224" s="476" t="n"/>
      <c r="CN224" s="476" t="n"/>
      <c r="CO224" s="476" t="n"/>
      <c r="CP224" s="476" t="n"/>
      <c r="CQ224" s="476" t="n"/>
      <c r="CR224" s="476" t="n"/>
      <c r="CS224" s="476" t="n"/>
      <c r="CT224" s="476" t="n"/>
      <c r="CU224" s="476" t="n"/>
      <c r="CV224" s="476" t="n"/>
    </row>
    <row r="225">
      <c r="A225" s="476" t="n"/>
      <c r="B225" s="476" t="n"/>
      <c r="C225" s="476" t="n"/>
      <c r="D225" s="476" t="n"/>
      <c r="E225" s="720">
        <f>$C$198*SQRT(AH189)</f>
        <v/>
      </c>
      <c r="F225" s="720">
        <f>ABS(T107/E225)</f>
        <v/>
      </c>
      <c r="G225" s="720">
        <f>IF(F225&lt;2.5,"dobrze","błąd gruby")</f>
        <v/>
      </c>
      <c r="H225" s="722" t="n"/>
      <c r="I225" s="476" t="n"/>
      <c r="J225" s="476" t="n"/>
      <c r="K225" s="476" t="n"/>
      <c r="L225" s="476" t="n"/>
      <c r="M225" s="476" t="n"/>
      <c r="N225" s="476" t="n"/>
      <c r="O225" s="476" t="n"/>
      <c r="P225" s="476" t="n"/>
      <c r="Q225" s="476" t="n"/>
      <c r="R225" s="476" t="n"/>
      <c r="S225" s="476" t="n"/>
      <c r="T225" s="476" t="n"/>
      <c r="U225" s="476" t="n"/>
      <c r="V225" s="476" t="n"/>
      <c r="W225" s="476" t="n"/>
      <c r="X225" s="476" t="n"/>
      <c r="Y225" s="476" t="n"/>
      <c r="Z225" s="476" t="n"/>
      <c r="AA225" s="476" t="n"/>
      <c r="AB225" s="476" t="n"/>
      <c r="AC225" s="476" t="n"/>
      <c r="AD225" s="476" t="n"/>
      <c r="AE225" s="476" t="n"/>
      <c r="AF225" s="476" t="n"/>
      <c r="AG225" s="476" t="n"/>
      <c r="AH225" s="476" t="n"/>
      <c r="AI225" s="476" t="n"/>
      <c r="AJ225" s="476" t="n"/>
      <c r="AK225" s="476" t="n"/>
      <c r="AL225" s="476" t="n"/>
      <c r="AM225" s="476" t="n"/>
      <c r="AN225" s="476" t="n"/>
      <c r="AO225" s="476" t="n"/>
      <c r="AP225" s="476" t="n"/>
      <c r="AQ225" s="476" t="n"/>
      <c r="AR225" s="476" t="n"/>
      <c r="AS225" s="476" t="n"/>
      <c r="AT225" s="476" t="n"/>
      <c r="AU225" s="476" t="n"/>
      <c r="AV225" s="476" t="n"/>
      <c r="AW225" s="476" t="n"/>
      <c r="AX225" s="476" t="n"/>
      <c r="AY225" s="476" t="n"/>
      <c r="AZ225" s="476" t="n"/>
      <c r="BA225" s="476" t="n"/>
      <c r="BB225" s="476" t="n"/>
      <c r="BC225" s="476" t="n"/>
      <c r="BD225" s="476" t="n"/>
      <c r="BE225" s="476" t="n"/>
      <c r="BF225" s="476" t="n"/>
      <c r="BG225" s="476" t="n"/>
      <c r="BH225" s="476" t="n"/>
      <c r="BI225" s="476" t="n"/>
      <c r="BJ225" s="476" t="n"/>
      <c r="BK225" s="476" t="n"/>
      <c r="BL225" s="476" t="n"/>
      <c r="BM225" s="476" t="n"/>
      <c r="BN225" s="476" t="n"/>
      <c r="BO225" s="476" t="n"/>
      <c r="BP225" s="476" t="n"/>
      <c r="BQ225" s="476" t="n"/>
      <c r="BR225" s="476" t="n"/>
      <c r="BS225" s="476" t="n"/>
      <c r="BT225" s="476" t="n"/>
      <c r="BU225" s="476" t="n"/>
      <c r="BV225" s="476" t="n"/>
      <c r="BW225" s="476" t="n"/>
      <c r="BX225" s="476" t="n"/>
      <c r="BY225" s="476" t="n"/>
      <c r="BZ225" s="476" t="n"/>
      <c r="CA225" s="476" t="n"/>
      <c r="CB225" s="476" t="n"/>
      <c r="CC225" s="476" t="n"/>
      <c r="CD225" s="476" t="n"/>
      <c r="CE225" s="476" t="n"/>
      <c r="CF225" s="476" t="n"/>
      <c r="CG225" s="476" t="n"/>
      <c r="CH225" s="476" t="n"/>
      <c r="CI225" s="476" t="n"/>
      <c r="CJ225" s="476" t="n"/>
      <c r="CK225" s="476" t="n"/>
      <c r="CL225" s="476" t="n"/>
      <c r="CM225" s="476" t="n"/>
      <c r="CN225" s="476" t="n"/>
      <c r="CO225" s="476" t="n"/>
      <c r="CP225" s="476" t="n"/>
      <c r="CQ225" s="476" t="n"/>
      <c r="CR225" s="476" t="n"/>
      <c r="CS225" s="476" t="n"/>
      <c r="CT225" s="476" t="n"/>
      <c r="CU225" s="476" t="n"/>
      <c r="CV225" s="476" t="n"/>
    </row>
    <row r="226">
      <c r="A226" s="476" t="n"/>
      <c r="B226" s="476" t="n"/>
      <c r="C226" s="476" t="n"/>
      <c r="D226" s="476" t="n"/>
      <c r="E226" s="720">
        <f>$C$198*SQRT(AH190)</f>
        <v/>
      </c>
      <c r="F226" s="720">
        <f>ABS(T108/E226)</f>
        <v/>
      </c>
      <c r="G226" s="720">
        <f>IF(F226&lt;2.5,"dobrze","błąd gruby")</f>
        <v/>
      </c>
      <c r="H226" s="722" t="n"/>
      <c r="I226" s="476" t="n"/>
      <c r="J226" s="476" t="n"/>
      <c r="K226" s="476" t="n"/>
      <c r="L226" s="476" t="n"/>
      <c r="M226" s="476" t="n"/>
      <c r="N226" s="476" t="n"/>
      <c r="O226" s="476" t="n"/>
      <c r="P226" s="476" t="n"/>
      <c r="Q226" s="476" t="n"/>
      <c r="R226" s="476" t="n"/>
      <c r="S226" s="476" t="n"/>
      <c r="T226" s="476" t="n"/>
      <c r="U226" s="476" t="n"/>
      <c r="V226" s="476" t="n"/>
      <c r="W226" s="476" t="n"/>
      <c r="X226" s="476" t="n"/>
      <c r="Y226" s="476" t="n"/>
      <c r="Z226" s="476" t="n"/>
      <c r="AA226" s="476" t="n"/>
      <c r="AB226" s="476" t="n"/>
      <c r="AC226" s="476" t="n"/>
      <c r="AD226" s="476" t="n"/>
      <c r="AE226" s="476" t="n"/>
      <c r="AF226" s="476" t="n"/>
      <c r="AG226" s="476" t="n"/>
      <c r="AH226" s="476" t="n"/>
      <c r="AI226" s="476" t="n"/>
      <c r="AJ226" s="476" t="n"/>
      <c r="AK226" s="476" t="n"/>
      <c r="AL226" s="476" t="n"/>
      <c r="AM226" s="476" t="n"/>
      <c r="AN226" s="476" t="n"/>
      <c r="AO226" s="476" t="n"/>
      <c r="AP226" s="476" t="n"/>
      <c r="AQ226" s="476" t="n"/>
      <c r="AR226" s="476" t="n"/>
      <c r="AS226" s="476" t="n"/>
      <c r="AT226" s="476" t="n"/>
      <c r="AU226" s="476" t="n"/>
      <c r="AV226" s="476" t="n"/>
      <c r="AW226" s="476" t="n"/>
      <c r="AX226" s="476" t="n"/>
      <c r="AY226" s="476" t="n"/>
      <c r="AZ226" s="476" t="n"/>
      <c r="BA226" s="476" t="n"/>
      <c r="BB226" s="476" t="n"/>
      <c r="BC226" s="476" t="n"/>
      <c r="BD226" s="476" t="n"/>
      <c r="BE226" s="476" t="n"/>
      <c r="BF226" s="476" t="n"/>
      <c r="BG226" s="476" t="n"/>
      <c r="BH226" s="476" t="n"/>
      <c r="BI226" s="476" t="n"/>
      <c r="BJ226" s="476" t="n"/>
      <c r="BK226" s="476" t="n"/>
      <c r="BL226" s="476" t="n"/>
      <c r="BM226" s="476" t="n"/>
      <c r="BN226" s="476" t="n"/>
      <c r="BO226" s="476" t="n"/>
      <c r="BP226" s="476" t="n"/>
      <c r="BQ226" s="476" t="n"/>
      <c r="BR226" s="476" t="n"/>
      <c r="BS226" s="476" t="n"/>
      <c r="BT226" s="476" t="n"/>
      <c r="BU226" s="476" t="n"/>
      <c r="BV226" s="476" t="n"/>
      <c r="BW226" s="476" t="n"/>
      <c r="BX226" s="476" t="n"/>
      <c r="BY226" s="476" t="n"/>
      <c r="BZ226" s="476" t="n"/>
      <c r="CA226" s="476" t="n"/>
      <c r="CB226" s="476" t="n"/>
      <c r="CC226" s="476" t="n"/>
      <c r="CD226" s="476" t="n"/>
      <c r="CE226" s="476" t="n"/>
      <c r="CF226" s="476" t="n"/>
      <c r="CG226" s="476" t="n"/>
      <c r="CH226" s="476" t="n"/>
      <c r="CI226" s="476" t="n"/>
      <c r="CJ226" s="476" t="n"/>
      <c r="CK226" s="476" t="n"/>
      <c r="CL226" s="476" t="n"/>
      <c r="CM226" s="476" t="n"/>
      <c r="CN226" s="476" t="n"/>
      <c r="CO226" s="476" t="n"/>
      <c r="CP226" s="476" t="n"/>
      <c r="CQ226" s="476" t="n"/>
      <c r="CR226" s="476" t="n"/>
      <c r="CS226" s="476" t="n"/>
      <c r="CT226" s="476" t="n"/>
      <c r="CU226" s="476" t="n"/>
      <c r="CV226" s="476" t="n"/>
    </row>
    <row r="227">
      <c r="A227" s="476" t="n"/>
      <c r="B227" s="476" t="n"/>
      <c r="C227" s="476" t="n"/>
      <c r="D227" s="476" t="n"/>
      <c r="E227" s="720">
        <f>$C$198*SQRT(AH191)</f>
        <v/>
      </c>
      <c r="F227" s="720">
        <f>ABS(T109/E227)</f>
        <v/>
      </c>
      <c r="G227" s="720">
        <f>IF(F227&lt;2.5,"dobrze","błąd gruby")</f>
        <v/>
      </c>
      <c r="H227" s="722" t="n"/>
      <c r="I227" s="476" t="n"/>
      <c r="J227" s="476" t="n"/>
      <c r="K227" s="476" t="n"/>
      <c r="L227" s="476" t="n"/>
      <c r="M227" s="476" t="n"/>
      <c r="N227" s="476" t="n"/>
      <c r="O227" s="476" t="n"/>
      <c r="P227" s="476" t="n"/>
      <c r="Q227" s="476" t="n"/>
      <c r="R227" s="476" t="n"/>
      <c r="S227" s="476" t="n"/>
      <c r="T227" s="476" t="n"/>
      <c r="U227" s="476" t="n"/>
      <c r="V227" s="476" t="n"/>
      <c r="W227" s="476" t="n"/>
      <c r="X227" s="476" t="n"/>
      <c r="Y227" s="476" t="n"/>
      <c r="Z227" s="476" t="n"/>
      <c r="AA227" s="476" t="n"/>
      <c r="AB227" s="476" t="n"/>
      <c r="AC227" s="476" t="n"/>
      <c r="AD227" s="476" t="n"/>
      <c r="AE227" s="476" t="n"/>
      <c r="AF227" s="476" t="n"/>
      <c r="AG227" s="476" t="n"/>
      <c r="AH227" s="476" t="n"/>
      <c r="AI227" s="476" t="n"/>
      <c r="AJ227" s="476" t="n"/>
      <c r="AK227" s="476" t="n"/>
      <c r="AL227" s="476" t="n"/>
      <c r="AM227" s="476" t="n"/>
      <c r="AN227" s="476" t="n"/>
      <c r="AO227" s="476" t="n"/>
      <c r="AP227" s="476" t="n"/>
      <c r="AQ227" s="476" t="n"/>
      <c r="AR227" s="476" t="n"/>
      <c r="AS227" s="476" t="n"/>
      <c r="AT227" s="476" t="n"/>
      <c r="AU227" s="476" t="n"/>
      <c r="AV227" s="476" t="n"/>
      <c r="AW227" s="476" t="n"/>
      <c r="AX227" s="476" t="n"/>
      <c r="AY227" s="476" t="n"/>
      <c r="AZ227" s="476" t="n"/>
      <c r="BA227" s="476" t="n"/>
      <c r="BB227" s="476" t="n"/>
      <c r="BC227" s="476" t="n"/>
      <c r="BD227" s="476" t="n"/>
      <c r="BE227" s="476" t="n"/>
      <c r="BF227" s="476" t="n"/>
      <c r="BG227" s="476" t="n"/>
      <c r="BH227" s="476" t="n"/>
      <c r="BI227" s="476" t="n"/>
      <c r="BJ227" s="476" t="n"/>
      <c r="BK227" s="476" t="n"/>
      <c r="BL227" s="476" t="n"/>
      <c r="BM227" s="476" t="n"/>
      <c r="BN227" s="476" t="n"/>
      <c r="BO227" s="476" t="n"/>
      <c r="BP227" s="476" t="n"/>
      <c r="BQ227" s="476" t="n"/>
      <c r="BR227" s="476" t="n"/>
      <c r="BS227" s="476" t="n"/>
      <c r="BT227" s="476" t="n"/>
      <c r="BU227" s="476" t="n"/>
      <c r="BV227" s="476" t="n"/>
      <c r="BW227" s="476" t="n"/>
      <c r="BX227" s="476" t="n"/>
      <c r="BY227" s="476" t="n"/>
      <c r="BZ227" s="476" t="n"/>
      <c r="CA227" s="476" t="n"/>
      <c r="CB227" s="476" t="n"/>
      <c r="CC227" s="476" t="n"/>
      <c r="CD227" s="476" t="n"/>
      <c r="CE227" s="476" t="n"/>
      <c r="CF227" s="476" t="n"/>
      <c r="CG227" s="476" t="n"/>
      <c r="CH227" s="476" t="n"/>
      <c r="CI227" s="476" t="n"/>
      <c r="CJ227" s="476" t="n"/>
      <c r="CK227" s="476" t="n"/>
      <c r="CL227" s="476" t="n"/>
      <c r="CM227" s="476" t="n"/>
      <c r="CN227" s="476" t="n"/>
      <c r="CO227" s="476" t="n"/>
      <c r="CP227" s="476" t="n"/>
      <c r="CQ227" s="476" t="n"/>
      <c r="CR227" s="476" t="n"/>
      <c r="CS227" s="476" t="n"/>
      <c r="CT227" s="476" t="n"/>
      <c r="CU227" s="476" t="n"/>
      <c r="CV227" s="476" t="n"/>
    </row>
    <row r="228">
      <c r="A228" s="476" t="n"/>
      <c r="B228" s="476" t="n"/>
      <c r="C228" s="476" t="n"/>
      <c r="D228" s="476" t="n"/>
      <c r="E228" s="720">
        <f>$C$198*SQRT(AH192)</f>
        <v/>
      </c>
      <c r="F228" s="720">
        <f>ABS(T110/E228)</f>
        <v/>
      </c>
      <c r="G228" s="720">
        <f>IF(F228&lt;2.5,"dobrze","błąd gruby")</f>
        <v/>
      </c>
      <c r="H228" s="722" t="n"/>
      <c r="I228" s="476" t="n"/>
      <c r="J228" s="476" t="n"/>
      <c r="K228" s="476" t="n"/>
      <c r="L228" s="476" t="n"/>
      <c r="M228" s="476" t="n"/>
      <c r="N228" s="476" t="n"/>
      <c r="O228" s="476" t="n"/>
      <c r="P228" s="476" t="n"/>
      <c r="Q228" s="476" t="n"/>
      <c r="R228" s="476" t="n"/>
      <c r="S228" s="476" t="n"/>
      <c r="T228" s="476" t="n"/>
      <c r="U228" s="476" t="n"/>
      <c r="V228" s="476" t="n"/>
      <c r="W228" s="476" t="n"/>
      <c r="X228" s="476" t="n"/>
      <c r="Y228" s="476" t="n"/>
      <c r="Z228" s="476" t="n"/>
      <c r="AA228" s="476" t="n"/>
      <c r="AB228" s="476" t="n"/>
      <c r="AC228" s="476" t="n"/>
      <c r="AD228" s="476" t="n"/>
      <c r="AE228" s="476" t="n"/>
      <c r="AF228" s="476" t="n"/>
      <c r="AG228" s="476" t="n"/>
      <c r="AH228" s="476" t="n"/>
      <c r="AI228" s="476" t="n"/>
      <c r="AJ228" s="476" t="n"/>
      <c r="AK228" s="476" t="n"/>
      <c r="AL228" s="476" t="n"/>
      <c r="AM228" s="476" t="n"/>
      <c r="AN228" s="476" t="n"/>
      <c r="AO228" s="476" t="n"/>
      <c r="AP228" s="476" t="n"/>
      <c r="AQ228" s="476" t="n"/>
      <c r="AR228" s="476" t="n"/>
      <c r="AS228" s="476" t="n"/>
      <c r="AT228" s="476" t="n"/>
      <c r="AU228" s="476" t="n"/>
      <c r="AV228" s="476" t="n"/>
      <c r="AW228" s="476" t="n"/>
      <c r="AX228" s="476" t="n"/>
      <c r="AY228" s="476" t="n"/>
      <c r="AZ228" s="476" t="n"/>
      <c r="BA228" s="476" t="n"/>
      <c r="BB228" s="476" t="n"/>
      <c r="BC228" s="476" t="n"/>
      <c r="BD228" s="476" t="n"/>
      <c r="BE228" s="476" t="n"/>
      <c r="BF228" s="476" t="n"/>
      <c r="BG228" s="476" t="n"/>
      <c r="BH228" s="476" t="n"/>
      <c r="BI228" s="476" t="n"/>
      <c r="BJ228" s="476" t="n"/>
      <c r="BK228" s="476" t="n"/>
      <c r="BL228" s="476" t="n"/>
      <c r="BM228" s="476" t="n"/>
      <c r="BN228" s="476" t="n"/>
      <c r="BO228" s="476" t="n"/>
      <c r="BP228" s="476" t="n"/>
      <c r="BQ228" s="476" t="n"/>
      <c r="BR228" s="476" t="n"/>
      <c r="BS228" s="476" t="n"/>
      <c r="BT228" s="476" t="n"/>
      <c r="BU228" s="476" t="n"/>
      <c r="BV228" s="476" t="n"/>
      <c r="BW228" s="476" t="n"/>
      <c r="BX228" s="476" t="n"/>
      <c r="BY228" s="476" t="n"/>
      <c r="BZ228" s="476" t="n"/>
      <c r="CA228" s="476" t="n"/>
      <c r="CB228" s="476" t="n"/>
      <c r="CC228" s="476" t="n"/>
      <c r="CD228" s="476" t="n"/>
      <c r="CE228" s="476" t="n"/>
      <c r="CF228" s="476" t="n"/>
      <c r="CG228" s="476" t="n"/>
      <c r="CH228" s="476" t="n"/>
      <c r="CI228" s="476" t="n"/>
      <c r="CJ228" s="476" t="n"/>
      <c r="CK228" s="476" t="n"/>
      <c r="CL228" s="476" t="n"/>
      <c r="CM228" s="476" t="n"/>
      <c r="CN228" s="476" t="n"/>
      <c r="CO228" s="476" t="n"/>
      <c r="CP228" s="476" t="n"/>
      <c r="CQ228" s="476" t="n"/>
      <c r="CR228" s="476" t="n"/>
      <c r="CS228" s="476" t="n"/>
      <c r="CT228" s="476" t="n"/>
      <c r="CU228" s="476" t="n"/>
      <c r="CV228" s="476" t="n"/>
    </row>
    <row r="229">
      <c r="A229" s="476" t="n"/>
      <c r="B229" s="476" t="n"/>
      <c r="C229" s="476" t="n"/>
      <c r="D229" s="476" t="n"/>
      <c r="E229" s="720">
        <f>$C$198*SQRT(AH193)</f>
        <v/>
      </c>
      <c r="F229" s="720">
        <f>ABS(T111/E229)</f>
        <v/>
      </c>
      <c r="G229" s="720">
        <f>IF(F229&lt;2.5,"dobrze","błąd gruby")</f>
        <v/>
      </c>
      <c r="H229" s="722" t="n"/>
      <c r="I229" s="476" t="n"/>
      <c r="J229" s="476" t="n"/>
      <c r="K229" s="476" t="n"/>
      <c r="L229" s="476" t="n"/>
      <c r="M229" s="476" t="n"/>
      <c r="N229" s="476" t="n"/>
      <c r="O229" s="476" t="n"/>
      <c r="P229" s="476" t="n"/>
      <c r="Q229" s="476" t="n"/>
      <c r="R229" s="476" t="n"/>
      <c r="S229" s="476" t="n"/>
      <c r="T229" s="476" t="n"/>
      <c r="U229" s="476" t="n"/>
      <c r="V229" s="476" t="n"/>
      <c r="W229" s="476" t="n"/>
      <c r="X229" s="476" t="n"/>
      <c r="Y229" s="476" t="n"/>
      <c r="Z229" s="476" t="n"/>
      <c r="AA229" s="476" t="n"/>
      <c r="AB229" s="476" t="n"/>
      <c r="AC229" s="476" t="n"/>
      <c r="AD229" s="476" t="n"/>
      <c r="AE229" s="476" t="n"/>
      <c r="AF229" s="476" t="n"/>
      <c r="AG229" s="476" t="n"/>
      <c r="AH229" s="476" t="n"/>
      <c r="AI229" s="476" t="n"/>
      <c r="AJ229" s="476" t="n"/>
      <c r="AK229" s="476" t="n"/>
      <c r="AL229" s="476" t="n"/>
      <c r="AM229" s="476" t="n"/>
      <c r="AN229" s="476" t="n"/>
      <c r="AO229" s="476" t="n"/>
      <c r="AP229" s="476" t="n"/>
      <c r="AQ229" s="476" t="n"/>
      <c r="AR229" s="476" t="n"/>
      <c r="AS229" s="476" t="n"/>
      <c r="AT229" s="476" t="n"/>
      <c r="AU229" s="476" t="n"/>
      <c r="AV229" s="476" t="n"/>
      <c r="AW229" s="476" t="n"/>
      <c r="AX229" s="476" t="n"/>
      <c r="AY229" s="476" t="n"/>
      <c r="AZ229" s="476" t="n"/>
      <c r="BA229" s="476" t="n"/>
      <c r="BB229" s="476" t="n"/>
      <c r="BC229" s="476" t="n"/>
      <c r="BD229" s="476" t="n"/>
      <c r="BE229" s="476" t="n"/>
      <c r="BF229" s="476" t="n"/>
      <c r="BG229" s="476" t="n"/>
      <c r="BH229" s="476" t="n"/>
      <c r="BI229" s="476" t="n"/>
      <c r="BJ229" s="476" t="n"/>
      <c r="BK229" s="476" t="n"/>
      <c r="BL229" s="476" t="n"/>
      <c r="BM229" s="476" t="n"/>
      <c r="BN229" s="476" t="n"/>
      <c r="BO229" s="476" t="n"/>
      <c r="BP229" s="476" t="n"/>
      <c r="BQ229" s="476" t="n"/>
      <c r="BR229" s="476" t="n"/>
      <c r="BS229" s="476" t="n"/>
      <c r="BT229" s="476" t="n"/>
      <c r="BU229" s="476" t="n"/>
      <c r="BV229" s="476" t="n"/>
      <c r="BW229" s="476" t="n"/>
      <c r="BX229" s="476" t="n"/>
      <c r="BY229" s="476" t="n"/>
      <c r="BZ229" s="476" t="n"/>
      <c r="CA229" s="476" t="n"/>
      <c r="CB229" s="476" t="n"/>
      <c r="CC229" s="476" t="n"/>
      <c r="CD229" s="476" t="n"/>
      <c r="CE229" s="476" t="n"/>
      <c r="CF229" s="476" t="n"/>
      <c r="CG229" s="476" t="n"/>
      <c r="CH229" s="476" t="n"/>
      <c r="CI229" s="476" t="n"/>
      <c r="CJ229" s="476" t="n"/>
      <c r="CK229" s="476" t="n"/>
      <c r="CL229" s="476" t="n"/>
      <c r="CM229" s="476" t="n"/>
      <c r="CN229" s="476" t="n"/>
      <c r="CO229" s="476" t="n"/>
      <c r="CP229" s="476" t="n"/>
      <c r="CQ229" s="476" t="n"/>
      <c r="CR229" s="476" t="n"/>
      <c r="CS229" s="476" t="n"/>
      <c r="CT229" s="476" t="n"/>
      <c r="CU229" s="476" t="n"/>
      <c r="CV229" s="476" t="n"/>
    </row>
  </sheetData>
  <mergeCells count="16">
    <mergeCell ref="T41:T42"/>
    <mergeCell ref="P2:R2"/>
    <mergeCell ref="B199:C199"/>
    <mergeCell ref="B40:Q40"/>
    <mergeCell ref="B196:C196"/>
    <mergeCell ref="S2:V2"/>
    <mergeCell ref="T78:T79"/>
    <mergeCell ref="R41:R42"/>
    <mergeCell ref="B77:Q77"/>
    <mergeCell ref="B2:E2"/>
    <mergeCell ref="B139:Q139"/>
    <mergeCell ref="B114:Q114"/>
    <mergeCell ref="Y138:Z138"/>
    <mergeCell ref="X118:X120"/>
    <mergeCell ref="R78:R79"/>
    <mergeCell ref="E196:G1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9.01171875" customWidth="1" min="1" max="1"/>
    <col width="11.02734375" customWidth="1" min="2" max="2"/>
    <col width="14.9296875" customWidth="1" min="3" max="3"/>
    <col width="13" customWidth="1" min="4" max="4"/>
    <col width="16.0078125" customWidth="1" min="5" max="5"/>
    <col width="14.9296875" customWidth="1" min="6" max="6"/>
    <col width="13" customWidth="1" min="7" max="7"/>
    <col width="16.0078125" customWidth="1" min="8" max="8"/>
    <col width="13.046875" customWidth="1" min="9" max="9"/>
    <col width="13" customWidth="1" min="10" max="10"/>
    <col width="13" customWidth="1" min="11" max="11"/>
    <col width="13.046875" customWidth="1" min="12" max="12"/>
    <col width="13.046875" customWidth="1" min="15" max="15"/>
    <col width="13.046875" customWidth="1" min="16" max="16"/>
  </cols>
  <sheetData>
    <row r="1">
      <c r="A1" s="476" t="n"/>
      <c r="B1" s="476" t="n"/>
      <c r="C1" s="476" t="n"/>
      <c r="D1" s="476" t="n"/>
      <c r="E1" s="476" t="n"/>
      <c r="F1" s="476" t="n"/>
      <c r="G1" s="476" t="n"/>
      <c r="H1" s="476" t="n"/>
      <c r="I1" s="476" t="n"/>
      <c r="J1" s="476" t="n"/>
      <c r="K1" s="476" t="n"/>
    </row>
    <row r="2">
      <c r="A2" s="476" t="n"/>
      <c r="B2" s="476" t="n"/>
      <c r="C2" s="476" t="n"/>
      <c r="D2" s="476" t="n"/>
      <c r="E2" s="476" t="n"/>
      <c r="F2" s="476" t="n"/>
      <c r="G2" s="476" t="n"/>
      <c r="H2" s="476" t="n"/>
      <c r="I2" s="476" t="n"/>
      <c r="J2" s="476" t="n"/>
      <c r="K2" s="476" t="n"/>
    </row>
    <row r="3" ht="15.95" customHeight="1">
      <c r="A3" s="476" t="n"/>
      <c r="B3" s="477" t="inlineStr">
        <is>
          <t>`</t>
        </is>
      </c>
      <c r="C3" s="802" t="inlineStr">
        <is>
          <t>Współrzędne przybliżone</t>
        </is>
      </c>
      <c r="D3" s="803" t="n"/>
      <c r="E3" s="804" t="inlineStr">
        <is>
          <t>Współrzędne przemieszczone</t>
        </is>
      </c>
      <c r="F3" s="805" t="n"/>
      <c r="G3" s="476" t="n"/>
      <c r="H3" s="476" t="n"/>
      <c r="I3" s="476" t="n"/>
      <c r="J3" s="476" t="n"/>
      <c r="K3" s="476" t="n"/>
    </row>
    <row r="4">
      <c r="A4" s="476" t="n"/>
      <c r="B4" s="806" t="inlineStr">
        <is>
          <t>Nr</t>
        </is>
      </c>
      <c r="C4" s="807" t="inlineStr">
        <is>
          <t>X [m]</t>
        </is>
      </c>
      <c r="D4" s="808" t="inlineStr">
        <is>
          <t>Y [m]</t>
        </is>
      </c>
      <c r="E4" s="739" t="inlineStr">
        <is>
          <t>X [m]</t>
        </is>
      </c>
      <c r="F4" s="809" t="inlineStr">
        <is>
          <t>Y [m]</t>
        </is>
      </c>
      <c r="G4" s="476" t="n"/>
      <c r="H4" s="476" t="n"/>
      <c r="I4" s="476" t="n"/>
      <c r="J4" s="476" t="n"/>
      <c r="K4" s="476" t="n"/>
    </row>
    <row r="5" ht="18" customHeight="1">
      <c r="A5" s="476" t="n"/>
      <c r="B5" s="810" t="n">
        <v>1</v>
      </c>
      <c r="C5" s="811" t="n">
        <v>240</v>
      </c>
      <c r="D5" s="811" t="n">
        <v>120</v>
      </c>
      <c r="E5" s="720" t="n">
        <v>240.0089027072915</v>
      </c>
      <c r="F5" s="720" t="n">
        <v>120.0054635144992</v>
      </c>
      <c r="G5" s="476" t="n"/>
      <c r="H5" s="476" t="n"/>
      <c r="I5" s="476" t="n"/>
      <c r="J5" s="476" t="n"/>
      <c r="K5" s="476" t="n"/>
    </row>
    <row r="6" ht="18" customHeight="1">
      <c r="A6" s="476" t="n"/>
      <c r="B6" s="810" t="n">
        <v>4</v>
      </c>
      <c r="C6" s="811" t="n">
        <v>435</v>
      </c>
      <c r="D6" s="811" t="n">
        <v>435</v>
      </c>
      <c r="E6" s="720" t="n">
        <v>435.0072666613897</v>
      </c>
      <c r="F6" s="720" t="n">
        <v>434.9965034822665</v>
      </c>
      <c r="G6" s="476" t="n"/>
      <c r="H6" s="476" t="n"/>
      <c r="I6" s="476" t="n"/>
      <c r="J6" s="476" t="n"/>
      <c r="K6" s="476" t="n"/>
    </row>
    <row r="7" ht="18" customHeight="1">
      <c r="A7" s="476" t="n"/>
      <c r="B7" s="810" t="n">
        <v>5</v>
      </c>
      <c r="C7" s="811" t="n">
        <v>295</v>
      </c>
      <c r="D7" s="811" t="n">
        <v>490</v>
      </c>
      <c r="E7" s="720" t="n">
        <v>295.0001006801879</v>
      </c>
      <c r="F7" s="720" t="n">
        <v>490.0007000639898</v>
      </c>
      <c r="G7" s="476" t="n"/>
      <c r="H7" s="476" t="n"/>
      <c r="I7" s="476" t="n"/>
      <c r="J7" s="476" t="n"/>
      <c r="K7" s="476" t="n"/>
    </row>
    <row r="8" ht="18" customHeight="1">
      <c r="A8" s="476" t="n"/>
      <c r="B8" s="810" t="n">
        <v>6</v>
      </c>
      <c r="C8" s="811" t="n">
        <v>145</v>
      </c>
      <c r="D8" s="811" t="n">
        <v>560</v>
      </c>
      <c r="E8" s="720" t="n">
        <v>145.0001379131694</v>
      </c>
      <c r="F8" s="720" t="n">
        <v>559.9995579260383</v>
      </c>
      <c r="G8" s="476" t="n"/>
      <c r="H8" s="476" t="n"/>
      <c r="I8" s="476" t="n"/>
      <c r="J8" s="763" t="n"/>
      <c r="K8" s="476" t="n"/>
    </row>
    <row r="9" ht="18" customHeight="1">
      <c r="A9" s="476" t="n"/>
      <c r="B9" s="810" t="n">
        <v>7</v>
      </c>
      <c r="C9" s="811" t="n">
        <v>180</v>
      </c>
      <c r="D9" s="811" t="n">
        <v>385</v>
      </c>
      <c r="E9" s="720" t="n">
        <v>179.997336316056</v>
      </c>
      <c r="F9" s="720" t="n">
        <v>384.9959480199327</v>
      </c>
      <c r="G9" s="476" t="n"/>
      <c r="H9" s="476" t="n"/>
      <c r="I9" s="476" t="n"/>
      <c r="J9" s="476" t="n"/>
      <c r="K9" s="476" t="n"/>
    </row>
    <row r="10" ht="18" customHeight="1">
      <c r="A10" s="476" t="n"/>
      <c r="B10" s="810" t="n">
        <v>8</v>
      </c>
      <c r="C10" s="811" t="n">
        <v>150</v>
      </c>
      <c r="D10" s="811" t="n">
        <v>240</v>
      </c>
      <c r="E10" s="720" t="n">
        <v>149.9972631545468</v>
      </c>
      <c r="F10" s="720" t="n">
        <v>239.9969937721246</v>
      </c>
      <c r="G10" s="476" t="n"/>
      <c r="H10" s="476" t="n"/>
      <c r="I10" s="476" t="n"/>
      <c r="J10" s="476" t="n"/>
      <c r="K10" s="476" t="n"/>
    </row>
    <row r="11" ht="18" customHeight="1">
      <c r="A11" s="476" t="n"/>
      <c r="B11" s="810" t="n">
        <v>9</v>
      </c>
      <c r="C11" s="811" t="n">
        <v>313</v>
      </c>
      <c r="D11" s="811" t="n">
        <v>272</v>
      </c>
      <c r="E11" s="720" t="n">
        <v>312.9997614066427</v>
      </c>
      <c r="F11" s="720" t="n">
        <v>271.999742009972</v>
      </c>
      <c r="G11" s="476" t="n"/>
      <c r="H11" s="476" t="n"/>
      <c r="I11" s="476" t="n"/>
      <c r="J11" s="476" t="n"/>
      <c r="K11" s="476" t="n"/>
    </row>
    <row r="12">
      <c r="A12" s="476" t="n"/>
      <c r="B12" s="476" t="n"/>
      <c r="C12" s="476" t="n"/>
      <c r="D12" s="476" t="n"/>
      <c r="E12" s="476" t="n"/>
      <c r="F12" s="476" t="n"/>
      <c r="G12" s="476" t="n"/>
      <c r="H12" s="476" t="n"/>
      <c r="I12" s="476" t="n"/>
      <c r="J12" s="476" t="n"/>
      <c r="K12" s="476" t="n"/>
    </row>
    <row r="13" ht="15.95" customHeight="1">
      <c r="A13" s="476" t="n"/>
      <c r="B13" s="476" t="n"/>
      <c r="C13" s="476" t="n"/>
      <c r="D13" s="476" t="n"/>
      <c r="E13" s="476" t="n"/>
      <c r="F13" s="476" t="n"/>
      <c r="G13" s="476" t="n"/>
      <c r="H13" s="476" t="n"/>
      <c r="I13" s="476" t="n"/>
      <c r="J13" s="476" t="n"/>
      <c r="K13" s="476" t="n"/>
    </row>
    <row r="14">
      <c r="A14" s="476" t="n"/>
      <c r="B14" s="476" t="n"/>
      <c r="C14" s="476" t="n"/>
      <c r="D14" s="476" t="n"/>
      <c r="E14" s="476" t="n"/>
      <c r="F14" s="476" t="n"/>
      <c r="G14" s="476" t="n"/>
      <c r="H14" s="476" t="n"/>
      <c r="I14" s="476" t="n"/>
      <c r="J14" s="476" t="n"/>
      <c r="K14" s="476" t="n"/>
    </row>
    <row r="15" ht="15.95" customHeight="1">
      <c r="A15" s="476" t="n"/>
      <c r="B15" s="476" t="n"/>
      <c r="C15" s="476" t="n"/>
      <c r="D15" s="476" t="n"/>
      <c r="E15" s="476" t="n"/>
      <c r="F15" s="476" t="n"/>
      <c r="G15" s="812" t="inlineStr">
        <is>
          <t>Baza</t>
        </is>
      </c>
      <c r="H15" s="476" t="n"/>
      <c r="I15" s="476" t="n"/>
      <c r="J15" s="476" t="n"/>
      <c r="K15" s="476" t="n"/>
    </row>
    <row r="16">
      <c r="A16" s="476" t="n"/>
      <c r="B16" s="476" t="n"/>
      <c r="C16" s="476" t="n"/>
      <c r="D16" s="476" t="n"/>
      <c r="E16" s="476" t="n"/>
      <c r="F16" s="813" t="n"/>
      <c r="G16" s="812" t="n">
        <v>5</v>
      </c>
      <c r="H16" s="476" t="n"/>
      <c r="I16" s="476" t="n"/>
      <c r="J16" s="476" t="n"/>
      <c r="K16" s="476" t="n"/>
    </row>
    <row r="17" ht="15.95" customHeight="1">
      <c r="A17" s="476" t="n"/>
      <c r="B17" s="814" t="inlineStr">
        <is>
          <t>m0wyjść</t>
        </is>
      </c>
      <c r="C17" s="815" t="n">
        <v>0.9240985803099251</v>
      </c>
      <c r="D17" s="476" t="n"/>
      <c r="E17" s="814" t="inlineStr">
        <is>
          <t>k</t>
        </is>
      </c>
      <c r="F17" s="476" t="n"/>
      <c r="G17" s="816" t="n">
        <v>6</v>
      </c>
      <c r="H17" s="476" t="n"/>
      <c r="I17" s="476" t="n"/>
      <c r="J17" s="476" t="n"/>
      <c r="K17" s="476" t="n"/>
    </row>
    <row r="18">
      <c r="A18" s="476" t="n"/>
      <c r="B18" s="814" t="inlineStr">
        <is>
          <t>m0akt</t>
        </is>
      </c>
      <c r="C18" s="815" t="n">
        <v>1.001105756368422</v>
      </c>
      <c r="D18" s="476" t="n"/>
      <c r="E18" s="817" t="n">
        <v>2.5</v>
      </c>
      <c r="F18" s="476" t="n"/>
      <c r="G18" s="818" t="n">
        <v>9</v>
      </c>
      <c r="H18" s="476" t="n"/>
      <c r="I18" s="476" t="n"/>
      <c r="J18" s="476" t="n"/>
      <c r="K18" s="476" t="n"/>
    </row>
    <row r="19" ht="15.95" customHeight="1">
      <c r="A19" s="476" t="n"/>
      <c r="B19" s="476" t="n"/>
      <c r="C19" s="476" t="n"/>
      <c r="D19" s="476" t="n"/>
      <c r="E19" s="476" t="n"/>
      <c r="F19" s="476" t="n"/>
      <c r="G19" s="476" t="n"/>
      <c r="H19" s="476" t="n"/>
      <c r="I19" s="476" t="n"/>
      <c r="J19" s="476" t="n"/>
      <c r="K19" s="476" t="n"/>
    </row>
    <row r="20">
      <c r="A20" s="476" t="n"/>
      <c r="B20" s="476" t="n"/>
      <c r="C20" s="476" t="n"/>
      <c r="D20" s="476" t="n"/>
      <c r="E20" s="476" t="n"/>
      <c r="F20" s="476" t="n"/>
      <c r="G20" s="476" t="n"/>
      <c r="H20" s="476" t="n"/>
      <c r="I20" s="476" t="n"/>
      <c r="J20" s="476" t="n"/>
      <c r="K20" s="476" t="n"/>
    </row>
    <row r="21" ht="20.1" customHeight="1">
      <c r="A21" s="476" t="n"/>
      <c r="B21" s="819" t="inlineStr">
        <is>
          <t>Nr</t>
        </is>
      </c>
      <c r="C21" s="819" t="inlineStr">
        <is>
          <t>∆X</t>
        </is>
      </c>
      <c r="D21" s="819" t="inlineStr">
        <is>
          <t>σdx</t>
        </is>
      </c>
      <c r="E21" s="819" t="inlineStr">
        <is>
          <t>|ΔX|≤ kα*mΔx</t>
        </is>
      </c>
      <c r="F21" s="819" t="inlineStr">
        <is>
          <t>∆Y</t>
        </is>
      </c>
      <c r="G21" s="819" t="inlineStr">
        <is>
          <t>σdy</t>
        </is>
      </c>
      <c r="H21" s="819" t="inlineStr">
        <is>
          <t>|ΔY|≤ kα*mΔy</t>
        </is>
      </c>
      <c r="I21" s="819" t="inlineStr">
        <is>
          <t>warunek</t>
        </is>
      </c>
      <c r="J21" s="476" t="n"/>
      <c r="K21" s="476" t="n"/>
    </row>
    <row r="22" ht="20.1" customHeight="1">
      <c r="A22" s="476" t="n"/>
      <c r="B22" s="820" t="n">
        <v>1</v>
      </c>
      <c r="C22" s="720" t="n">
        <v>0.008902707291515464</v>
      </c>
      <c r="D22" s="720" t="n">
        <v>0.001144055031093724</v>
      </c>
      <c r="E22" s="855" t="inlineStr">
        <is>
          <t>NIE</t>
        </is>
      </c>
      <c r="F22" s="720" t="n">
        <v>0.005463514499218081</v>
      </c>
      <c r="G22" s="720" t="n">
        <v>0.0009960394233063067</v>
      </c>
      <c r="H22" s="855" t="inlineStr">
        <is>
          <t>NIE</t>
        </is>
      </c>
      <c r="I22" s="855" t="inlineStr">
        <is>
          <t>źle</t>
        </is>
      </c>
      <c r="J22" s="476" t="n"/>
      <c r="K22" s="476" t="n"/>
    </row>
    <row r="23" ht="20.1" customHeight="1">
      <c r="A23" s="476" t="n"/>
      <c r="B23" s="820" t="n">
        <v>4</v>
      </c>
      <c r="C23" s="720" t="n">
        <v>0.007266661389654976</v>
      </c>
      <c r="D23" s="720" t="n">
        <v>0.0008989286941796129</v>
      </c>
      <c r="E23" s="855" t="inlineStr">
        <is>
          <t>NIE</t>
        </is>
      </c>
      <c r="F23" s="720" t="n">
        <v>-0.003496517733511567</v>
      </c>
      <c r="G23" s="720" t="n">
        <v>0.0008690377137644665</v>
      </c>
      <c r="H23" s="855" t="inlineStr">
        <is>
          <t>NIE</t>
        </is>
      </c>
      <c r="I23" s="855" t="inlineStr">
        <is>
          <t>źle</t>
        </is>
      </c>
      <c r="J23" s="476" t="n"/>
      <c r="K23" s="476" t="n"/>
    </row>
    <row r="24" ht="20.1" customHeight="1">
      <c r="A24" s="476" t="n"/>
      <c r="B24" s="822" t="n">
        <v>5</v>
      </c>
      <c r="C24" s="720" t="n">
        <v>0.0001006801879294978</v>
      </c>
      <c r="D24" s="720" t="n">
        <v>0.0004982436535433509</v>
      </c>
      <c r="E24" s="723" t="inlineStr">
        <is>
          <t>TAK</t>
        </is>
      </c>
      <c r="F24" s="720" t="n">
        <v>0.0007000639897543875</v>
      </c>
      <c r="G24" s="720" t="n">
        <v>0.0004772383600987435</v>
      </c>
      <c r="H24" s="723" t="inlineStr">
        <is>
          <t>TAK</t>
        </is>
      </c>
      <c r="I24" s="723" t="inlineStr">
        <is>
          <t>dobrze</t>
        </is>
      </c>
      <c r="J24" s="476" t="n"/>
      <c r="K24" s="476" t="n"/>
    </row>
    <row r="25" ht="20.1" customHeight="1">
      <c r="A25" s="476" t="n"/>
      <c r="B25" s="822" t="n">
        <v>6</v>
      </c>
      <c r="C25" s="720" t="n">
        <v>0.0001379131694146104</v>
      </c>
      <c r="D25" s="720" t="n">
        <v>0.0005067055963055504</v>
      </c>
      <c r="E25" s="723" t="inlineStr">
        <is>
          <t>TAK</t>
        </is>
      </c>
      <c r="F25" s="720" t="n">
        <v>-0.0004420739617596331</v>
      </c>
      <c r="G25" s="720" t="n">
        <v>0.0004411408176675038</v>
      </c>
      <c r="H25" s="723" t="inlineStr">
        <is>
          <t>TAK</t>
        </is>
      </c>
      <c r="I25" s="723" t="inlineStr">
        <is>
          <t>dobrze</t>
        </is>
      </c>
      <c r="J25" s="476" t="n"/>
      <c r="K25" s="476" t="n"/>
    </row>
    <row r="26" ht="20.1" customHeight="1">
      <c r="A26" s="476" t="n"/>
      <c r="B26" s="822" t="n">
        <v>7</v>
      </c>
      <c r="C26" s="720" t="n">
        <v>-0.002663683943955589</v>
      </c>
      <c r="D26" s="720" t="n">
        <v>0.0005590156966358946</v>
      </c>
      <c r="E26" s="723" t="inlineStr">
        <is>
          <t>NIE</t>
        </is>
      </c>
      <c r="F26" s="720" t="n">
        <v>-0.00405198006726422</v>
      </c>
      <c r="G26" s="720" t="n">
        <v>0.0006029749478337</v>
      </c>
      <c r="H26" s="723" t="inlineStr">
        <is>
          <t>NIE</t>
        </is>
      </c>
      <c r="I26" s="723" t="inlineStr">
        <is>
          <t>źle</t>
        </is>
      </c>
      <c r="J26" s="476" t="n"/>
      <c r="K26" s="476" t="n"/>
    </row>
    <row r="27" ht="20.1" customHeight="1">
      <c r="A27" s="476" t="n"/>
      <c r="B27" s="822" t="n">
        <v>8</v>
      </c>
      <c r="C27" s="720" t="n">
        <v>-0.002736845453163996</v>
      </c>
      <c r="D27" s="720" t="n">
        <v>0.001125837860818426</v>
      </c>
      <c r="E27" s="855" t="inlineStr">
        <is>
          <t>TAK</t>
        </is>
      </c>
      <c r="F27" s="720" t="n">
        <v>-0.003006227875384173</v>
      </c>
      <c r="G27" s="720" t="n">
        <v>0.000838765379552424</v>
      </c>
      <c r="H27" s="855" t="inlineStr">
        <is>
          <t>NIE</t>
        </is>
      </c>
      <c r="I27" s="855" t="inlineStr">
        <is>
          <t>źle</t>
        </is>
      </c>
      <c r="J27" s="476" t="n"/>
      <c r="K27" s="476" t="n"/>
    </row>
    <row r="28" ht="20.1" customHeight="1">
      <c r="A28" s="476" t="n"/>
      <c r="B28" s="822" t="n">
        <v>9</v>
      </c>
      <c r="C28" s="720" t="n">
        <v>-0.0002385933573441106</v>
      </c>
      <c r="D28" s="720" t="n">
        <v>0.0002430576510053747</v>
      </c>
      <c r="E28" s="855" t="inlineStr">
        <is>
          <t>TAK</t>
        </is>
      </c>
      <c r="F28" s="720" t="n">
        <v>-0.0002579900279947545</v>
      </c>
      <c r="G28" s="720" t="n">
        <v>0.0005168550197427421</v>
      </c>
      <c r="H28" s="855" t="inlineStr">
        <is>
          <t>TAK</t>
        </is>
      </c>
      <c r="I28" s="855" t="inlineStr">
        <is>
          <t>dobrze</t>
        </is>
      </c>
      <c r="J28" s="476" t="n"/>
      <c r="K28" s="476" t="n"/>
    </row>
    <row r="29">
      <c r="A29" s="476" t="n"/>
      <c r="B29" s="476" t="n"/>
      <c r="C29" s="476" t="n"/>
      <c r="D29" s="476" t="n"/>
      <c r="E29" s="476" t="n"/>
      <c r="F29" s="476" t="n"/>
      <c r="G29" s="476" t="n"/>
      <c r="H29" s="476" t="n"/>
      <c r="I29" s="476" t="n"/>
      <c r="J29" s="476" t="n"/>
      <c r="K29" s="476" t="n"/>
    </row>
    <row r="30">
      <c r="A30" s="476" t="n"/>
      <c r="B30" s="660" t="n"/>
      <c r="C30" s="476" t="n"/>
      <c r="D30" s="476" t="n"/>
      <c r="E30" s="476" t="n"/>
      <c r="F30" s="476" t="n"/>
      <c r="G30" s="476" t="n"/>
      <c r="H30" s="476" t="n"/>
      <c r="I30" s="476" t="n"/>
      <c r="J30" s="476" t="n"/>
      <c r="K30" s="476" t="n"/>
    </row>
    <row r="31" ht="18" customHeight="1">
      <c r="A31" s="476" t="n"/>
      <c r="B31" s="476" t="n"/>
      <c r="C31" s="476" t="n"/>
      <c r="D31" s="476" t="n"/>
      <c r="E31" s="476" t="n"/>
      <c r="F31" s="476" t="n"/>
      <c r="G31" s="476" t="n"/>
      <c r="H31" s="476" t="n"/>
      <c r="I31" s="476" t="n"/>
      <c r="J31" s="476" t="n"/>
      <c r="K31" s="476" t="n"/>
    </row>
    <row r="32" ht="18" customHeight="1">
      <c r="A32" s="476" t="n"/>
      <c r="B32" s="476" t="n"/>
      <c r="C32" s="824" t="inlineStr">
        <is>
          <t>Wyjściowy</t>
        </is>
      </c>
      <c r="D32" s="652" t="n"/>
      <c r="E32" s="825" t="inlineStr">
        <is>
          <t>Aktualny</t>
        </is>
      </c>
      <c r="F32" s="826" t="n"/>
      <c r="G32" s="476" t="n"/>
      <c r="H32" s="476" t="n"/>
      <c r="I32" s="476" t="n"/>
      <c r="J32" s="476" t="n"/>
      <c r="K32" s="476" t="n"/>
    </row>
    <row r="33" ht="18" customHeight="1">
      <c r="A33" s="476" t="n"/>
      <c r="B33" s="476" t="n"/>
      <c r="C33" s="827" t="inlineStr">
        <is>
          <t>x [m]</t>
        </is>
      </c>
      <c r="D33" s="828" t="inlineStr">
        <is>
          <t>mx [m]</t>
        </is>
      </c>
      <c r="E33" s="828" t="inlineStr">
        <is>
          <t>x [m]</t>
        </is>
      </c>
      <c r="F33" s="829" t="inlineStr">
        <is>
          <t>mx [m]</t>
        </is>
      </c>
      <c r="G33" s="476" t="n"/>
      <c r="H33" s="476" t="n"/>
      <c r="I33" s="476" t="n"/>
      <c r="J33" s="476" t="n"/>
      <c r="K33" s="476" t="n"/>
    </row>
    <row r="34" ht="18" customHeight="1">
      <c r="A34" s="476" t="n"/>
      <c r="B34" s="830" t="n">
        <v>1</v>
      </c>
      <c r="C34" s="831" t="n">
        <v>0.001882125715791753</v>
      </c>
      <c r="D34" s="832" t="n">
        <v>0.0007809965336423793</v>
      </c>
      <c r="E34" s="832" t="n">
        <v>0.01078483300730722</v>
      </c>
      <c r="F34" s="833" t="n">
        <v>0.000836006177375173</v>
      </c>
      <c r="G34" s="476" t="n"/>
      <c r="H34" s="476" t="n"/>
      <c r="I34" s="476" t="n"/>
      <c r="J34" s="476" t="n"/>
      <c r="K34" s="476" t="n"/>
    </row>
    <row r="35" ht="18" customHeight="1">
      <c r="A35" s="476" t="n"/>
      <c r="B35" s="760" t="n"/>
      <c r="C35" s="834" t="n">
        <v>0.0003220278288427659</v>
      </c>
      <c r="D35" s="835" t="n">
        <v>0.0006727075052148292</v>
      </c>
      <c r="E35" s="835" t="n">
        <v>0.005785542328060847</v>
      </c>
      <c r="F35" s="836" t="n">
        <v>0.000734546897895567</v>
      </c>
      <c r="G35" s="476" t="n"/>
      <c r="H35" s="476" t="n"/>
      <c r="I35" s="476" t="n"/>
      <c r="J35" s="476" t="n"/>
      <c r="K35" s="476" t="n"/>
    </row>
    <row r="36" ht="18" customHeight="1">
      <c r="A36" s="476" t="n"/>
      <c r="B36" s="830" t="n">
        <v>2</v>
      </c>
      <c r="C36" s="831" t="inlineStr">
        <is>
          <t>-</t>
        </is>
      </c>
      <c r="D36" s="832" t="inlineStr">
        <is>
          <t>-</t>
        </is>
      </c>
      <c r="E36" s="832" t="n">
        <v>-0.003334494003816733</v>
      </c>
      <c r="F36" s="833" t="n">
        <v>0.0007307069053107702</v>
      </c>
      <c r="G36" s="763" t="n"/>
      <c r="H36" s="476" t="n"/>
      <c r="I36" s="476" t="n"/>
      <c r="J36" s="476" t="n"/>
      <c r="K36" s="476" t="n"/>
    </row>
    <row r="37" ht="18" customHeight="1">
      <c r="A37" s="476" t="n"/>
      <c r="B37" s="760" t="n"/>
      <c r="C37" s="834" t="inlineStr">
        <is>
          <t>-</t>
        </is>
      </c>
      <c r="D37" s="835" t="inlineStr">
        <is>
          <t>-</t>
        </is>
      </c>
      <c r="E37" s="835" t="n">
        <v>0.003535323257781095</v>
      </c>
      <c r="F37" s="836" t="n">
        <v>0.0008618865814832244</v>
      </c>
      <c r="G37" s="476" t="n"/>
      <c r="H37" s="476" t="n"/>
      <c r="I37" s="476" t="n"/>
      <c r="J37" s="476" t="n"/>
      <c r="K37" s="476" t="n"/>
    </row>
    <row r="38" ht="18" customHeight="1">
      <c r="A38" s="476" t="n"/>
      <c r="B38" s="830" t="n">
        <v>3</v>
      </c>
      <c r="C38" s="831" t="n">
        <v>0.0002334406878869818</v>
      </c>
      <c r="D38" s="832" t="n">
        <v>0.0008424815044475115</v>
      </c>
      <c r="E38" s="832" t="inlineStr">
        <is>
          <t>-</t>
        </is>
      </c>
      <c r="F38" s="833" t="inlineStr">
        <is>
          <t>-</t>
        </is>
      </c>
      <c r="G38" s="476" t="n"/>
      <c r="H38" s="476" t="n"/>
      <c r="I38" s="476" t="n"/>
      <c r="J38" s="770" t="n"/>
      <c r="K38" s="770" t="n"/>
    </row>
    <row r="39" ht="18" customHeight="1">
      <c r="A39" s="476" t="n"/>
      <c r="B39" s="760" t="n"/>
      <c r="C39" s="834" t="n">
        <v>0.0008918808347797584</v>
      </c>
      <c r="D39" s="835" t="n">
        <v>0.0006819959288979365</v>
      </c>
      <c r="E39" s="835" t="inlineStr">
        <is>
          <t>-</t>
        </is>
      </c>
      <c r="F39" s="836" t="inlineStr">
        <is>
          <t>-</t>
        </is>
      </c>
      <c r="G39" s="763" t="n"/>
      <c r="H39" s="476" t="n"/>
      <c r="I39" s="476" t="n"/>
      <c r="J39" s="770" t="n"/>
      <c r="K39" s="770" t="n"/>
    </row>
    <row r="40" ht="18" customHeight="1">
      <c r="A40" s="476" t="n"/>
      <c r="B40" s="830" t="n">
        <v>4</v>
      </c>
      <c r="C40" s="831" t="n">
        <v>0.000622479795151019</v>
      </c>
      <c r="D40" s="832" t="n">
        <v>0.0006108631713820032</v>
      </c>
      <c r="E40" s="832" t="n">
        <v>0.007889141184805996</v>
      </c>
      <c r="F40" s="833" t="n">
        <v>0.0006594838762764298</v>
      </c>
      <c r="G40" s="476" t="n"/>
      <c r="H40" s="476" t="n"/>
      <c r="I40" s="476" t="n"/>
      <c r="J40" s="770" t="n"/>
      <c r="K40" s="770" t="n"/>
    </row>
    <row r="41" ht="18" customHeight="1">
      <c r="A41" s="476" t="n"/>
      <c r="B41" s="760" t="n"/>
      <c r="C41" s="834" t="n">
        <v>0.0001928196323583883</v>
      </c>
      <c r="D41" s="835" t="n">
        <v>0.0005865474607862208</v>
      </c>
      <c r="E41" s="835" t="n">
        <v>-0.003303698101153179</v>
      </c>
      <c r="F41" s="836" t="n">
        <v>0.0006412399115699269</v>
      </c>
      <c r="G41" s="476" t="n"/>
      <c r="H41" s="476" t="n"/>
      <c r="I41" s="476" t="n"/>
      <c r="J41" s="770" t="n"/>
      <c r="K41" s="770" t="n"/>
    </row>
    <row r="42" ht="18" customHeight="1">
      <c r="A42" s="476" t="n"/>
      <c r="B42" s="830" t="n">
        <v>5</v>
      </c>
      <c r="C42" s="831" t="n">
        <v>-1.540805544075137e-05</v>
      </c>
      <c r="D42" s="832" t="n">
        <v>0.0003380407106061577</v>
      </c>
      <c r="E42" s="832" t="n">
        <v>8.527213248874646e-05</v>
      </c>
      <c r="F42" s="833" t="n">
        <v>0.0003660262507923587</v>
      </c>
      <c r="G42" s="476" t="n"/>
      <c r="H42" s="476" t="n"/>
      <c r="I42" s="476" t="n"/>
      <c r="J42" s="770" t="n"/>
      <c r="K42" s="770" t="n"/>
    </row>
    <row r="43" ht="18" customHeight="1">
      <c r="A43" s="476" t="n"/>
      <c r="B43" s="760" t="n"/>
      <c r="C43" s="834" t="n">
        <v>-0.0006532521671825497</v>
      </c>
      <c r="D43" s="835" t="n">
        <v>0.0003174052411585846</v>
      </c>
      <c r="E43" s="835" t="n">
        <v>4.681182257183784e-05</v>
      </c>
      <c r="F43" s="836" t="n">
        <v>0.0003563851361025019</v>
      </c>
      <c r="G43" s="476" t="n"/>
      <c r="H43" s="476" t="n"/>
      <c r="I43" s="476" t="n"/>
      <c r="J43" s="770" t="n"/>
      <c r="K43" s="770" t="n"/>
    </row>
    <row r="44" ht="18" customHeight="1">
      <c r="A44" s="476" t="n"/>
      <c r="B44" s="830" t="n">
        <v>6</v>
      </c>
      <c r="C44" s="831" t="n">
        <v>-8.753833003130007e-05</v>
      </c>
      <c r="D44" s="832" t="n">
        <v>0.000343943032755023</v>
      </c>
      <c r="E44" s="832" t="n">
        <v>5.037483938331028e-05</v>
      </c>
      <c r="F44" s="833" t="n">
        <v>0.0003720937402680144</v>
      </c>
      <c r="G44" s="476" t="n"/>
      <c r="H44" s="476" t="n"/>
      <c r="I44" s="476" t="n"/>
      <c r="J44" s="770" t="n"/>
      <c r="K44" s="770" t="n"/>
    </row>
    <row r="45" ht="18" customHeight="1">
      <c r="A45" s="476" t="n"/>
      <c r="B45" s="760" t="n"/>
      <c r="C45" s="834" t="n">
        <v>0.000240050798478477</v>
      </c>
      <c r="D45" s="835" t="n">
        <v>0.0002987619183280047</v>
      </c>
      <c r="E45" s="835" t="n">
        <v>-0.0002020231632811561</v>
      </c>
      <c r="F45" s="836" t="n">
        <v>0.0003245713129180158</v>
      </c>
      <c r="G45" s="476" t="n"/>
      <c r="H45" s="476" t="n"/>
      <c r="I45" s="476" t="n"/>
      <c r="J45" s="476" t="n"/>
      <c r="K45" s="476" t="n"/>
    </row>
    <row r="46" ht="18" customHeight="1">
      <c r="A46" s="476" t="n"/>
      <c r="B46" s="830" t="n">
        <v>7</v>
      </c>
      <c r="C46" s="831" t="n">
        <v>-0.0002725833483454633</v>
      </c>
      <c r="D46" s="832" t="n">
        <v>0.0003805578251940149</v>
      </c>
      <c r="E46" s="832" t="n">
        <v>-0.002936267292301053</v>
      </c>
      <c r="F46" s="833" t="n">
        <v>0.0004094805132957077</v>
      </c>
      <c r="G46" s="476" t="n"/>
      <c r="H46" s="476" t="n"/>
      <c r="I46" s="476" t="n"/>
      <c r="J46" s="476" t="n"/>
      <c r="K46" s="476" t="n"/>
    </row>
    <row r="47" ht="18" customHeight="1">
      <c r="A47" s="476" t="n"/>
      <c r="B47" s="760" t="n"/>
      <c r="C47" s="834" t="n">
        <v>-0.0001168522349069685</v>
      </c>
      <c r="D47" s="835" t="n">
        <v>0.0004086661593845735</v>
      </c>
      <c r="E47" s="835" t="n">
        <v>-0.004168832302171188</v>
      </c>
      <c r="F47" s="836" t="n">
        <v>0.0004433630091571867</v>
      </c>
      <c r="G47" s="476" t="n"/>
      <c r="H47" s="476" t="n"/>
      <c r="I47" s="476" t="n"/>
      <c r="J47" s="770" t="n"/>
      <c r="K47" s="476" t="n"/>
    </row>
    <row r="48" ht="18" customHeight="1">
      <c r="A48" s="476" t="n"/>
      <c r="B48" s="830" t="n">
        <v>8</v>
      </c>
      <c r="C48" s="831" t="n">
        <v>-2.014116186637006e-06</v>
      </c>
      <c r="D48" s="832" t="n">
        <v>0.0008025231556039226</v>
      </c>
      <c r="E48" s="832" t="n">
        <v>-0.002738859569350633</v>
      </c>
      <c r="F48" s="833" t="n">
        <v>0.0007895995653315243</v>
      </c>
      <c r="G48" s="476" t="n"/>
      <c r="H48" s="476" t="n"/>
      <c r="I48" s="476" t="n"/>
      <c r="J48" s="476" t="n"/>
      <c r="K48" s="476" t="n"/>
    </row>
    <row r="49" ht="18" customHeight="1">
      <c r="A49" s="476" t="n"/>
      <c r="B49" s="760" t="n"/>
      <c r="C49" s="834" t="n">
        <v>-0.001097473731735472</v>
      </c>
      <c r="D49" s="835" t="n">
        <v>0.000569638477757669</v>
      </c>
      <c r="E49" s="835" t="n">
        <v>-0.004103701607119646</v>
      </c>
      <c r="F49" s="836" t="n">
        <v>0.0006156617306554367</v>
      </c>
      <c r="G49" s="476" t="n"/>
      <c r="H49" s="476" t="n"/>
      <c r="I49" s="476" t="n"/>
      <c r="J49" s="476" t="n"/>
      <c r="K49" s="476" t="n"/>
    </row>
    <row r="50" ht="18" customHeight="1">
      <c r="A50" s="476" t="n"/>
      <c r="B50" s="837" t="n">
        <v>9</v>
      </c>
      <c r="C50" s="838" t="n">
        <v>0.0001029463854720501</v>
      </c>
      <c r="D50" s="839" t="n">
        <v>0.0001639875380706729</v>
      </c>
      <c r="E50" s="839" t="n">
        <v>-0.0001356469718720605</v>
      </c>
      <c r="F50" s="840" t="n">
        <v>0.000179402087696242</v>
      </c>
      <c r="G50" s="476" t="n"/>
      <c r="H50" s="476" t="n"/>
      <c r="I50" s="476" t="n"/>
      <c r="J50" s="476" t="n"/>
      <c r="K50" s="476" t="n"/>
    </row>
    <row r="51" ht="18" customHeight="1">
      <c r="A51" s="476" t="n"/>
      <c r="B51" s="760" t="n"/>
      <c r="C51" s="834" t="n">
        <v>0.0004132013687040723</v>
      </c>
      <c r="D51" s="835" t="n">
        <v>0.0003412539632679983</v>
      </c>
      <c r="E51" s="835" t="n">
        <v>0.0001552113407093179</v>
      </c>
      <c r="F51" s="836" t="n">
        <v>0.0003881814575519472</v>
      </c>
      <c r="G51" s="476" t="n"/>
      <c r="H51" s="476" t="n"/>
      <c r="I51" s="476" t="n"/>
      <c r="J51" s="476" t="n"/>
      <c r="K51" s="476" t="n"/>
    </row>
    <row r="52" ht="18" customHeight="1">
      <c r="A52" s="476" t="n"/>
      <c r="B52" s="476" t="n"/>
      <c r="C52" s="476" t="n"/>
      <c r="D52" s="476" t="n"/>
      <c r="E52" s="476" t="n"/>
      <c r="F52" s="476" t="n"/>
      <c r="G52" s="476" t="n"/>
      <c r="H52" s="476" t="n"/>
      <c r="I52" s="476" t="n"/>
      <c r="J52" s="476" t="n"/>
      <c r="K52" s="476" t="n"/>
    </row>
    <row r="53" ht="18" customHeight="1">
      <c r="A53" s="476" t="n"/>
      <c r="B53" s="476" t="n"/>
      <c r="C53" s="476" t="n"/>
      <c r="D53" s="476" t="n"/>
      <c r="E53" s="476" t="n"/>
      <c r="F53" s="476" t="n"/>
      <c r="G53" s="476" t="n"/>
      <c r="H53" s="476" t="n"/>
      <c r="I53" s="476" t="n"/>
      <c r="J53" s="770" t="n"/>
      <c r="K53" s="476" t="n"/>
    </row>
  </sheetData>
  <mergeCells count="13">
    <mergeCell ref="C32:D32"/>
    <mergeCell ref="B48:B49"/>
    <mergeCell ref="E32:F32"/>
    <mergeCell ref="C3:D3"/>
    <mergeCell ref="B36:B37"/>
    <mergeCell ref="B46:B47"/>
    <mergeCell ref="B38:B39"/>
    <mergeCell ref="B50:B51"/>
    <mergeCell ref="B40:B41"/>
    <mergeCell ref="B42:B43"/>
    <mergeCell ref="B34:B35"/>
    <mergeCell ref="E3:F3"/>
    <mergeCell ref="B44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workbookViewId="0">
      <selection activeCell="L24" sqref="L24"/>
    </sheetView>
  </sheetViews>
  <sheetFormatPr baseColWidth="10" defaultColWidth="8.83203125" defaultRowHeight="15"/>
  <cols>
    <col width="5" customWidth="1" min="1" max="1"/>
    <col width="10" customWidth="1" min="2" max="4"/>
    <col width="12" customWidth="1" min="5" max="5"/>
    <col width="10" customWidth="1" min="6" max="8"/>
    <col width="12" customWidth="1" min="9" max="9"/>
    <col width="5" customWidth="1" min="10" max="11"/>
    <col width="12" customWidth="1" min="12" max="14"/>
  </cols>
  <sheetData>
    <row r="1"/>
    <row r="2">
      <c r="B2" s="386" t="inlineStr">
        <is>
          <t>ID</t>
        </is>
      </c>
      <c r="C2" s="387" t="n">
        <v>3</v>
      </c>
    </row>
    <row r="3" ht="18" customHeight="1">
      <c r="B3" s="388" t="inlineStr">
        <is>
          <t>Wyniki pomiaru wyjściowego</t>
        </is>
      </c>
      <c r="C3" s="596" t="n"/>
      <c r="D3" s="596" t="n"/>
      <c r="E3" s="767" t="n"/>
      <c r="F3" s="389" t="inlineStr">
        <is>
          <t>Wyniki pomiaru aktualnego</t>
        </is>
      </c>
      <c r="G3" s="596" t="n"/>
      <c r="H3" s="596" t="n"/>
      <c r="I3" s="767" t="n"/>
      <c r="L3" s="841" t="inlineStr">
        <is>
          <t>Współrzedne przybliżone</t>
        </is>
      </c>
      <c r="M3" s="506" t="n"/>
      <c r="N3" s="507" t="n"/>
    </row>
    <row r="4" ht="18" customHeight="1">
      <c r="B4" s="391" t="inlineStr">
        <is>
          <t>c</t>
        </is>
      </c>
      <c r="C4" s="391" t="inlineStr">
        <is>
          <t>l</t>
        </is>
      </c>
      <c r="D4" s="391" t="inlineStr">
        <is>
          <t>p</t>
        </is>
      </c>
      <c r="E4" s="392" t="inlineStr">
        <is>
          <t>Lobs. [m]</t>
        </is>
      </c>
      <c r="F4" s="391" t="inlineStr">
        <is>
          <t>c</t>
        </is>
      </c>
      <c r="G4" s="391" t="inlineStr">
        <is>
          <t>l</t>
        </is>
      </c>
      <c r="H4" s="391" t="inlineStr">
        <is>
          <t>p</t>
        </is>
      </c>
      <c r="I4" s="392" t="inlineStr">
        <is>
          <t>Lobs. [m]</t>
        </is>
      </c>
      <c r="L4" s="396" t="inlineStr">
        <is>
          <t>NR</t>
        </is>
      </c>
      <c r="M4" s="397" t="inlineStr">
        <is>
          <t>Xo</t>
        </is>
      </c>
      <c r="N4" s="398" t="inlineStr">
        <is>
          <t>Yo</t>
        </is>
      </c>
    </row>
    <row r="5">
      <c r="B5" s="2" t="n">
        <v>7</v>
      </c>
      <c r="C5" s="2" t="n">
        <v>1</v>
      </c>
      <c r="D5" s="2" t="n">
        <v>0</v>
      </c>
      <c r="E5" s="2" t="n">
        <v>271.7062</v>
      </c>
      <c r="F5" s="2" t="n">
        <v>7</v>
      </c>
      <c r="G5" s="2" t="n">
        <v>1</v>
      </c>
      <c r="H5" s="2" t="n">
        <v>0</v>
      </c>
      <c r="I5" s="2" t="n">
        <v>271.702</v>
      </c>
      <c r="L5" s="399" t="n">
        <v>1</v>
      </c>
      <c r="M5" s="9" t="n">
        <v>240</v>
      </c>
      <c r="N5" s="10" t="n">
        <v>120</v>
      </c>
    </row>
    <row r="6">
      <c r="B6" s="3" t="n">
        <v>7</v>
      </c>
      <c r="C6" s="3" t="n">
        <v>5</v>
      </c>
      <c r="D6" s="3" t="n">
        <v>0</v>
      </c>
      <c r="E6" s="3" t="n">
        <v>155.7243</v>
      </c>
      <c r="F6" s="3" t="n">
        <v>7</v>
      </c>
      <c r="G6" s="3" t="n">
        <v>5</v>
      </c>
      <c r="H6" s="3" t="n">
        <v>0</v>
      </c>
      <c r="I6" s="3" t="n">
        <v>155.7279</v>
      </c>
      <c r="L6" s="400" t="n">
        <v>2</v>
      </c>
      <c r="M6" s="1" t="n">
        <v>385</v>
      </c>
      <c r="N6" s="12" t="n">
        <v>145</v>
      </c>
    </row>
    <row r="7">
      <c r="B7" s="3" t="n">
        <v>7</v>
      </c>
      <c r="C7" s="3" t="n">
        <v>6</v>
      </c>
      <c r="D7" s="3" t="n">
        <v>0</v>
      </c>
      <c r="E7" s="3" t="n">
        <v>178.4659</v>
      </c>
      <c r="F7" s="3" t="n">
        <v>7</v>
      </c>
      <c r="G7" s="3" t="n">
        <v>6</v>
      </c>
      <c r="H7" s="3" t="n">
        <v>0</v>
      </c>
      <c r="I7" s="3" t="n">
        <v>178.4685</v>
      </c>
      <c r="L7" s="400" t="n">
        <v>3</v>
      </c>
      <c r="M7" s="1" t="n">
        <v>475</v>
      </c>
      <c r="N7" s="12" t="n">
        <v>245</v>
      </c>
    </row>
    <row r="8">
      <c r="B8" s="3" t="n">
        <v>7</v>
      </c>
      <c r="C8" s="3" t="n">
        <v>8</v>
      </c>
      <c r="D8" s="3" t="n">
        <v>0</v>
      </c>
      <c r="E8" s="3" t="n">
        <v>148.0717</v>
      </c>
      <c r="F8" s="3" t="n">
        <v>7</v>
      </c>
      <c r="G8" s="3" t="n">
        <v>8</v>
      </c>
      <c r="H8" s="3" t="n">
        <v>0</v>
      </c>
      <c r="I8" s="3" t="n">
        <v>148.0689</v>
      </c>
      <c r="L8" s="400" t="n">
        <v>4</v>
      </c>
      <c r="M8" s="1" t="n">
        <v>435</v>
      </c>
      <c r="N8" s="12" t="n">
        <v>435</v>
      </c>
    </row>
    <row r="9">
      <c r="B9" s="3" t="n">
        <v>7</v>
      </c>
      <c r="C9" s="3" t="n">
        <v>9</v>
      </c>
      <c r="D9" s="3" t="n">
        <v>0</v>
      </c>
      <c r="E9" s="3" t="n">
        <v>174.5226</v>
      </c>
      <c r="F9" s="3" t="n">
        <v>7</v>
      </c>
      <c r="G9" s="3" t="n">
        <v>9</v>
      </c>
      <c r="H9" s="3" t="n">
        <v>0</v>
      </c>
      <c r="I9" s="3" t="n">
        <v>174.522</v>
      </c>
      <c r="L9" s="400" t="n">
        <v>5</v>
      </c>
      <c r="M9" s="1" t="n">
        <v>295</v>
      </c>
      <c r="N9" s="12" t="n">
        <v>490</v>
      </c>
    </row>
    <row r="10">
      <c r="B10" s="3" t="n">
        <v>8</v>
      </c>
      <c r="C10" s="3" t="n">
        <v>1</v>
      </c>
      <c r="D10" s="3" t="n">
        <v>0</v>
      </c>
      <c r="E10" s="3" t="n">
        <v>149.9983</v>
      </c>
      <c r="F10" s="3" t="n">
        <v>8</v>
      </c>
      <c r="G10" s="3" t="n">
        <v>1</v>
      </c>
      <c r="H10" s="3" t="n">
        <v>0</v>
      </c>
      <c r="I10" s="3" t="n">
        <v>150.0006</v>
      </c>
      <c r="L10" s="400" t="n">
        <v>6</v>
      </c>
      <c r="M10" s="1" t="n">
        <v>145</v>
      </c>
      <c r="N10" s="12" t="n">
        <v>560</v>
      </c>
    </row>
    <row r="11">
      <c r="B11" s="3" t="n">
        <v>8</v>
      </c>
      <c r="C11" s="3" t="n">
        <v>9</v>
      </c>
      <c r="D11" s="3" t="n">
        <v>0</v>
      </c>
      <c r="E11" s="3" t="n">
        <v>166.1118</v>
      </c>
      <c r="F11" s="3" t="n">
        <v>8</v>
      </c>
      <c r="G11" s="3" t="n">
        <v>9</v>
      </c>
      <c r="H11" s="3" t="n">
        <v>0</v>
      </c>
      <c r="I11" s="3" t="n">
        <v>166.1145</v>
      </c>
      <c r="L11" s="400" t="n">
        <v>7</v>
      </c>
      <c r="M11" s="1" t="n">
        <v>180</v>
      </c>
      <c r="N11" s="12" t="n">
        <v>385</v>
      </c>
    </row>
    <row r="12">
      <c r="B12" s="3" t="n">
        <v>8</v>
      </c>
      <c r="C12" s="3" t="n">
        <v>7</v>
      </c>
      <c r="D12" s="3" t="n">
        <v>0</v>
      </c>
      <c r="E12" s="3" t="n">
        <v>148.0732</v>
      </c>
      <c r="F12" s="3" t="n">
        <v>8</v>
      </c>
      <c r="G12" s="3" t="n">
        <v>7</v>
      </c>
      <c r="H12" s="3" t="n">
        <v>0</v>
      </c>
      <c r="I12" s="3" t="n">
        <v>148.0712</v>
      </c>
      <c r="L12" s="400" t="n">
        <v>8</v>
      </c>
      <c r="M12" s="1" t="n">
        <v>150</v>
      </c>
      <c r="N12" s="12" t="n">
        <v>240</v>
      </c>
    </row>
    <row r="13">
      <c r="B13" s="3" t="n">
        <v>8</v>
      </c>
      <c r="C13" s="3" t="n">
        <v>6</v>
      </c>
      <c r="D13" s="3" t="n">
        <v>0</v>
      </c>
      <c r="E13" s="3" t="n">
        <v>320.0413</v>
      </c>
      <c r="F13" s="3" t="n">
        <v>8</v>
      </c>
      <c r="G13" s="3" t="n">
        <v>6</v>
      </c>
      <c r="H13" s="3" t="n">
        <v>0</v>
      </c>
      <c r="I13" s="3" t="n">
        <v>320.0445</v>
      </c>
      <c r="L13" s="401" t="n">
        <v>9</v>
      </c>
      <c r="M13" s="14" t="n">
        <v>313</v>
      </c>
      <c r="N13" s="15" t="n">
        <v>272</v>
      </c>
    </row>
    <row r="14">
      <c r="B14" s="3" t="n">
        <v>1</v>
      </c>
      <c r="C14" s="110" t="n">
        <v>3</v>
      </c>
      <c r="D14" s="3" t="n">
        <v>0</v>
      </c>
      <c r="E14" s="3" t="n">
        <v>266.1756</v>
      </c>
      <c r="F14" s="3" t="n">
        <v>1</v>
      </c>
      <c r="G14" s="110" t="n">
        <v>2</v>
      </c>
      <c r="H14" s="3" t="n">
        <v>0</v>
      </c>
      <c r="I14" s="3" t="n">
        <v>147.1241</v>
      </c>
    </row>
    <row r="15">
      <c r="B15" s="3" t="n">
        <v>1</v>
      </c>
      <c r="C15" s="3" t="n">
        <v>9</v>
      </c>
      <c r="D15" s="3" t="n">
        <v>0</v>
      </c>
      <c r="E15" s="3" t="n">
        <v>168.6215</v>
      </c>
      <c r="F15" s="3" t="n">
        <v>1</v>
      </c>
      <c r="G15" s="3" t="n">
        <v>9</v>
      </c>
      <c r="H15" s="3" t="n">
        <v>0</v>
      </c>
      <c r="I15" s="3" t="n">
        <v>168.6108</v>
      </c>
      <c r="L15" s="402" t="inlineStr">
        <is>
          <t>σβ</t>
        </is>
      </c>
      <c r="M15" s="404" t="n">
        <v>3</v>
      </c>
      <c r="N15" s="405" t="inlineStr">
        <is>
          <t>cc</t>
        </is>
      </c>
    </row>
    <row r="16">
      <c r="B16" s="3" t="n">
        <v>1</v>
      </c>
      <c r="C16" s="3" t="n">
        <v>7</v>
      </c>
      <c r="D16" s="3" t="n">
        <v>0</v>
      </c>
      <c r="E16" s="3" t="n">
        <v>271.7081</v>
      </c>
      <c r="F16" s="3" t="n">
        <v>1</v>
      </c>
      <c r="G16" s="3" t="n">
        <v>7</v>
      </c>
      <c r="H16" s="3" t="n">
        <v>0</v>
      </c>
      <c r="I16" s="3" t="n">
        <v>271.7008</v>
      </c>
      <c r="L16" s="403" t="inlineStr">
        <is>
          <t>σd</t>
        </is>
      </c>
      <c r="M16" s="406" t="inlineStr">
        <is>
          <t>0,001+10-6d</t>
        </is>
      </c>
      <c r="N16" s="407" t="inlineStr">
        <is>
          <t>m</t>
        </is>
      </c>
    </row>
    <row r="17">
      <c r="B17" s="110" t="n">
        <v>3</v>
      </c>
      <c r="C17" s="110" t="n">
        <v>5</v>
      </c>
      <c r="D17" s="3" t="n">
        <v>0</v>
      </c>
      <c r="E17" s="3" t="n">
        <v>304.0138</v>
      </c>
      <c r="F17" s="110" t="n">
        <v>2</v>
      </c>
      <c r="G17" s="110" t="n">
        <v>8</v>
      </c>
      <c r="H17" s="3" t="n">
        <v>0</v>
      </c>
      <c r="I17" s="3" t="n">
        <v>253.4723</v>
      </c>
    </row>
    <row r="18">
      <c r="B18" s="110" t="n">
        <v>3</v>
      </c>
      <c r="C18" s="3" t="n">
        <v>9</v>
      </c>
      <c r="D18" s="3" t="n">
        <v>0</v>
      </c>
      <c r="E18" s="3" t="n">
        <v>164.2349</v>
      </c>
      <c r="F18" s="110" t="n">
        <v>2</v>
      </c>
      <c r="G18" s="3" t="n">
        <v>9</v>
      </c>
      <c r="H18" s="3" t="n">
        <v>0</v>
      </c>
      <c r="I18" s="3" t="n">
        <v>145.9865</v>
      </c>
    </row>
    <row r="19">
      <c r="B19" s="110" t="n">
        <v>3</v>
      </c>
      <c r="C19" s="3" t="n">
        <v>4</v>
      </c>
      <c r="D19" s="3" t="n">
        <v>0</v>
      </c>
      <c r="E19" s="3" t="n">
        <v>194.1629</v>
      </c>
      <c r="F19" s="110" t="n">
        <v>2</v>
      </c>
      <c r="G19" s="3" t="n">
        <v>4</v>
      </c>
      <c r="H19" s="3" t="n">
        <v>0</v>
      </c>
      <c r="I19" s="3" t="n">
        <v>294.2725</v>
      </c>
    </row>
    <row r="20">
      <c r="B20" s="3" t="n">
        <v>4</v>
      </c>
      <c r="C20" s="3" t="n">
        <v>5</v>
      </c>
      <c r="D20" s="3" t="n">
        <v>0</v>
      </c>
      <c r="E20" s="3" t="n">
        <v>150.4167</v>
      </c>
      <c r="F20" s="3" t="n">
        <v>4</v>
      </c>
      <c r="G20" s="3" t="n">
        <v>5</v>
      </c>
      <c r="H20" s="3" t="n">
        <v>0</v>
      </c>
      <c r="I20" s="3" t="n">
        <v>150.4243</v>
      </c>
    </row>
    <row r="21">
      <c r="B21" s="3" t="n">
        <v>4</v>
      </c>
      <c r="C21" s="3" t="n">
        <v>7</v>
      </c>
      <c r="D21" s="3" t="n">
        <v>0</v>
      </c>
      <c r="E21" s="3" t="n">
        <v>259.8561</v>
      </c>
      <c r="F21" s="3" t="n">
        <v>4</v>
      </c>
      <c r="G21" s="3" t="n">
        <v>7</v>
      </c>
      <c r="H21" s="3" t="n">
        <v>0</v>
      </c>
      <c r="I21" s="3" t="n">
        <v>259.868</v>
      </c>
    </row>
    <row r="22">
      <c r="B22" s="3" t="n">
        <v>4</v>
      </c>
      <c r="C22" s="3" t="n">
        <v>9</v>
      </c>
      <c r="D22" s="3" t="n">
        <v>0</v>
      </c>
      <c r="E22" s="3" t="n">
        <v>203.6004</v>
      </c>
      <c r="F22" s="3" t="n">
        <v>4</v>
      </c>
      <c r="G22" s="3" t="n">
        <v>9</v>
      </c>
      <c r="H22" s="3" t="n">
        <v>0</v>
      </c>
      <c r="I22" s="3" t="n">
        <v>203.6019</v>
      </c>
    </row>
    <row r="23">
      <c r="B23" s="3" t="n">
        <v>6</v>
      </c>
      <c r="C23" s="3" t="n">
        <v>9</v>
      </c>
      <c r="D23" s="3" t="n">
        <v>0</v>
      </c>
      <c r="E23" s="3" t="n">
        <v>333.4194</v>
      </c>
      <c r="F23" s="3" t="n">
        <v>6</v>
      </c>
      <c r="G23" s="3" t="n">
        <v>9</v>
      </c>
      <c r="H23" s="3" t="n">
        <v>0</v>
      </c>
      <c r="I23" s="3" t="n">
        <v>333.4174</v>
      </c>
    </row>
    <row r="24">
      <c r="B24" s="112" t="n">
        <v>6</v>
      </c>
      <c r="C24" s="112" t="n">
        <v>5</v>
      </c>
      <c r="D24" s="112" t="n">
        <v>0</v>
      </c>
      <c r="E24" s="112" t="n">
        <v>165.528</v>
      </c>
      <c r="F24" s="112" t="n">
        <v>6</v>
      </c>
      <c r="G24" s="112" t="n">
        <v>5</v>
      </c>
      <c r="H24" s="112" t="n">
        <v>0</v>
      </c>
      <c r="I24" s="112" t="n">
        <v>165.5303</v>
      </c>
    </row>
    <row r="25">
      <c r="B25" s="2" t="n">
        <v>9</v>
      </c>
      <c r="C25" s="2" t="n">
        <v>1</v>
      </c>
      <c r="D25" s="113" t="n">
        <v>3</v>
      </c>
      <c r="E25" s="2" t="n">
        <v>117.9893</v>
      </c>
      <c r="F25" s="2" t="n">
        <v>9</v>
      </c>
      <c r="G25" s="2" t="n">
        <v>1</v>
      </c>
      <c r="H25" s="113" t="n">
        <v>2</v>
      </c>
      <c r="I25" s="2" t="n">
        <v>61.3342</v>
      </c>
    </row>
    <row r="26">
      <c r="B26" s="3" t="n">
        <v>9</v>
      </c>
      <c r="C26" s="110" t="n">
        <v>3</v>
      </c>
      <c r="D26" s="3" t="n">
        <v>4</v>
      </c>
      <c r="E26" s="3" t="n">
        <v>69.6093</v>
      </c>
      <c r="F26" s="3" t="n">
        <v>9</v>
      </c>
      <c r="G26" s="110" t="n">
        <v>2</v>
      </c>
      <c r="H26" s="3" t="n">
        <v>4</v>
      </c>
      <c r="I26" s="3" t="n">
        <v>126.2606</v>
      </c>
    </row>
    <row r="27">
      <c r="B27" s="3" t="n">
        <v>9</v>
      </c>
      <c r="C27" s="3" t="n">
        <v>4</v>
      </c>
      <c r="D27" s="3" t="n">
        <v>5</v>
      </c>
      <c r="E27" s="3" t="n">
        <v>46.1487</v>
      </c>
      <c r="F27" s="3" t="n">
        <v>9</v>
      </c>
      <c r="G27" s="3" t="n">
        <v>4</v>
      </c>
      <c r="H27" s="3" t="n">
        <v>5</v>
      </c>
      <c r="I27" s="3" t="n">
        <v>46.1513</v>
      </c>
    </row>
    <row r="28">
      <c r="B28" s="3" t="n">
        <v>9</v>
      </c>
      <c r="C28" s="3" t="n">
        <v>5</v>
      </c>
      <c r="D28" s="3" t="n">
        <v>7</v>
      </c>
      <c r="E28" s="3" t="n">
        <v>49.92</v>
      </c>
      <c r="F28" s="3" t="n">
        <v>9</v>
      </c>
      <c r="G28" s="3" t="n">
        <v>5</v>
      </c>
      <c r="H28" s="3" t="n">
        <v>7</v>
      </c>
      <c r="I28" s="3" t="n">
        <v>49.9219</v>
      </c>
    </row>
    <row r="29">
      <c r="B29" s="3" t="n">
        <v>9</v>
      </c>
      <c r="C29" s="3" t="n">
        <v>7</v>
      </c>
      <c r="D29" s="3" t="n">
        <v>8</v>
      </c>
      <c r="E29" s="3" t="n">
        <v>57.1766</v>
      </c>
      <c r="F29" s="3" t="n">
        <v>9</v>
      </c>
      <c r="G29" s="3" t="n">
        <v>7</v>
      </c>
      <c r="H29" s="3" t="n">
        <v>8</v>
      </c>
      <c r="I29" s="3" t="n">
        <v>57.1764</v>
      </c>
    </row>
    <row r="30">
      <c r="B30" s="3" t="n">
        <v>9</v>
      </c>
      <c r="C30" s="3" t="n">
        <v>8</v>
      </c>
      <c r="D30" s="3" t="n">
        <v>1</v>
      </c>
      <c r="E30" s="3" t="n">
        <v>59.1555</v>
      </c>
      <c r="F30" s="3" t="n">
        <v>9</v>
      </c>
      <c r="G30" s="3" t="n">
        <v>8</v>
      </c>
      <c r="H30" s="3" t="n">
        <v>1</v>
      </c>
      <c r="I30" s="3" t="n">
        <v>59.1567</v>
      </c>
    </row>
    <row r="31">
      <c r="B31" s="3" t="n">
        <v>6</v>
      </c>
      <c r="C31" s="3" t="n">
        <v>8</v>
      </c>
      <c r="D31" s="3" t="n">
        <v>7</v>
      </c>
      <c r="E31" s="3" t="n">
        <v>11.5719</v>
      </c>
      <c r="F31" s="3" t="n">
        <v>6</v>
      </c>
      <c r="G31" s="3" t="n">
        <v>8</v>
      </c>
      <c r="H31" s="3" t="n">
        <v>7</v>
      </c>
      <c r="I31" s="3" t="n">
        <v>11.5714</v>
      </c>
    </row>
    <row r="32">
      <c r="B32" s="3" t="n">
        <v>6</v>
      </c>
      <c r="C32" s="3" t="n">
        <v>7</v>
      </c>
      <c r="D32" s="3" t="n">
        <v>9</v>
      </c>
      <c r="E32" s="3" t="n">
        <v>21.0515</v>
      </c>
      <c r="F32" s="3" t="n">
        <v>6</v>
      </c>
      <c r="G32" s="3" t="n">
        <v>7</v>
      </c>
      <c r="H32" s="3" t="n">
        <v>9</v>
      </c>
      <c r="I32" s="3" t="n">
        <v>21.0531</v>
      </c>
    </row>
    <row r="33">
      <c r="B33" s="3" t="n">
        <v>6</v>
      </c>
      <c r="C33" s="3" t="n">
        <v>9</v>
      </c>
      <c r="D33" s="3" t="n">
        <v>5</v>
      </c>
      <c r="E33" s="3" t="n">
        <v>38.5847</v>
      </c>
      <c r="F33" s="3" t="n">
        <v>6</v>
      </c>
      <c r="G33" s="3" t="n">
        <v>9</v>
      </c>
      <c r="H33" s="3" t="n">
        <v>5</v>
      </c>
      <c r="I33" s="3" t="n">
        <v>38.5857</v>
      </c>
    </row>
    <row r="34">
      <c r="B34" s="3" t="n">
        <v>5</v>
      </c>
      <c r="C34" s="3" t="n">
        <v>6</v>
      </c>
      <c r="D34" s="3" t="n">
        <v>7</v>
      </c>
      <c r="E34" s="3" t="n">
        <v>74.90470000000001</v>
      </c>
      <c r="F34" s="3" t="n">
        <v>5</v>
      </c>
      <c r="G34" s="3" t="n">
        <v>6</v>
      </c>
      <c r="H34" s="3" t="n">
        <v>7</v>
      </c>
      <c r="I34" s="3" t="n">
        <v>74.9054</v>
      </c>
    </row>
    <row r="35">
      <c r="B35" s="3" t="n">
        <v>5</v>
      </c>
      <c r="C35" s="3" t="n">
        <v>7</v>
      </c>
      <c r="D35" s="3" t="n">
        <v>9</v>
      </c>
      <c r="E35" s="3" t="n">
        <v>58.1366</v>
      </c>
      <c r="F35" s="3" t="n">
        <v>5</v>
      </c>
      <c r="G35" s="3" t="n">
        <v>7</v>
      </c>
      <c r="H35" s="3" t="n">
        <v>9</v>
      </c>
      <c r="I35" s="3" t="n">
        <v>58.1359</v>
      </c>
    </row>
    <row r="36">
      <c r="B36" s="4" t="n">
        <v>5</v>
      </c>
      <c r="C36" s="4" t="n">
        <v>9</v>
      </c>
      <c r="D36" s="4" t="n">
        <v>4</v>
      </c>
      <c r="E36" s="4" t="n">
        <v>70.9251</v>
      </c>
      <c r="F36" s="4" t="n">
        <v>5</v>
      </c>
      <c r="G36" s="4" t="n">
        <v>9</v>
      </c>
      <c r="H36" s="4" t="n">
        <v>4</v>
      </c>
      <c r="I36" s="4" t="n">
        <v>70.9246</v>
      </c>
    </row>
  </sheetData>
  <mergeCells count="3">
    <mergeCell ref="L3:N3"/>
    <mergeCell ref="F3:I3"/>
    <mergeCell ref="B3:E3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10" defaultColWidth="8.83203125" defaultRowHeight="15"/>
  <cols>
    <col width="5" customWidth="1" min="1" max="1"/>
    <col width="10" customWidth="1" min="2" max="2"/>
    <col width="12" customWidth="1" min="3" max="6"/>
    <col width="5" customWidth="1" min="7" max="7"/>
    <col width="5" customWidth="1" min="8" max="8"/>
    <col width="13" customWidth="1" min="9" max="15"/>
  </cols>
  <sheetData>
    <row r="1" ht="18" customHeight="1">
      <c r="N1" s="475" t="inlineStr">
        <is>
          <t>Baza zidentyfikowana</t>
        </is>
      </c>
      <c r="O1" s="475" t="inlineStr">
        <is>
          <t>5, 6, 9</t>
        </is>
      </c>
    </row>
    <row r="2" ht="18" customHeight="1">
      <c r="B2" s="23" t="n"/>
      <c r="C2" s="447" t="inlineStr">
        <is>
          <t>Wyjściowy</t>
        </is>
      </c>
      <c r="D2" s="767" t="n"/>
      <c r="E2" s="842" t="inlineStr">
        <is>
          <t>Aktualny</t>
        </is>
      </c>
      <c r="F2" s="597" t="n"/>
      <c r="H2" s="216" t="inlineStr">
        <is>
          <t>Nr</t>
        </is>
      </c>
      <c r="I2" s="458" t="inlineStr">
        <is>
          <t>∆X</t>
        </is>
      </c>
      <c r="J2" s="458" t="inlineStr">
        <is>
          <t>σdx</t>
        </is>
      </c>
      <c r="K2" s="458" t="inlineStr">
        <is>
          <t>Warunek |ΔX|</t>
        </is>
      </c>
      <c r="L2" s="458" t="inlineStr">
        <is>
          <t>∆Y</t>
        </is>
      </c>
      <c r="M2" s="458" t="inlineStr">
        <is>
          <t>σdy</t>
        </is>
      </c>
      <c r="N2" s="458" t="inlineStr">
        <is>
          <t>Warunek |ΔY|</t>
        </is>
      </c>
      <c r="O2" s="459" t="inlineStr">
        <is>
          <t>warunek</t>
        </is>
      </c>
    </row>
    <row r="3" ht="18" customHeight="1">
      <c r="B3" s="23" t="n"/>
      <c r="C3" s="451" t="inlineStr">
        <is>
          <t>x [m]</t>
        </is>
      </c>
      <c r="D3" s="452" t="inlineStr">
        <is>
          <t>mx [m]</t>
        </is>
      </c>
      <c r="E3" s="452" t="inlineStr">
        <is>
          <t>x [m]</t>
        </is>
      </c>
      <c r="F3" s="453" t="inlineStr">
        <is>
          <t>mx [m]</t>
        </is>
      </c>
      <c r="H3" s="16" t="n">
        <v>1</v>
      </c>
      <c r="I3" s="460" t="n">
        <v>0.008902707291515464</v>
      </c>
      <c r="J3" s="461" t="n">
        <v>0.001144055031093724</v>
      </c>
      <c r="K3" s="462" t="inlineStr">
        <is>
          <t>NIESPEŁNIA</t>
        </is>
      </c>
      <c r="L3" s="461" t="n">
        <v>0.005463514499218081</v>
      </c>
      <c r="M3" s="461" t="n">
        <v>0.0009960394233063067</v>
      </c>
      <c r="N3" s="462" t="inlineStr">
        <is>
          <t>NIESPEŁNIA</t>
        </is>
      </c>
      <c r="O3" s="463" t="inlineStr">
        <is>
          <t>ISTOTNE</t>
        </is>
      </c>
    </row>
    <row r="4">
      <c r="B4" s="454" t="n">
        <v>1</v>
      </c>
      <c r="C4" s="197" t="n">
        <v>0.001882125715791753</v>
      </c>
      <c r="D4" s="198" t="n">
        <v>0.0007809965336423793</v>
      </c>
      <c r="E4" s="198" t="n">
        <v>0.01078483300730722</v>
      </c>
      <c r="F4" s="199" t="n">
        <v>0.000836006177375173</v>
      </c>
      <c r="H4" s="201" t="n">
        <v>4</v>
      </c>
      <c r="I4" s="221" t="n">
        <v>0.007266661389654976</v>
      </c>
      <c r="J4" s="222" t="n">
        <v>0.0008989286941796129</v>
      </c>
      <c r="K4" s="233">
        <f>IF(ABS(ROUND(I4,8))&lt;=(J4*2.5),"SPEŁNIA","NIESPEŁNIA")</f>
        <v/>
      </c>
      <c r="L4" s="222" t="n">
        <v>-0.003496517733511567</v>
      </c>
      <c r="M4" s="222" t="n">
        <v>0.0008690377137644665</v>
      </c>
      <c r="N4" s="233">
        <f>IF(ABS(ROUND(L4,8))&lt;=M4*2.5,"SPEŁNIA","NIESPEŁNIA")</f>
        <v/>
      </c>
      <c r="O4" s="234">
        <f>IF(AND(K4="SPEŁNIA",N4="SPEŁNIA"),"NIEISTOTNE","ISTOTNE")</f>
        <v/>
      </c>
    </row>
    <row r="5">
      <c r="B5" s="760" t="n"/>
      <c r="C5" s="200" t="n">
        <v>0.0003220278288427659</v>
      </c>
      <c r="D5" s="118" t="n">
        <v>0.0006727075052148292</v>
      </c>
      <c r="E5" s="118" t="n">
        <v>0.005785542328060847</v>
      </c>
      <c r="F5" s="33" t="n">
        <v>0.000734546897895567</v>
      </c>
      <c r="H5" s="201" t="n">
        <v>5</v>
      </c>
      <c r="I5" s="223" t="n">
        <v>0.0001006801879294978</v>
      </c>
      <c r="J5" s="224" t="n">
        <v>0.0004982436535433509</v>
      </c>
      <c r="K5" s="235">
        <f>IF(ABS(ROUND(I5,8))&lt;=(J5*2.5),"SPEŁNIA","NIESPEŁNIA")</f>
        <v/>
      </c>
      <c r="L5" s="224" t="n">
        <v>0.0007000639897543875</v>
      </c>
      <c r="M5" s="224" t="n">
        <v>0.0004772383600987435</v>
      </c>
      <c r="N5" s="235">
        <f>IF(ABS(ROUND(L5,8))&lt;=M5*2.5,"SPEŁNIA","NIESPEŁNIA")</f>
        <v/>
      </c>
      <c r="O5" s="236">
        <f>IF(AND(K5="SPEŁNIA",N5="SPEŁNIA"),"NIEISTOTNE","ISTOTNE")</f>
        <v/>
      </c>
    </row>
    <row r="6">
      <c r="B6" s="454" t="n">
        <v>2</v>
      </c>
      <c r="C6" s="197" t="inlineStr">
        <is>
          <t>-</t>
        </is>
      </c>
      <c r="D6" s="198" t="inlineStr">
        <is>
          <t>-</t>
        </is>
      </c>
      <c r="E6" s="198" t="n">
        <v>-0.003334494003816733</v>
      </c>
      <c r="F6" s="199" t="n">
        <v>0.0007307069053107702</v>
      </c>
      <c r="H6" s="201" t="n">
        <v>6</v>
      </c>
      <c r="I6" s="242" t="n">
        <v>0.0001379131694146104</v>
      </c>
      <c r="J6" s="243" t="n">
        <v>0.0005067055963055504</v>
      </c>
      <c r="K6" s="235">
        <f>IF(ABS(ROUND(I6,8))&lt;=(J6*2.5),"SPEŁNIA","NIESPEŁNIA")</f>
        <v/>
      </c>
      <c r="L6" s="244" t="n">
        <v>-0.0004420739617596331</v>
      </c>
      <c r="M6" s="244" t="n">
        <v>0.0004411408176675038</v>
      </c>
      <c r="N6" s="235">
        <f>IF(ABS(ROUND(L6,8))&lt;=M6*2.5,"SPEŁNIA","NIESPEŁNIA")</f>
        <v/>
      </c>
      <c r="O6" s="236">
        <f>IF(AND(K6="SPEŁNIA",N6="SPEŁNIA"),"NIEISTOTNE","ISTOTNE")</f>
        <v/>
      </c>
    </row>
    <row r="7">
      <c r="B7" s="760" t="n"/>
      <c r="C7" s="200" t="inlineStr">
        <is>
          <t>-</t>
        </is>
      </c>
      <c r="D7" s="118" t="inlineStr">
        <is>
          <t>-</t>
        </is>
      </c>
      <c r="E7" s="118" t="n">
        <v>0.003535323257781095</v>
      </c>
      <c r="F7" s="33" t="n">
        <v>0.0008618865814832244</v>
      </c>
      <c r="H7" s="201" t="n">
        <v>7</v>
      </c>
      <c r="I7" s="240" t="n">
        <v>-0.002663683943955589</v>
      </c>
      <c r="J7" s="241" t="n">
        <v>0.0005590156966358946</v>
      </c>
      <c r="K7" s="233">
        <f>IF(ABS(ROUND(I7,8))&lt;=(J7*2.5),"SPEŁNIA","NIESPEŁNIA")</f>
        <v/>
      </c>
      <c r="L7" s="241" t="n">
        <v>-0.00405198006726422</v>
      </c>
      <c r="M7" s="241" t="n">
        <v>0.0006029749478337</v>
      </c>
      <c r="N7" s="233">
        <f>IF(ABS(ROUND(L7,8))&lt;=M7*2.5,"SPEŁNIA","NIESPEŁNIA")</f>
        <v/>
      </c>
      <c r="O7" s="234">
        <f>IF(AND(K7="SPEŁNIA",N7="SPEŁNIA"),"NIEISTOTNE","ISTOTNE")</f>
        <v/>
      </c>
    </row>
    <row r="8">
      <c r="B8" s="454" t="n">
        <v>3</v>
      </c>
      <c r="C8" s="197" t="n">
        <v>0.0002334406878869818</v>
      </c>
      <c r="D8" s="198" t="n">
        <v>0.0008424815044475115</v>
      </c>
      <c r="E8" s="198" t="inlineStr">
        <is>
          <t>-</t>
        </is>
      </c>
      <c r="F8" s="199" t="inlineStr">
        <is>
          <t>-</t>
        </is>
      </c>
      <c r="H8" s="201" t="n">
        <v>8</v>
      </c>
      <c r="I8" s="240" t="n">
        <v>-0.002736845453163996</v>
      </c>
      <c r="J8" s="241" t="n">
        <v>0.001125837860818426</v>
      </c>
      <c r="K8" s="235">
        <f>IF(ABS(ROUND(I8,8))&lt;=(J8*2.5),"SPEŁNIA","NIESPEŁNIA")</f>
        <v/>
      </c>
      <c r="L8" s="241" t="n">
        <v>-0.003006227875384173</v>
      </c>
      <c r="M8" s="241" t="n">
        <v>0.000838765379552424</v>
      </c>
      <c r="N8" s="233">
        <f>IF(ABS(ROUND(L8,8))&lt;=M8*2.5,"SPEŁNIA","NIESPEŁNIA")</f>
        <v/>
      </c>
      <c r="O8" s="234">
        <f>IF(AND(K8="SPEŁNIA",N8="SPEŁNIA"),"NIEISTOTNE","ISTOTNE")</f>
        <v/>
      </c>
    </row>
    <row r="9">
      <c r="B9" s="760" t="n"/>
      <c r="C9" s="200" t="n">
        <v>0.0008918808347797584</v>
      </c>
      <c r="D9" s="118" t="n">
        <v>0.0006819959288979365</v>
      </c>
      <c r="E9" s="118" t="inlineStr">
        <is>
          <t>-</t>
        </is>
      </c>
      <c r="F9" s="33" t="inlineStr">
        <is>
          <t>-</t>
        </is>
      </c>
      <c r="H9" s="17" t="n">
        <v>9</v>
      </c>
      <c r="I9" s="245" t="n">
        <v>-0.0002385933573441106</v>
      </c>
      <c r="J9" s="246" t="n">
        <v>0.0002430576510053747</v>
      </c>
      <c r="K9" s="237">
        <f>IF(ABS(ROUND(I9,8))&lt;=(J9*2.5),"SPEŁNIA","NIESPEŁNIA")</f>
        <v/>
      </c>
      <c r="L9" s="246" t="n">
        <v>-0.0002579900279947545</v>
      </c>
      <c r="M9" s="246" t="n">
        <v>0.0005168550197427421</v>
      </c>
      <c r="N9" s="237">
        <f>IF(ABS(ROUND(L9,8))&lt;=M9*2.5,"SPEŁNIA","NIESPEŁNIA")</f>
        <v/>
      </c>
      <c r="O9" s="238">
        <f>IF(AND(K9="SPEŁNIA",N9="SPEŁNIA"),"NIEISTOTNE","ISTOTNE")</f>
        <v/>
      </c>
    </row>
    <row r="10">
      <c r="B10" s="454" t="n">
        <v>4</v>
      </c>
      <c r="C10" s="197" t="n">
        <v>0.000622479795151019</v>
      </c>
      <c r="D10" s="198" t="n">
        <v>0.0006108631713820032</v>
      </c>
      <c r="E10" s="198" t="n">
        <v>0.007889141184805996</v>
      </c>
      <c r="F10" s="199" t="n">
        <v>0.0006594838762764298</v>
      </c>
    </row>
    <row r="11">
      <c r="B11" s="760" t="n"/>
      <c r="C11" s="200" t="n">
        <v>0.0001928196323583883</v>
      </c>
      <c r="D11" s="118" t="n">
        <v>0.0005865474607862208</v>
      </c>
      <c r="E11" s="118" t="n">
        <v>-0.003303698101153179</v>
      </c>
      <c r="F11" s="33" t="n">
        <v>0.0006412399115699269</v>
      </c>
      <c r="I11" s="206" t="n"/>
    </row>
    <row r="12" ht="18" customHeight="1">
      <c r="B12" s="454" t="n">
        <v>5</v>
      </c>
      <c r="C12" s="197" t="n">
        <v>-1.540805544075137e-05</v>
      </c>
      <c r="D12" s="198" t="n">
        <v>0.0003380407106061577</v>
      </c>
      <c r="E12" s="198" t="n">
        <v>8.527213248874646e-05</v>
      </c>
      <c r="F12" s="199" t="n">
        <v>0.0003660262507923587</v>
      </c>
      <c r="H12" s="23" t="n"/>
      <c r="I12" s="464" t="inlineStr">
        <is>
          <t>Współrzędne przybliżone</t>
        </is>
      </c>
      <c r="J12" s="596" t="n"/>
      <c r="K12" s="842" t="inlineStr">
        <is>
          <t>Współrzędne przemieszczone</t>
        </is>
      </c>
      <c r="L12" s="597" t="n"/>
    </row>
    <row r="13" ht="18" customHeight="1">
      <c r="A13" s="470" t="n"/>
      <c r="B13" s="760" t="n"/>
      <c r="C13" s="472" t="n">
        <v>-0.0006532521671825497</v>
      </c>
      <c r="D13" s="473" t="n">
        <v>0.0003174052411585846</v>
      </c>
      <c r="E13" s="473" t="n">
        <v>4.681182257183784e-05</v>
      </c>
      <c r="F13" s="474" t="n">
        <v>0.0003563851361025019</v>
      </c>
      <c r="G13" s="470" t="n"/>
      <c r="H13" s="283" t="inlineStr">
        <is>
          <t>Nr</t>
        </is>
      </c>
      <c r="I13" s="468" t="inlineStr">
        <is>
          <t>X [m]</t>
        </is>
      </c>
      <c r="J13" s="468" t="inlineStr">
        <is>
          <t>Y [m]</t>
        </is>
      </c>
      <c r="K13" s="468" t="inlineStr">
        <is>
          <t>X [m]</t>
        </is>
      </c>
      <c r="L13" s="469" t="inlineStr">
        <is>
          <t>Y [m]</t>
        </is>
      </c>
      <c r="N13" s="843" t="n"/>
      <c r="O13" s="844" t="n"/>
      <c r="P13" s="844" t="n"/>
      <c r="Q13" s="844" t="n"/>
      <c r="R13" s="844" t="n"/>
      <c r="S13" s="844" t="n"/>
      <c r="T13" s="844" t="n"/>
      <c r="U13" s="844" t="n"/>
      <c r="V13" s="844" t="n"/>
      <c r="W13" s="843" t="n"/>
    </row>
    <row r="14">
      <c r="B14" s="454" t="n">
        <v>6</v>
      </c>
      <c r="C14" s="197" t="n">
        <v>-8.753833003130007e-05</v>
      </c>
      <c r="D14" s="198" t="n">
        <v>0.000343943032755023</v>
      </c>
      <c r="E14" s="198" t="n">
        <v>5.037483938331028e-05</v>
      </c>
      <c r="F14" s="199" t="n">
        <v>0.0003720937402680144</v>
      </c>
      <c r="H14" s="205" t="n">
        <v>1</v>
      </c>
      <c r="I14" s="225" t="n">
        <v>240</v>
      </c>
      <c r="J14" s="226" t="n">
        <v>120</v>
      </c>
      <c r="K14" s="225">
        <f>I14+I3</f>
        <v/>
      </c>
      <c r="L14" s="226">
        <f>J14+L3</f>
        <v/>
      </c>
      <c r="P14" s="208" t="n"/>
      <c r="Q14" s="208" t="n"/>
      <c r="R14" s="208" t="n"/>
      <c r="S14" s="208" t="n"/>
      <c r="T14" s="208" t="n"/>
      <c r="U14" s="208" t="n"/>
      <c r="V14" s="208" t="n"/>
      <c r="W14" s="209" t="n"/>
    </row>
    <row r="15">
      <c r="B15" s="760" t="n"/>
      <c r="C15" s="200" t="n">
        <v>0.000240050798478477</v>
      </c>
      <c r="D15" s="118" t="n">
        <v>0.0002987619183280047</v>
      </c>
      <c r="E15" s="118" t="n">
        <v>-0.0002020231632811561</v>
      </c>
      <c r="F15" s="33" t="n">
        <v>0.0003245713129180158</v>
      </c>
      <c r="H15" s="201" t="n">
        <v>4</v>
      </c>
      <c r="I15" s="227" t="n">
        <v>435</v>
      </c>
      <c r="J15" s="228" t="n">
        <v>435</v>
      </c>
      <c r="K15" s="227">
        <f>I15+I4</f>
        <v/>
      </c>
      <c r="L15" s="228">
        <f>J15+L4</f>
        <v/>
      </c>
      <c r="W15" s="211" t="n"/>
    </row>
    <row r="16">
      <c r="B16" s="454" t="n">
        <v>7</v>
      </c>
      <c r="C16" s="197" t="n">
        <v>-0.0002725833483454633</v>
      </c>
      <c r="D16" s="198" t="n">
        <v>0.0003805578251940149</v>
      </c>
      <c r="E16" s="198" t="n">
        <v>-0.002936267292301053</v>
      </c>
      <c r="F16" s="199" t="n">
        <v>0.0004094805132957077</v>
      </c>
      <c r="H16" s="201" t="n">
        <v>5</v>
      </c>
      <c r="I16" s="227" t="n">
        <v>295</v>
      </c>
      <c r="J16" s="228" t="n">
        <v>490</v>
      </c>
      <c r="K16" s="227">
        <f>I16+I5</f>
        <v/>
      </c>
      <c r="L16" s="228">
        <f>J16+L5</f>
        <v/>
      </c>
      <c r="W16" s="211" t="n"/>
    </row>
    <row r="17">
      <c r="B17" s="760" t="n"/>
      <c r="C17" s="200" t="n">
        <v>-0.0001168522349069685</v>
      </c>
      <c r="D17" s="118" t="n">
        <v>0.0004086661593845735</v>
      </c>
      <c r="E17" s="118" t="n">
        <v>-0.004168832302171188</v>
      </c>
      <c r="F17" s="33" t="n">
        <v>0.0004433630091571867</v>
      </c>
      <c r="H17" s="201" t="n">
        <v>6</v>
      </c>
      <c r="I17" s="227" t="n">
        <v>145</v>
      </c>
      <c r="J17" s="228" t="n">
        <v>560</v>
      </c>
      <c r="K17" s="227">
        <f>I17+I6</f>
        <v/>
      </c>
      <c r="L17" s="228">
        <f>J17+L6</f>
        <v/>
      </c>
      <c r="W17" s="211" t="n"/>
    </row>
    <row r="18">
      <c r="B18" s="454" t="n">
        <v>8</v>
      </c>
      <c r="C18" s="197" t="n">
        <v>-2.014116186637006e-06</v>
      </c>
      <c r="D18" s="198" t="n">
        <v>0.0008025231556039226</v>
      </c>
      <c r="E18" s="198" t="n">
        <v>-0.002738859569350633</v>
      </c>
      <c r="F18" s="199" t="n">
        <v>0.0007895995653315243</v>
      </c>
      <c r="H18" s="201" t="n">
        <v>7</v>
      </c>
      <c r="I18" s="227" t="n">
        <v>180</v>
      </c>
      <c r="J18" s="228" t="n">
        <v>385</v>
      </c>
      <c r="K18" s="227">
        <f>I18+I7</f>
        <v/>
      </c>
      <c r="L18" s="228">
        <f>J18+L7</f>
        <v/>
      </c>
      <c r="W18" s="211" t="n"/>
    </row>
    <row r="19">
      <c r="B19" s="760" t="n"/>
      <c r="C19" s="200" t="n">
        <v>-0.001097473731735472</v>
      </c>
      <c r="D19" s="118" t="n">
        <v>0.000569638477757669</v>
      </c>
      <c r="E19" s="118" t="n">
        <v>-0.004103701607119646</v>
      </c>
      <c r="F19" s="33" t="n">
        <v>0.0006156617306554367</v>
      </c>
      <c r="H19" s="201" t="n">
        <v>8</v>
      </c>
      <c r="I19" s="227" t="n">
        <v>150</v>
      </c>
      <c r="J19" s="228" t="n">
        <v>240</v>
      </c>
      <c r="K19" s="227">
        <f>I19+I8</f>
        <v/>
      </c>
      <c r="L19" s="228">
        <f>J19+L8</f>
        <v/>
      </c>
      <c r="W19" s="211" t="n"/>
    </row>
    <row r="20">
      <c r="B20" s="456" t="n">
        <v>9</v>
      </c>
      <c r="C20" s="197" t="n">
        <v>0.0001029463854720501</v>
      </c>
      <c r="D20" s="198" t="n">
        <v>0.0001639875380706729</v>
      </c>
      <c r="E20" s="198" t="n">
        <v>-0.0001356469718720605</v>
      </c>
      <c r="F20" s="199" t="n">
        <v>0.000179402087696242</v>
      </c>
      <c r="H20" s="17" t="n">
        <v>9</v>
      </c>
      <c r="I20" s="229" t="n">
        <v>313</v>
      </c>
      <c r="J20" s="230" t="n">
        <v>272</v>
      </c>
      <c r="K20" s="229">
        <f>I20+I9</f>
        <v/>
      </c>
      <c r="L20" s="230">
        <f>J20+L9</f>
        <v/>
      </c>
      <c r="W20" s="211" t="n"/>
    </row>
    <row r="21">
      <c r="B21" s="760" t="n"/>
      <c r="C21" s="200" t="n">
        <v>0.0004132013687040723</v>
      </c>
      <c r="D21" s="118" t="n">
        <v>0.0003412539632679983</v>
      </c>
      <c r="E21" s="118" t="n">
        <v>0.0001552113407093179</v>
      </c>
      <c r="F21" s="33" t="n">
        <v>0.0003881814575519472</v>
      </c>
      <c r="W21" s="211" t="n"/>
    </row>
    <row r="22">
      <c r="W22" s="211" t="n"/>
    </row>
    <row r="23">
      <c r="W23" s="211" t="n"/>
    </row>
    <row r="24">
      <c r="W24" s="211" t="n"/>
    </row>
    <row r="25">
      <c r="W25" s="211" t="n"/>
    </row>
    <row r="26">
      <c r="W26" s="211" t="n"/>
    </row>
    <row r="27">
      <c r="W27" s="211" t="n"/>
    </row>
    <row r="28">
      <c r="P28" s="213" t="n"/>
      <c r="Q28" s="213" t="n"/>
      <c r="R28" s="213" t="n"/>
      <c r="S28" s="213" t="n"/>
      <c r="T28" s="213" t="n"/>
      <c r="U28" s="213" t="n"/>
      <c r="V28" s="213" t="n"/>
      <c r="W28" s="214" t="n"/>
    </row>
  </sheetData>
  <mergeCells count="14">
    <mergeCell ref="I12:J12"/>
    <mergeCell ref="K12:L12"/>
    <mergeCell ref="B4:B5"/>
    <mergeCell ref="C2:D2"/>
    <mergeCell ref="B18:B19"/>
    <mergeCell ref="E2:F2"/>
    <mergeCell ref="N13:W13"/>
    <mergeCell ref="B12:B13"/>
    <mergeCell ref="B8:B9"/>
    <mergeCell ref="B16:B17"/>
    <mergeCell ref="B20:B21"/>
    <mergeCell ref="B10:B11"/>
    <mergeCell ref="B6:B7"/>
    <mergeCell ref="B14:B15"/>
  </mergeCells>
  <conditionalFormatting sqref="O3:O9">
    <cfRule type="cellIs" priority="1" operator="equal" dxfId="2">
      <formula>"zle"</formula>
    </cfRule>
    <cfRule type="cellIs" priority="2" operator="equal" dxfId="1">
      <formula>"żle"</formula>
    </cfRule>
    <cfRule type="cellIs" priority="3" operator="equal" dxfId="0">
      <formula>"dobrze"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2026-06-12T09:05:58Z</dcterms:created>
  <dcterms:modified xmlns:dcterms="http://purl.org/dc/terms/" xmlns:xsi="http://www.w3.org/2001/XMLSchema-instance" xsi:type="dcterms:W3CDTF">2026-06-12T10:11:57Z</dcterms:modified>
  <cp:lastModifiedBy>Świerk Jakub (STUD)</cp:lastModifiedBy>
</cp:coreProperties>
</file>