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ass Documents/Q5/SE638 - Project Mgmt/Assignments/3/"/>
    </mc:Choice>
  </mc:AlternateContent>
  <xr:revisionPtr revIDLastSave="0" documentId="13_ncr:1_{6AB70569-5267-E44A-8AEC-95279E93FC42}" xr6:coauthVersionLast="38" xr6:coauthVersionMax="38" xr10:uidLastSave="{00000000-0000-0000-0000-000000000000}"/>
  <bookViews>
    <workbookView xWindow="7580" yWindow="440" windowWidth="26800" windowHeight="15060" xr2:uid="{557440E3-99CD-45E8-B8BD-5E5211DEDEB0}"/>
  </bookViews>
  <sheets>
    <sheet name="Original3" sheetId="3" r:id="rId1"/>
    <sheet name="CutAndLevel3" sheetId="1" r:id="rId2"/>
    <sheet name="ReorderLevel4" sheetId="2" r:id="rId3"/>
    <sheet name="RemoveOverlap5" sheetId="9" r:id="rId4"/>
    <sheet name="RawLaborCosts-WBS4" sheetId="5" r:id="rId5"/>
    <sheet name="RawLaborCosts-WBS5" sheetId="10" r:id="rId6"/>
    <sheet name="ResourceCosts" sheetId="4" r:id="rId7"/>
    <sheet name="CostLookup" sheetId="6" r:id="rId8"/>
  </sheets>
  <definedNames>
    <definedName name="_xlnm._FilterDatabase" localSheetId="7" hidden="1">CostLookup!#REF!</definedName>
    <definedName name="_xlnm._FilterDatabase" localSheetId="4" hidden="1">'RawLaborCosts-WBS4'!$A$1:$O$339</definedName>
    <definedName name="_xlnm._FilterDatabase" localSheetId="5" hidden="1">'RawLaborCosts-WBS5'!$A$1:$O$339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9" i="10" l="1"/>
  <c r="K339" i="10" s="1"/>
  <c r="J338" i="10"/>
  <c r="K338" i="10" s="1"/>
  <c r="J337" i="10"/>
  <c r="K337" i="10" s="1"/>
  <c r="L336" i="10"/>
  <c r="J336" i="10"/>
  <c r="K336" i="10" s="1"/>
  <c r="J335" i="10"/>
  <c r="K335" i="10" s="1"/>
  <c r="J334" i="10"/>
  <c r="K334" i="10" s="1"/>
  <c r="J333" i="10"/>
  <c r="K333" i="10" s="1"/>
  <c r="L332" i="10"/>
  <c r="J332" i="10"/>
  <c r="K332" i="10" s="1"/>
  <c r="J331" i="10"/>
  <c r="K331" i="10" s="1"/>
  <c r="J330" i="10"/>
  <c r="K330" i="10" s="1"/>
  <c r="J329" i="10"/>
  <c r="K329" i="10" s="1"/>
  <c r="L328" i="10"/>
  <c r="J328" i="10"/>
  <c r="K328" i="10" s="1"/>
  <c r="J327" i="10"/>
  <c r="K327" i="10" s="1"/>
  <c r="J326" i="10"/>
  <c r="K326" i="10" s="1"/>
  <c r="J325" i="10"/>
  <c r="K325" i="10" s="1"/>
  <c r="J324" i="10"/>
  <c r="K324" i="10" s="1"/>
  <c r="J323" i="10"/>
  <c r="K323" i="10" s="1"/>
  <c r="L322" i="10"/>
  <c r="J322" i="10"/>
  <c r="K322" i="10" s="1"/>
  <c r="J321" i="10"/>
  <c r="K321" i="10" s="1"/>
  <c r="J320" i="10"/>
  <c r="K320" i="10" s="1"/>
  <c r="J319" i="10"/>
  <c r="K319" i="10" s="1"/>
  <c r="L318" i="10"/>
  <c r="J318" i="10"/>
  <c r="K318" i="10" s="1"/>
  <c r="L317" i="10"/>
  <c r="J317" i="10"/>
  <c r="K317" i="10" s="1"/>
  <c r="J316" i="10"/>
  <c r="K316" i="10" s="1"/>
  <c r="J315" i="10"/>
  <c r="K315" i="10" s="1"/>
  <c r="L314" i="10"/>
  <c r="J314" i="10"/>
  <c r="K314" i="10" s="1"/>
  <c r="J313" i="10"/>
  <c r="K313" i="10" s="1"/>
  <c r="J312" i="10"/>
  <c r="K312" i="10" s="1"/>
  <c r="L311" i="10"/>
  <c r="J311" i="10"/>
  <c r="K311" i="10" s="1"/>
  <c r="J310" i="10"/>
  <c r="K310" i="10" s="1"/>
  <c r="J309" i="10"/>
  <c r="K309" i="10" s="1"/>
  <c r="L308" i="10"/>
  <c r="J308" i="10"/>
  <c r="K308" i="10" s="1"/>
  <c r="J307" i="10"/>
  <c r="K307" i="10" s="1"/>
  <c r="J306" i="10"/>
  <c r="K306" i="10" s="1"/>
  <c r="L305" i="10"/>
  <c r="J305" i="10"/>
  <c r="K305" i="10" s="1"/>
  <c r="L304" i="10"/>
  <c r="J304" i="10"/>
  <c r="K304" i="10" s="1"/>
  <c r="J303" i="10"/>
  <c r="K303" i="10" s="1"/>
  <c r="J302" i="10"/>
  <c r="K302" i="10" s="1"/>
  <c r="L301" i="10"/>
  <c r="J301" i="10"/>
  <c r="K301" i="10" s="1"/>
  <c r="J300" i="10"/>
  <c r="K300" i="10" s="1"/>
  <c r="J299" i="10"/>
  <c r="K299" i="10" s="1"/>
  <c r="L298" i="10"/>
  <c r="J298" i="10"/>
  <c r="K298" i="10" s="1"/>
  <c r="J297" i="10"/>
  <c r="K297" i="10" s="1"/>
  <c r="J296" i="10"/>
  <c r="K296" i="10" s="1"/>
  <c r="L295" i="10"/>
  <c r="J295" i="10"/>
  <c r="K295" i="10" s="1"/>
  <c r="L294" i="10"/>
  <c r="J294" i="10"/>
  <c r="K294" i="10" s="1"/>
  <c r="J293" i="10"/>
  <c r="K293" i="10" s="1"/>
  <c r="J292" i="10"/>
  <c r="K292" i="10" s="1"/>
  <c r="L291" i="10"/>
  <c r="J291" i="10"/>
  <c r="K291" i="10" s="1"/>
  <c r="J290" i="10"/>
  <c r="K290" i="10" s="1"/>
  <c r="J289" i="10"/>
  <c r="K289" i="10" s="1"/>
  <c r="L288" i="10"/>
  <c r="J288" i="10"/>
  <c r="K288" i="10" s="1"/>
  <c r="J287" i="10"/>
  <c r="K287" i="10" s="1"/>
  <c r="J286" i="10"/>
  <c r="K286" i="10" s="1"/>
  <c r="L285" i="10"/>
  <c r="J285" i="10"/>
  <c r="K285" i="10" s="1"/>
  <c r="L284" i="10"/>
  <c r="J284" i="10"/>
  <c r="K284" i="10" s="1"/>
  <c r="J283" i="10"/>
  <c r="K283" i="10" s="1"/>
  <c r="J282" i="10"/>
  <c r="K282" i="10" s="1"/>
  <c r="L281" i="10"/>
  <c r="J281" i="10"/>
  <c r="K281" i="10" s="1"/>
  <c r="J280" i="10"/>
  <c r="K280" i="10" s="1"/>
  <c r="J279" i="10"/>
  <c r="K279" i="10" s="1"/>
  <c r="L278" i="10"/>
  <c r="J278" i="10"/>
  <c r="K278" i="10" s="1"/>
  <c r="J277" i="10"/>
  <c r="K277" i="10" s="1"/>
  <c r="J276" i="10"/>
  <c r="K276" i="10" s="1"/>
  <c r="L275" i="10"/>
  <c r="J275" i="10"/>
  <c r="K275" i="10" s="1"/>
  <c r="L274" i="10"/>
  <c r="J274" i="10"/>
  <c r="K274" i="10" s="1"/>
  <c r="J273" i="10"/>
  <c r="K273" i="10" s="1"/>
  <c r="J272" i="10"/>
  <c r="K272" i="10" s="1"/>
  <c r="L271" i="10"/>
  <c r="J271" i="10"/>
  <c r="K271" i="10" s="1"/>
  <c r="J270" i="10"/>
  <c r="K270" i="10" s="1"/>
  <c r="J269" i="10"/>
  <c r="K269" i="10" s="1"/>
  <c r="L268" i="10"/>
  <c r="J268" i="10"/>
  <c r="K268" i="10" s="1"/>
  <c r="J267" i="10"/>
  <c r="K267" i="10" s="1"/>
  <c r="J266" i="10"/>
  <c r="K266" i="10" s="1"/>
  <c r="L265" i="10"/>
  <c r="J265" i="10"/>
  <c r="K265" i="10" s="1"/>
  <c r="L264" i="10"/>
  <c r="J264" i="10"/>
  <c r="K264" i="10" s="1"/>
  <c r="J263" i="10"/>
  <c r="K263" i="10" s="1"/>
  <c r="J262" i="10"/>
  <c r="K262" i="10" s="1"/>
  <c r="J261" i="10"/>
  <c r="K261" i="10" s="1"/>
  <c r="L260" i="10"/>
  <c r="J260" i="10"/>
  <c r="K260" i="10" s="1"/>
  <c r="J259" i="10"/>
  <c r="K259" i="10" s="1"/>
  <c r="L258" i="10"/>
  <c r="J258" i="10"/>
  <c r="K258" i="10" s="1"/>
  <c r="J257" i="10"/>
  <c r="K257" i="10" s="1"/>
  <c r="J256" i="10"/>
  <c r="K256" i="10" s="1"/>
  <c r="J255" i="10"/>
  <c r="K255" i="10" s="1"/>
  <c r="L254" i="10"/>
  <c r="J254" i="10"/>
  <c r="K254" i="10" s="1"/>
  <c r="J253" i="10"/>
  <c r="K253" i="10" s="1"/>
  <c r="J252" i="10"/>
  <c r="K252" i="10" s="1"/>
  <c r="J251" i="10"/>
  <c r="K251" i="10" s="1"/>
  <c r="J250" i="10"/>
  <c r="K250" i="10" s="1"/>
  <c r="L249" i="10"/>
  <c r="J249" i="10"/>
  <c r="K249" i="10" s="1"/>
  <c r="J248" i="10"/>
  <c r="K248" i="10" s="1"/>
  <c r="J247" i="10"/>
  <c r="K247" i="10" s="1"/>
  <c r="J246" i="10"/>
  <c r="K246" i="10" s="1"/>
  <c r="L245" i="10"/>
  <c r="J245" i="10"/>
  <c r="K245" i="10" s="1"/>
  <c r="J244" i="10"/>
  <c r="K244" i="10" s="1"/>
  <c r="J243" i="10"/>
  <c r="K243" i="10" s="1"/>
  <c r="J242" i="10"/>
  <c r="K242" i="10" s="1"/>
  <c r="L241" i="10"/>
  <c r="J241" i="10"/>
  <c r="K241" i="10" s="1"/>
  <c r="J240" i="10"/>
  <c r="K240" i="10" s="1"/>
  <c r="L239" i="10"/>
  <c r="J239" i="10"/>
  <c r="K239" i="10" s="1"/>
  <c r="J238" i="10"/>
  <c r="K238" i="10" s="1"/>
  <c r="J237" i="10"/>
  <c r="K237" i="10" s="1"/>
  <c r="J236" i="10"/>
  <c r="K236" i="10" s="1"/>
  <c r="J235" i="10"/>
  <c r="K235" i="10" s="1"/>
  <c r="L234" i="10"/>
  <c r="J234" i="10"/>
  <c r="K234" i="10" s="1"/>
  <c r="J233" i="10"/>
  <c r="K233" i="10" s="1"/>
  <c r="J232" i="10"/>
  <c r="K232" i="10" s="1"/>
  <c r="L231" i="10"/>
  <c r="J231" i="10"/>
  <c r="K231" i="10" s="1"/>
  <c r="J230" i="10"/>
  <c r="K230" i="10" s="1"/>
  <c r="J229" i="10"/>
  <c r="K229" i="10" s="1"/>
  <c r="L228" i="10"/>
  <c r="J228" i="10"/>
  <c r="K228" i="10" s="1"/>
  <c r="J227" i="10"/>
  <c r="K227" i="10" s="1"/>
  <c r="J226" i="10"/>
  <c r="K226" i="10" s="1"/>
  <c r="L225" i="10"/>
  <c r="J225" i="10"/>
  <c r="K225" i="10" s="1"/>
  <c r="J224" i="10"/>
  <c r="K224" i="10" s="1"/>
  <c r="J223" i="10"/>
  <c r="K223" i="10" s="1"/>
  <c r="L222" i="10"/>
  <c r="J222" i="10"/>
  <c r="K222" i="10" s="1"/>
  <c r="L221" i="10"/>
  <c r="J221" i="10"/>
  <c r="K221" i="10" s="1"/>
  <c r="J220" i="10"/>
  <c r="K220" i="10" s="1"/>
  <c r="J219" i="10"/>
  <c r="K219" i="10" s="1"/>
  <c r="J218" i="10"/>
  <c r="K218" i="10" s="1"/>
  <c r="L217" i="10"/>
  <c r="J217" i="10"/>
  <c r="K217" i="10" s="1"/>
  <c r="L216" i="10"/>
  <c r="J216" i="10"/>
  <c r="K216" i="10" s="1"/>
  <c r="J215" i="10"/>
  <c r="K215" i="10" s="1"/>
  <c r="J214" i="10"/>
  <c r="K214" i="10" s="1"/>
  <c r="J213" i="10"/>
  <c r="K213" i="10" s="1"/>
  <c r="J212" i="10"/>
  <c r="K212" i="10" s="1"/>
  <c r="L211" i="10"/>
  <c r="J211" i="10"/>
  <c r="K211" i="10" s="1"/>
  <c r="J210" i="10"/>
  <c r="K210" i="10" s="1"/>
  <c r="J209" i="10"/>
  <c r="K209" i="10" s="1"/>
  <c r="L208" i="10"/>
  <c r="J208" i="10"/>
  <c r="K208" i="10" s="1"/>
  <c r="J207" i="10"/>
  <c r="K207" i="10" s="1"/>
  <c r="J206" i="10"/>
  <c r="K206" i="10" s="1"/>
  <c r="L205" i="10"/>
  <c r="J205" i="10"/>
  <c r="K205" i="10" s="1"/>
  <c r="J204" i="10"/>
  <c r="K204" i="10" s="1"/>
  <c r="J203" i="10"/>
  <c r="K203" i="10" s="1"/>
  <c r="L202" i="10"/>
  <c r="J202" i="10"/>
  <c r="K202" i="10" s="1"/>
  <c r="L201" i="10"/>
  <c r="J201" i="10"/>
  <c r="K201" i="10" s="1"/>
  <c r="J200" i="10"/>
  <c r="K200" i="10" s="1"/>
  <c r="J199" i="10"/>
  <c r="K199" i="10" s="1"/>
  <c r="J198" i="10"/>
  <c r="K198" i="10" s="1"/>
  <c r="J197" i="10"/>
  <c r="K197" i="10" s="1"/>
  <c r="L196" i="10"/>
  <c r="J196" i="10"/>
  <c r="K196" i="10" s="1"/>
  <c r="J195" i="10"/>
  <c r="K195" i="10" s="1"/>
  <c r="L194" i="10"/>
  <c r="J194" i="10"/>
  <c r="K194" i="10" s="1"/>
  <c r="L193" i="10"/>
  <c r="J193" i="10"/>
  <c r="K193" i="10" s="1"/>
  <c r="J192" i="10"/>
  <c r="K192" i="10" s="1"/>
  <c r="O191" i="10"/>
  <c r="N191" i="10"/>
  <c r="M191" i="10"/>
  <c r="J191" i="10"/>
  <c r="O190" i="10"/>
  <c r="N190" i="10"/>
  <c r="M190" i="10"/>
  <c r="J190" i="10"/>
  <c r="O189" i="10"/>
  <c r="N189" i="10"/>
  <c r="M189" i="10"/>
  <c r="J189" i="10"/>
  <c r="O188" i="10"/>
  <c r="N188" i="10"/>
  <c r="M188" i="10"/>
  <c r="J188" i="10"/>
  <c r="O187" i="10"/>
  <c r="N187" i="10"/>
  <c r="M187" i="10"/>
  <c r="L187" i="10"/>
  <c r="J187" i="10"/>
  <c r="J186" i="10"/>
  <c r="K186" i="10" s="1"/>
  <c r="L185" i="10"/>
  <c r="J185" i="10"/>
  <c r="K185" i="10" s="1"/>
  <c r="O184" i="10"/>
  <c r="N184" i="10"/>
  <c r="M184" i="10"/>
  <c r="J184" i="10"/>
  <c r="O183" i="10"/>
  <c r="N183" i="10"/>
  <c r="M183" i="10"/>
  <c r="L183" i="10"/>
  <c r="J183" i="10"/>
  <c r="J182" i="10"/>
  <c r="K182" i="10" s="1"/>
  <c r="L181" i="10"/>
  <c r="J181" i="10"/>
  <c r="K181" i="10" s="1"/>
  <c r="J180" i="10"/>
  <c r="K180" i="10" s="1"/>
  <c r="J179" i="10"/>
  <c r="K179" i="10" s="1"/>
  <c r="J178" i="10"/>
  <c r="K178" i="10" s="1"/>
  <c r="L177" i="10"/>
  <c r="J177" i="10"/>
  <c r="K177" i="10" s="1"/>
  <c r="L176" i="10"/>
  <c r="J176" i="10"/>
  <c r="K176" i="10" s="1"/>
  <c r="J175" i="10"/>
  <c r="K175" i="10" s="1"/>
  <c r="J174" i="10"/>
  <c r="K174" i="10" s="1"/>
  <c r="J173" i="10"/>
  <c r="K173" i="10" s="1"/>
  <c r="J172" i="10"/>
  <c r="K172" i="10" s="1"/>
  <c r="L171" i="10"/>
  <c r="J171" i="10"/>
  <c r="K171" i="10" s="1"/>
  <c r="J170" i="10"/>
  <c r="K170" i="10" s="1"/>
  <c r="J169" i="10"/>
  <c r="K169" i="10" s="1"/>
  <c r="J168" i="10"/>
  <c r="K168" i="10" s="1"/>
  <c r="L167" i="10"/>
  <c r="J167" i="10"/>
  <c r="K167" i="10" s="1"/>
  <c r="L166" i="10"/>
  <c r="J166" i="10"/>
  <c r="K166" i="10" s="1"/>
  <c r="J165" i="10"/>
  <c r="K165" i="10" s="1"/>
  <c r="J164" i="10"/>
  <c r="K164" i="10" s="1"/>
  <c r="J163" i="10"/>
  <c r="K163" i="10" s="1"/>
  <c r="L162" i="10"/>
  <c r="J162" i="10"/>
  <c r="K162" i="10" s="1"/>
  <c r="J161" i="10"/>
  <c r="K161" i="10" s="1"/>
  <c r="L160" i="10"/>
  <c r="J160" i="10"/>
  <c r="K160" i="10" s="1"/>
  <c r="J159" i="10"/>
  <c r="K159" i="10" s="1"/>
  <c r="J158" i="10"/>
  <c r="K158" i="10" s="1"/>
  <c r="L157" i="10"/>
  <c r="J157" i="10"/>
  <c r="K157" i="10" s="1"/>
  <c r="J156" i="10"/>
  <c r="K156" i="10" s="1"/>
  <c r="J155" i="10"/>
  <c r="K155" i="10" s="1"/>
  <c r="J154" i="10"/>
  <c r="K154" i="10" s="1"/>
  <c r="J153" i="10"/>
  <c r="K153" i="10" s="1"/>
  <c r="J152" i="10"/>
  <c r="K152" i="10" s="1"/>
  <c r="L151" i="10"/>
  <c r="J151" i="10"/>
  <c r="K151" i="10" s="1"/>
  <c r="J150" i="10"/>
  <c r="K150" i="10" s="1"/>
  <c r="J149" i="10"/>
  <c r="K149" i="10" s="1"/>
  <c r="J148" i="10"/>
  <c r="K148" i="10" s="1"/>
  <c r="L147" i="10"/>
  <c r="J147" i="10"/>
  <c r="K147" i="10" s="1"/>
  <c r="O146" i="10"/>
  <c r="N146" i="10"/>
  <c r="M146" i="10"/>
  <c r="J146" i="10"/>
  <c r="O145" i="10"/>
  <c r="N145" i="10"/>
  <c r="M145" i="10"/>
  <c r="J145" i="10"/>
  <c r="O144" i="10"/>
  <c r="N144" i="10"/>
  <c r="M144" i="10"/>
  <c r="L144" i="10"/>
  <c r="J144" i="10"/>
  <c r="L143" i="10"/>
  <c r="J143" i="10"/>
  <c r="K143" i="10" s="1"/>
  <c r="L142" i="10"/>
  <c r="J142" i="10"/>
  <c r="K142" i="10" s="1"/>
  <c r="J141" i="10"/>
  <c r="K141" i="10" s="1"/>
  <c r="J140" i="10"/>
  <c r="K140" i="10" s="1"/>
  <c r="J139" i="10"/>
  <c r="K139" i="10" s="1"/>
  <c r="J138" i="10"/>
  <c r="K138" i="10" s="1"/>
  <c r="O137" i="10"/>
  <c r="N137" i="10"/>
  <c r="M137" i="10"/>
  <c r="L137" i="10"/>
  <c r="J137" i="10"/>
  <c r="J136" i="10"/>
  <c r="K136" i="10" s="1"/>
  <c r="O135" i="10"/>
  <c r="N135" i="10"/>
  <c r="M135" i="10"/>
  <c r="J135" i="10"/>
  <c r="O134" i="10"/>
  <c r="N134" i="10"/>
  <c r="M134" i="10"/>
  <c r="J134" i="10"/>
  <c r="O133" i="10"/>
  <c r="N133" i="10"/>
  <c r="M133" i="10"/>
  <c r="J133" i="10"/>
  <c r="O132" i="10"/>
  <c r="N132" i="10"/>
  <c r="M132" i="10"/>
  <c r="L132" i="10"/>
  <c r="J132" i="10"/>
  <c r="O131" i="10"/>
  <c r="N131" i="10"/>
  <c r="M131" i="10"/>
  <c r="L131" i="10"/>
  <c r="J131" i="10"/>
  <c r="L130" i="10"/>
  <c r="J130" i="10"/>
  <c r="K130" i="10" s="1"/>
  <c r="J129" i="10"/>
  <c r="K129" i="10" s="1"/>
  <c r="J128" i="10"/>
  <c r="K128" i="10" s="1"/>
  <c r="L127" i="10"/>
  <c r="J127" i="10"/>
  <c r="K127" i="10" s="1"/>
  <c r="L126" i="10"/>
  <c r="J126" i="10"/>
  <c r="K126" i="10" s="1"/>
  <c r="J125" i="10"/>
  <c r="K125" i="10" s="1"/>
  <c r="J124" i="10"/>
  <c r="K124" i="10" s="1"/>
  <c r="J123" i="10"/>
  <c r="K123" i="10" s="1"/>
  <c r="L122" i="10"/>
  <c r="J122" i="10"/>
  <c r="K122" i="10" s="1"/>
  <c r="J121" i="10"/>
  <c r="K121" i="10" s="1"/>
  <c r="J120" i="10"/>
  <c r="K120" i="10" s="1"/>
  <c r="L119" i="10"/>
  <c r="J119" i="10"/>
  <c r="K119" i="10" s="1"/>
  <c r="J118" i="10"/>
  <c r="K118" i="10" s="1"/>
  <c r="J117" i="10"/>
  <c r="K117" i="10" s="1"/>
  <c r="L116" i="10"/>
  <c r="J116" i="10"/>
  <c r="K116" i="10" s="1"/>
  <c r="L115" i="10"/>
  <c r="J115" i="10"/>
  <c r="K115" i="10" s="1"/>
  <c r="J114" i="10"/>
  <c r="K114" i="10" s="1"/>
  <c r="J113" i="10"/>
  <c r="K113" i="10" s="1"/>
  <c r="J112" i="10"/>
  <c r="K112" i="10" s="1"/>
  <c r="J111" i="10"/>
  <c r="K111" i="10" s="1"/>
  <c r="O110" i="10"/>
  <c r="N110" i="10"/>
  <c r="L110" i="10"/>
  <c r="J110" i="10"/>
  <c r="J109" i="10"/>
  <c r="K109" i="10" s="1"/>
  <c r="J108" i="10"/>
  <c r="K108" i="10" s="1"/>
  <c r="L107" i="10"/>
  <c r="J107" i="10"/>
  <c r="K107" i="10" s="1"/>
  <c r="L106" i="10"/>
  <c r="J106" i="10"/>
  <c r="K106" i="10" s="1"/>
  <c r="J105" i="10"/>
  <c r="K105" i="10" s="1"/>
  <c r="J104" i="10"/>
  <c r="K104" i="10" s="1"/>
  <c r="L103" i="10"/>
  <c r="J103" i="10"/>
  <c r="K103" i="10" s="1"/>
  <c r="J102" i="10"/>
  <c r="K102" i="10" s="1"/>
  <c r="J101" i="10"/>
  <c r="K101" i="10" s="1"/>
  <c r="L100" i="10"/>
  <c r="J100" i="10"/>
  <c r="K100" i="10" s="1"/>
  <c r="J99" i="10"/>
  <c r="K99" i="10" s="1"/>
  <c r="J98" i="10"/>
  <c r="K98" i="10" s="1"/>
  <c r="L97" i="10"/>
  <c r="J97" i="10"/>
  <c r="K97" i="10" s="1"/>
  <c r="L96" i="10"/>
  <c r="J96" i="10"/>
  <c r="K96" i="10" s="1"/>
  <c r="J95" i="10"/>
  <c r="K95" i="10" s="1"/>
  <c r="J94" i="10"/>
  <c r="K94" i="10" s="1"/>
  <c r="L93" i="10"/>
  <c r="J93" i="10"/>
  <c r="K93" i="10" s="1"/>
  <c r="J92" i="10"/>
  <c r="K92" i="10" s="1"/>
  <c r="J91" i="10"/>
  <c r="K91" i="10" s="1"/>
  <c r="J90" i="10"/>
  <c r="K90" i="10" s="1"/>
  <c r="L89" i="10"/>
  <c r="J89" i="10"/>
  <c r="K89" i="10" s="1"/>
  <c r="J88" i="10"/>
  <c r="K88" i="10" s="1"/>
  <c r="J87" i="10"/>
  <c r="K87" i="10" s="1"/>
  <c r="L86" i="10"/>
  <c r="J86" i="10"/>
  <c r="K86" i="10" s="1"/>
  <c r="L85" i="10"/>
  <c r="J85" i="10"/>
  <c r="K85" i="10" s="1"/>
  <c r="J84" i="10"/>
  <c r="K84" i="10" s="1"/>
  <c r="J83" i="10"/>
  <c r="K83" i="10" s="1"/>
  <c r="J82" i="10"/>
  <c r="K82" i="10" s="1"/>
  <c r="L81" i="10"/>
  <c r="J81" i="10"/>
  <c r="K81" i="10" s="1"/>
  <c r="J80" i="10"/>
  <c r="K80" i="10" s="1"/>
  <c r="J79" i="10"/>
  <c r="K79" i="10" s="1"/>
  <c r="L78" i="10"/>
  <c r="J78" i="10"/>
  <c r="K78" i="10" s="1"/>
  <c r="J77" i="10"/>
  <c r="K77" i="10" s="1"/>
  <c r="J76" i="10"/>
  <c r="K76" i="10" s="1"/>
  <c r="L75" i="10"/>
  <c r="J75" i="10"/>
  <c r="K75" i="10" s="1"/>
  <c r="L74" i="10"/>
  <c r="J74" i="10"/>
  <c r="K74" i="10" s="1"/>
  <c r="J73" i="10"/>
  <c r="K73" i="10" s="1"/>
  <c r="J72" i="10"/>
  <c r="K72" i="10" s="1"/>
  <c r="L71" i="10"/>
  <c r="J71" i="10"/>
  <c r="K71" i="10" s="1"/>
  <c r="J70" i="10"/>
  <c r="K70" i="10" s="1"/>
  <c r="J69" i="10"/>
  <c r="K69" i="10" s="1"/>
  <c r="L68" i="10"/>
  <c r="J68" i="10"/>
  <c r="K68" i="10" s="1"/>
  <c r="J67" i="10"/>
  <c r="K67" i="10" s="1"/>
  <c r="J66" i="10"/>
  <c r="K66" i="10" s="1"/>
  <c r="L65" i="10"/>
  <c r="J65" i="10"/>
  <c r="K65" i="10" s="1"/>
  <c r="L64" i="10"/>
  <c r="J64" i="10"/>
  <c r="K64" i="10" s="1"/>
  <c r="J63" i="10"/>
  <c r="K63" i="10" s="1"/>
  <c r="J62" i="10"/>
  <c r="K62" i="10" s="1"/>
  <c r="J61" i="10"/>
  <c r="K61" i="10" s="1"/>
  <c r="J60" i="10"/>
  <c r="K60" i="10" s="1"/>
  <c r="L59" i="10"/>
  <c r="J59" i="10"/>
  <c r="K59" i="10" s="1"/>
  <c r="J58" i="10"/>
  <c r="K58" i="10" s="1"/>
  <c r="J57" i="10"/>
  <c r="K57" i="10" s="1"/>
  <c r="L56" i="10"/>
  <c r="J56" i="10"/>
  <c r="K56" i="10" s="1"/>
  <c r="J55" i="10"/>
  <c r="K55" i="10" s="1"/>
  <c r="J54" i="10"/>
  <c r="K54" i="10" s="1"/>
  <c r="J53" i="10"/>
  <c r="K53" i="10" s="1"/>
  <c r="L52" i="10"/>
  <c r="J52" i="10"/>
  <c r="K52" i="10" s="1"/>
  <c r="J51" i="10"/>
  <c r="K51" i="10" s="1"/>
  <c r="J50" i="10"/>
  <c r="K50" i="10" s="1"/>
  <c r="J49" i="10"/>
  <c r="K49" i="10" s="1"/>
  <c r="L48" i="10"/>
  <c r="J48" i="10"/>
  <c r="K48" i="10" s="1"/>
  <c r="J47" i="10"/>
  <c r="K47" i="10" s="1"/>
  <c r="J46" i="10"/>
  <c r="K46" i="10" s="1"/>
  <c r="J45" i="10"/>
  <c r="K45" i="10" s="1"/>
  <c r="J44" i="10"/>
  <c r="K44" i="10" s="1"/>
  <c r="J43" i="10"/>
  <c r="K43" i="10" s="1"/>
  <c r="L42" i="10"/>
  <c r="J42" i="10"/>
  <c r="K42" i="10" s="1"/>
  <c r="L41" i="10"/>
  <c r="J41" i="10"/>
  <c r="K41" i="10" s="1"/>
  <c r="J40" i="10"/>
  <c r="K40" i="10" s="1"/>
  <c r="L39" i="10"/>
  <c r="J39" i="10"/>
  <c r="K39" i="10" s="1"/>
  <c r="J38" i="10"/>
  <c r="K38" i="10" s="1"/>
  <c r="J37" i="10"/>
  <c r="K37" i="10" s="1"/>
  <c r="J36" i="10"/>
  <c r="K36" i="10" s="1"/>
  <c r="J35" i="10"/>
  <c r="K35" i="10" s="1"/>
  <c r="J34" i="10"/>
  <c r="K34" i="10" s="1"/>
  <c r="J33" i="10"/>
  <c r="K33" i="10" s="1"/>
  <c r="O32" i="10"/>
  <c r="N32" i="10"/>
  <c r="L32" i="10"/>
  <c r="J32" i="10"/>
  <c r="J31" i="10"/>
  <c r="K31" i="10" s="1"/>
  <c r="J30" i="10"/>
  <c r="K30" i="10" s="1"/>
  <c r="J29" i="10"/>
  <c r="K29" i="10" s="1"/>
  <c r="J28" i="10"/>
  <c r="K28" i="10" s="1"/>
  <c r="J27" i="10"/>
  <c r="K27" i="10" s="1"/>
  <c r="J26" i="10"/>
  <c r="K26" i="10" s="1"/>
  <c r="O25" i="10"/>
  <c r="N25" i="10"/>
  <c r="L25" i="10"/>
  <c r="J25" i="10"/>
  <c r="J24" i="10"/>
  <c r="K24" i="10" s="1"/>
  <c r="J23" i="10"/>
  <c r="K23" i="10" s="1"/>
  <c r="J22" i="10"/>
  <c r="K22" i="10" s="1"/>
  <c r="J21" i="10"/>
  <c r="K21" i="10" s="1"/>
  <c r="J20" i="10"/>
  <c r="K20" i="10" s="1"/>
  <c r="J19" i="10"/>
  <c r="K19" i="10" s="1"/>
  <c r="J18" i="10"/>
  <c r="K18" i="10" s="1"/>
  <c r="J17" i="10"/>
  <c r="K17" i="10" s="1"/>
  <c r="J16" i="10"/>
  <c r="K16" i="10" s="1"/>
  <c r="J15" i="10"/>
  <c r="K15" i="10" s="1"/>
  <c r="O14" i="10"/>
  <c r="N14" i="10"/>
  <c r="L14" i="10"/>
  <c r="J14" i="10"/>
  <c r="J13" i="10"/>
  <c r="K13" i="10" s="1"/>
  <c r="J12" i="10"/>
  <c r="K12" i="10" s="1"/>
  <c r="J11" i="10"/>
  <c r="K11" i="10" s="1"/>
  <c r="J10" i="10"/>
  <c r="K10" i="10" s="1"/>
  <c r="J9" i="10"/>
  <c r="K9" i="10" s="1"/>
  <c r="J8" i="10"/>
  <c r="K8" i="10" s="1"/>
  <c r="J7" i="10"/>
  <c r="K7" i="10" s="1"/>
  <c r="J6" i="10"/>
  <c r="K6" i="10" s="1"/>
  <c r="J5" i="10"/>
  <c r="K5" i="10" s="1"/>
  <c r="O4" i="10"/>
  <c r="N4" i="10"/>
  <c r="L4" i="10"/>
  <c r="J4" i="10"/>
  <c r="J3" i="10"/>
  <c r="K3" i="10" s="1"/>
  <c r="L2" i="10"/>
  <c r="J2" i="10"/>
  <c r="K2" i="10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E9" i="9"/>
  <c r="E8" i="9"/>
  <c r="G8" i="9" s="1"/>
  <c r="E7" i="9"/>
  <c r="G7" i="9" s="1"/>
  <c r="E6" i="9"/>
  <c r="G6" i="9" s="1"/>
  <c r="E5" i="9"/>
  <c r="G5" i="9" s="1"/>
  <c r="E4" i="9"/>
  <c r="G4" i="9" s="1"/>
  <c r="E3" i="9"/>
  <c r="G3" i="9" s="1"/>
  <c r="E2" i="9"/>
  <c r="G2" i="9" s="1"/>
  <c r="L14" i="5"/>
  <c r="L25" i="5"/>
  <c r="L32" i="5"/>
  <c r="L39" i="5"/>
  <c r="L41" i="5"/>
  <c r="L42" i="5"/>
  <c r="L48" i="5"/>
  <c r="L52" i="5"/>
  <c r="L56" i="5"/>
  <c r="L59" i="5"/>
  <c r="L64" i="5"/>
  <c r="L65" i="5"/>
  <c r="L68" i="5"/>
  <c r="L71" i="5"/>
  <c r="L74" i="5"/>
  <c r="L75" i="5"/>
  <c r="L78" i="5"/>
  <c r="L81" i="5"/>
  <c r="L85" i="5"/>
  <c r="L86" i="5"/>
  <c r="L89" i="5"/>
  <c r="L93" i="5"/>
  <c r="L96" i="5"/>
  <c r="L97" i="5"/>
  <c r="L100" i="5"/>
  <c r="L103" i="5"/>
  <c r="L106" i="5"/>
  <c r="L107" i="5"/>
  <c r="L110" i="5"/>
  <c r="L115" i="5"/>
  <c r="L116" i="5"/>
  <c r="L119" i="5"/>
  <c r="L122" i="5"/>
  <c r="L126" i="5"/>
  <c r="L127" i="5"/>
  <c r="L130" i="5"/>
  <c r="L131" i="5"/>
  <c r="L132" i="5"/>
  <c r="L137" i="5"/>
  <c r="L142" i="5"/>
  <c r="L143" i="5"/>
  <c r="L144" i="5"/>
  <c r="L147" i="5"/>
  <c r="L151" i="5"/>
  <c r="L157" i="5"/>
  <c r="L160" i="5"/>
  <c r="L162" i="5"/>
  <c r="L166" i="5"/>
  <c r="L167" i="5"/>
  <c r="L171" i="5"/>
  <c r="L176" i="5"/>
  <c r="L177" i="5"/>
  <c r="L181" i="5"/>
  <c r="L183" i="5"/>
  <c r="L185" i="5"/>
  <c r="L187" i="5"/>
  <c r="L193" i="5"/>
  <c r="L194" i="5"/>
  <c r="L196" i="5"/>
  <c r="L201" i="5"/>
  <c r="L202" i="5"/>
  <c r="L205" i="5"/>
  <c r="L208" i="5"/>
  <c r="L211" i="5"/>
  <c r="L216" i="5"/>
  <c r="L217" i="5"/>
  <c r="L221" i="5"/>
  <c r="L222" i="5"/>
  <c r="L225" i="5"/>
  <c r="L228" i="5"/>
  <c r="L231" i="5"/>
  <c r="L234" i="5"/>
  <c r="L239" i="5"/>
  <c r="L241" i="5"/>
  <c r="L245" i="5"/>
  <c r="L249" i="5"/>
  <c r="L254" i="5"/>
  <c r="L258" i="5"/>
  <c r="L260" i="5"/>
  <c r="L264" i="5"/>
  <c r="L265" i="5"/>
  <c r="L268" i="5"/>
  <c r="L271" i="5"/>
  <c r="L274" i="5"/>
  <c r="L275" i="5"/>
  <c r="L278" i="5"/>
  <c r="L281" i="5"/>
  <c r="L284" i="5"/>
  <c r="L285" i="5"/>
  <c r="L288" i="5"/>
  <c r="L291" i="5"/>
  <c r="L294" i="5"/>
  <c r="L295" i="5"/>
  <c r="L298" i="5"/>
  <c r="L301" i="5"/>
  <c r="L304" i="5"/>
  <c r="L305" i="5"/>
  <c r="L308" i="5"/>
  <c r="L311" i="5"/>
  <c r="L314" i="5"/>
  <c r="L317" i="5"/>
  <c r="L318" i="5"/>
  <c r="L322" i="5"/>
  <c r="L328" i="5"/>
  <c r="L332" i="5"/>
  <c r="L336" i="5"/>
  <c r="L4" i="5"/>
  <c r="L2" i="5"/>
  <c r="M131" i="5"/>
  <c r="M132" i="5"/>
  <c r="M133" i="5"/>
  <c r="M134" i="5"/>
  <c r="M135" i="5"/>
  <c r="M137" i="5"/>
  <c r="M144" i="5"/>
  <c r="M145" i="5"/>
  <c r="M146" i="5"/>
  <c r="M183" i="5"/>
  <c r="M184" i="5"/>
  <c r="M187" i="5"/>
  <c r="M188" i="5"/>
  <c r="M189" i="5"/>
  <c r="M190" i="5"/>
  <c r="M191" i="5"/>
  <c r="N4" i="5"/>
  <c r="N14" i="5"/>
  <c r="N25" i="5"/>
  <c r="N32" i="5"/>
  <c r="N110" i="5"/>
  <c r="N131" i="5"/>
  <c r="N132" i="5"/>
  <c r="N133" i="5"/>
  <c r="N134" i="5"/>
  <c r="N135" i="5"/>
  <c r="N137" i="5"/>
  <c r="N144" i="5"/>
  <c r="N145" i="5"/>
  <c r="N146" i="5"/>
  <c r="N183" i="5"/>
  <c r="N184" i="5"/>
  <c r="N187" i="5"/>
  <c r="N188" i="5"/>
  <c r="N189" i="5"/>
  <c r="N190" i="5"/>
  <c r="N191" i="5"/>
  <c r="O4" i="5"/>
  <c r="O14" i="5"/>
  <c r="O25" i="5"/>
  <c r="O32" i="5"/>
  <c r="O110" i="5"/>
  <c r="O131" i="5"/>
  <c r="O132" i="5"/>
  <c r="O133" i="5"/>
  <c r="O134" i="5"/>
  <c r="O135" i="5"/>
  <c r="O137" i="5"/>
  <c r="O144" i="5"/>
  <c r="O145" i="5"/>
  <c r="O146" i="5"/>
  <c r="O183" i="5"/>
  <c r="O184" i="5"/>
  <c r="O187" i="5"/>
  <c r="O188" i="5"/>
  <c r="O189" i="5"/>
  <c r="O190" i="5"/>
  <c r="O191" i="5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C16" i="6"/>
  <c r="B16" i="6" s="1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C18" i="6"/>
  <c r="D18" i="6"/>
  <c r="E18" i="6"/>
  <c r="F18" i="6"/>
  <c r="G18" i="6"/>
  <c r="B18" i="6" s="1"/>
  <c r="L296" i="5" s="1"/>
  <c r="H18" i="6"/>
  <c r="I18" i="6"/>
  <c r="J18" i="6"/>
  <c r="K18" i="6"/>
  <c r="L18" i="6"/>
  <c r="M18" i="6"/>
  <c r="N18" i="6"/>
  <c r="O18" i="6"/>
  <c r="P18" i="6"/>
  <c r="Q18" i="6"/>
  <c r="R18" i="6"/>
  <c r="S18" i="6"/>
  <c r="C19" i="6"/>
  <c r="D19" i="6"/>
  <c r="E19" i="6"/>
  <c r="F19" i="6"/>
  <c r="G19" i="6"/>
  <c r="H19" i="6"/>
  <c r="B19" i="6" s="1"/>
  <c r="L286" i="5" s="1"/>
  <c r="I19" i="6"/>
  <c r="J19" i="6"/>
  <c r="K19" i="6"/>
  <c r="L19" i="6"/>
  <c r="M19" i="6"/>
  <c r="N19" i="6"/>
  <c r="O19" i="6"/>
  <c r="P19" i="6"/>
  <c r="Q19" i="6"/>
  <c r="R19" i="6"/>
  <c r="S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C22" i="6"/>
  <c r="D22" i="6"/>
  <c r="E22" i="6"/>
  <c r="B22" i="6" s="1"/>
  <c r="L50" i="5" s="1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C23" i="6"/>
  <c r="D23" i="6"/>
  <c r="E23" i="6"/>
  <c r="F23" i="6"/>
  <c r="H23" i="6"/>
  <c r="I23" i="6"/>
  <c r="J23" i="6"/>
  <c r="K23" i="6"/>
  <c r="L23" i="6"/>
  <c r="M23" i="6"/>
  <c r="N23" i="6"/>
  <c r="O23" i="6"/>
  <c r="P23" i="6"/>
  <c r="Q23" i="6"/>
  <c r="R23" i="6"/>
  <c r="S23" i="6"/>
  <c r="C24" i="6"/>
  <c r="D24" i="6"/>
  <c r="E24" i="6"/>
  <c r="F24" i="6"/>
  <c r="H24" i="6"/>
  <c r="I24" i="6"/>
  <c r="J24" i="6"/>
  <c r="K24" i="6"/>
  <c r="L24" i="6"/>
  <c r="M24" i="6"/>
  <c r="N24" i="6"/>
  <c r="O24" i="6"/>
  <c r="P24" i="6"/>
  <c r="Q24" i="6"/>
  <c r="R24" i="6"/>
  <c r="S24" i="6"/>
  <c r="C25" i="6"/>
  <c r="D25" i="6"/>
  <c r="E25" i="6"/>
  <c r="F25" i="6"/>
  <c r="H25" i="6"/>
  <c r="I25" i="6"/>
  <c r="J25" i="6"/>
  <c r="K25" i="6"/>
  <c r="L25" i="6"/>
  <c r="M25" i="6"/>
  <c r="N25" i="6"/>
  <c r="O25" i="6"/>
  <c r="P25" i="6"/>
  <c r="Q25" i="6"/>
  <c r="R25" i="6"/>
  <c r="S25" i="6"/>
  <c r="C26" i="6"/>
  <c r="D26" i="6"/>
  <c r="E26" i="6"/>
  <c r="F26" i="6"/>
  <c r="H26" i="6"/>
  <c r="I26" i="6"/>
  <c r="J26" i="6"/>
  <c r="K26" i="6"/>
  <c r="L26" i="6"/>
  <c r="M26" i="6"/>
  <c r="N26" i="6"/>
  <c r="O26" i="6"/>
  <c r="P26" i="6"/>
  <c r="Q26" i="6"/>
  <c r="R26" i="6"/>
  <c r="S26" i="6"/>
  <c r="C27" i="6"/>
  <c r="B27" i="6" s="1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C30" i="6"/>
  <c r="B30" i="6" s="1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C31" i="6"/>
  <c r="D31" i="6"/>
  <c r="E31" i="6"/>
  <c r="F31" i="6"/>
  <c r="H31" i="6"/>
  <c r="I31" i="6"/>
  <c r="J31" i="6"/>
  <c r="K31" i="6"/>
  <c r="L31" i="6"/>
  <c r="M31" i="6"/>
  <c r="N31" i="6"/>
  <c r="O31" i="6"/>
  <c r="P31" i="6"/>
  <c r="Q31" i="6"/>
  <c r="R31" i="6"/>
  <c r="S31" i="6"/>
  <c r="C32" i="6"/>
  <c r="D32" i="6"/>
  <c r="E32" i="6"/>
  <c r="F32" i="6"/>
  <c r="H32" i="6"/>
  <c r="I32" i="6"/>
  <c r="J32" i="6"/>
  <c r="K32" i="6"/>
  <c r="L32" i="6"/>
  <c r="M32" i="6"/>
  <c r="N32" i="6"/>
  <c r="O32" i="6"/>
  <c r="P32" i="6"/>
  <c r="Q32" i="6"/>
  <c r="R32" i="6"/>
  <c r="S32" i="6"/>
  <c r="C33" i="6"/>
  <c r="B33" i="6" s="1"/>
  <c r="L54" i="5" s="1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C34" i="6"/>
  <c r="B34" i="6" s="1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C35" i="6"/>
  <c r="D35" i="6"/>
  <c r="E35" i="6"/>
  <c r="F35" i="6"/>
  <c r="G35" i="6"/>
  <c r="H35" i="6"/>
  <c r="B35" i="6" s="1"/>
  <c r="L290" i="5" s="1"/>
  <c r="I35" i="6"/>
  <c r="J35" i="6"/>
  <c r="K35" i="6"/>
  <c r="L35" i="6"/>
  <c r="M35" i="6"/>
  <c r="N35" i="6"/>
  <c r="O35" i="6"/>
  <c r="P35" i="6"/>
  <c r="Q35" i="6"/>
  <c r="R35" i="6"/>
  <c r="S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C38" i="6"/>
  <c r="D38" i="6"/>
  <c r="E38" i="6"/>
  <c r="F38" i="6"/>
  <c r="H38" i="6"/>
  <c r="I38" i="6"/>
  <c r="J38" i="6"/>
  <c r="K38" i="6"/>
  <c r="L38" i="6"/>
  <c r="M38" i="6"/>
  <c r="N38" i="6"/>
  <c r="O38" i="6"/>
  <c r="P38" i="6"/>
  <c r="Q38" i="6"/>
  <c r="R38" i="6"/>
  <c r="S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C40" i="6"/>
  <c r="D40" i="6"/>
  <c r="E40" i="6"/>
  <c r="F40" i="6"/>
  <c r="H40" i="6"/>
  <c r="I40" i="6"/>
  <c r="J40" i="6"/>
  <c r="K40" i="6"/>
  <c r="L40" i="6"/>
  <c r="M40" i="6"/>
  <c r="N40" i="6"/>
  <c r="O40" i="6"/>
  <c r="P40" i="6"/>
  <c r="Q40" i="6"/>
  <c r="R40" i="6"/>
  <c r="S40" i="6"/>
  <c r="C41" i="6"/>
  <c r="B41" i="6" s="1"/>
  <c r="L269" i="10" s="1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C42" i="6"/>
  <c r="B42" i="6" s="1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C43" i="6"/>
  <c r="B43" i="6" s="1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C44" i="6"/>
  <c r="B44" i="6" s="1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C46" i="6"/>
  <c r="D46" i="6"/>
  <c r="E46" i="6"/>
  <c r="F46" i="6"/>
  <c r="H46" i="6"/>
  <c r="I46" i="6"/>
  <c r="J46" i="6"/>
  <c r="K46" i="6"/>
  <c r="L46" i="6"/>
  <c r="M46" i="6"/>
  <c r="N46" i="6"/>
  <c r="O46" i="6"/>
  <c r="P46" i="6"/>
  <c r="Q46" i="6"/>
  <c r="R46" i="6"/>
  <c r="S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C48" i="6"/>
  <c r="D48" i="6"/>
  <c r="E48" i="6"/>
  <c r="F48" i="6"/>
  <c r="H48" i="6"/>
  <c r="I48" i="6"/>
  <c r="J48" i="6"/>
  <c r="K48" i="6"/>
  <c r="L48" i="6"/>
  <c r="M48" i="6"/>
  <c r="N48" i="6"/>
  <c r="O48" i="6"/>
  <c r="P48" i="6"/>
  <c r="Q48" i="6"/>
  <c r="R48" i="6"/>
  <c r="S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C50" i="6"/>
  <c r="D50" i="6"/>
  <c r="E50" i="6"/>
  <c r="F50" i="6"/>
  <c r="G50" i="6"/>
  <c r="H50" i="6"/>
  <c r="I50" i="6"/>
  <c r="B50" i="6" s="1"/>
  <c r="J50" i="6"/>
  <c r="K50" i="6"/>
  <c r="L50" i="6"/>
  <c r="M50" i="6"/>
  <c r="N50" i="6"/>
  <c r="O50" i="6"/>
  <c r="P50" i="6"/>
  <c r="Q50" i="6"/>
  <c r="R50" i="6"/>
  <c r="S50" i="6"/>
  <c r="C51" i="6"/>
  <c r="D51" i="6"/>
  <c r="E51" i="6"/>
  <c r="F51" i="6"/>
  <c r="G51" i="6"/>
  <c r="H51" i="6"/>
  <c r="I51" i="6"/>
  <c r="B51" i="6" s="1"/>
  <c r="L262" i="5" s="1"/>
  <c r="J51" i="6"/>
  <c r="K51" i="6"/>
  <c r="L51" i="6"/>
  <c r="M51" i="6"/>
  <c r="N51" i="6"/>
  <c r="O51" i="6"/>
  <c r="P51" i="6"/>
  <c r="Q51" i="6"/>
  <c r="R51" i="6"/>
  <c r="S51" i="6"/>
  <c r="C52" i="6"/>
  <c r="D52" i="6"/>
  <c r="E52" i="6"/>
  <c r="F52" i="6"/>
  <c r="G52" i="6"/>
  <c r="B52" i="6" s="1"/>
  <c r="L333" i="5" s="1"/>
  <c r="H52" i="6"/>
  <c r="I52" i="6"/>
  <c r="J52" i="6"/>
  <c r="K52" i="6"/>
  <c r="L52" i="6"/>
  <c r="M52" i="6"/>
  <c r="N52" i="6"/>
  <c r="O52" i="6"/>
  <c r="P52" i="6"/>
  <c r="Q52" i="6"/>
  <c r="R52" i="6"/>
  <c r="S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C54" i="6"/>
  <c r="B54" i="6" s="1"/>
  <c r="L47" i="5" s="1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C56" i="6"/>
  <c r="B56" i="6" s="1"/>
  <c r="L321" i="5" s="1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C57" i="6"/>
  <c r="B57" i="6" s="1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C58" i="6"/>
  <c r="B58" i="6" s="1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C59" i="6"/>
  <c r="B59" i="6" s="1"/>
  <c r="L101" i="5" s="1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C60" i="6"/>
  <c r="B60" i="6" s="1"/>
  <c r="L104" i="5" s="1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C62" i="6"/>
  <c r="D62" i="6"/>
  <c r="E62" i="6"/>
  <c r="B62" i="6" s="1"/>
  <c r="L124" i="5" s="1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C64" i="6"/>
  <c r="D64" i="6"/>
  <c r="B64" i="6" s="1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C65" i="6"/>
  <c r="B65" i="6" s="1"/>
  <c r="L299" i="5" s="1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C66" i="6"/>
  <c r="B66" i="6" s="1"/>
  <c r="L312" i="5" s="1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C67" i="6"/>
  <c r="B67" i="6" s="1"/>
  <c r="L292" i="5" s="1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C68" i="6"/>
  <c r="B68" i="6" s="1"/>
  <c r="L302" i="5" s="1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C70" i="6"/>
  <c r="B70" i="6" s="1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C71" i="6"/>
  <c r="D71" i="6"/>
  <c r="E71" i="6"/>
  <c r="F71" i="6"/>
  <c r="H71" i="6"/>
  <c r="I71" i="6"/>
  <c r="J71" i="6"/>
  <c r="K71" i="6"/>
  <c r="L71" i="6"/>
  <c r="M71" i="6"/>
  <c r="N71" i="6"/>
  <c r="O71" i="6"/>
  <c r="P71" i="6"/>
  <c r="Q71" i="6"/>
  <c r="R71" i="6"/>
  <c r="S71" i="6"/>
  <c r="C72" i="6"/>
  <c r="B72" i="6" s="1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C73" i="6"/>
  <c r="D73" i="6"/>
  <c r="E73" i="6"/>
  <c r="F73" i="6"/>
  <c r="H73" i="6"/>
  <c r="I73" i="6"/>
  <c r="J73" i="6"/>
  <c r="K73" i="6"/>
  <c r="L73" i="6"/>
  <c r="M73" i="6"/>
  <c r="N73" i="6"/>
  <c r="O73" i="6"/>
  <c r="P73" i="6"/>
  <c r="Q73" i="6"/>
  <c r="R73" i="6"/>
  <c r="S73" i="6"/>
  <c r="C74" i="6"/>
  <c r="D74" i="6"/>
  <c r="E74" i="6"/>
  <c r="F74" i="6"/>
  <c r="H74" i="6"/>
  <c r="I74" i="6"/>
  <c r="J74" i="6"/>
  <c r="K74" i="6"/>
  <c r="L74" i="6"/>
  <c r="M74" i="6"/>
  <c r="N74" i="6"/>
  <c r="O74" i="6"/>
  <c r="P74" i="6"/>
  <c r="Q74" i="6"/>
  <c r="R74" i="6"/>
  <c r="S74" i="6"/>
  <c r="C75" i="6"/>
  <c r="D75" i="6"/>
  <c r="E75" i="6"/>
  <c r="F75" i="6"/>
  <c r="G75" i="6"/>
  <c r="H75" i="6"/>
  <c r="B75" i="6" s="1"/>
  <c r="I75" i="6"/>
  <c r="J75" i="6"/>
  <c r="K75" i="6"/>
  <c r="L75" i="6"/>
  <c r="M75" i="6"/>
  <c r="N75" i="6"/>
  <c r="O75" i="6"/>
  <c r="P75" i="6"/>
  <c r="Q75" i="6"/>
  <c r="R75" i="6"/>
  <c r="S75" i="6"/>
  <c r="C76" i="6"/>
  <c r="D76" i="6"/>
  <c r="E76" i="6"/>
  <c r="F76" i="6"/>
  <c r="G76" i="6"/>
  <c r="H76" i="6"/>
  <c r="B76" i="6" s="1"/>
  <c r="I76" i="6"/>
  <c r="J76" i="6"/>
  <c r="K76" i="6"/>
  <c r="L76" i="6"/>
  <c r="M76" i="6"/>
  <c r="N76" i="6"/>
  <c r="O76" i="6"/>
  <c r="P76" i="6"/>
  <c r="Q76" i="6"/>
  <c r="R76" i="6"/>
  <c r="S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C78" i="6"/>
  <c r="B78" i="6" s="1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C80" i="6"/>
  <c r="B80" i="6" s="1"/>
  <c r="L61" i="5" s="1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C82" i="6"/>
  <c r="B82" i="6" s="1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C83" i="6"/>
  <c r="B83" i="6" s="1"/>
  <c r="L315" i="5" s="1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C84" i="6"/>
  <c r="B84" i="6" s="1"/>
  <c r="L316" i="5" s="1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D3" i="6"/>
  <c r="E3" i="6"/>
  <c r="F3" i="6"/>
  <c r="B3" i="6" s="1"/>
  <c r="G3" i="6"/>
  <c r="H3" i="6"/>
  <c r="I3" i="6"/>
  <c r="J3" i="6"/>
  <c r="K3" i="6"/>
  <c r="L3" i="6"/>
  <c r="M3" i="6"/>
  <c r="N3" i="6"/>
  <c r="O3" i="6"/>
  <c r="P3" i="6"/>
  <c r="Q3" i="6"/>
  <c r="R3" i="6"/>
  <c r="S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C7" i="6"/>
  <c r="C8" i="6"/>
  <c r="B8" i="6" s="1"/>
  <c r="C9" i="6"/>
  <c r="C10" i="6"/>
  <c r="B10" i="6" s="1"/>
  <c r="C11" i="6"/>
  <c r="B11" i="6" s="1"/>
  <c r="L152" i="5" s="1"/>
  <c r="C12" i="6"/>
  <c r="C13" i="6"/>
  <c r="C14" i="6"/>
  <c r="B14" i="6" s="1"/>
  <c r="C3" i="6"/>
  <c r="C4" i="6"/>
  <c r="C5" i="6"/>
  <c r="C6" i="6"/>
  <c r="B6" i="6" s="1"/>
  <c r="C2" i="6"/>
  <c r="B2" i="6" s="1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K39" i="5" s="1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K160" i="5" s="1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K258" i="5" s="1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K339" i="5" s="1"/>
  <c r="J3" i="5"/>
  <c r="J4" i="5"/>
  <c r="J5" i="5"/>
  <c r="J6" i="5"/>
  <c r="J7" i="5"/>
  <c r="J8" i="5"/>
  <c r="J9" i="5"/>
  <c r="J10" i="5"/>
  <c r="J11" i="5"/>
  <c r="J12" i="5"/>
  <c r="J13" i="5"/>
  <c r="J14" i="5"/>
  <c r="J2" i="5"/>
  <c r="K2" i="5" s="1"/>
  <c r="F3" i="4"/>
  <c r="G4" i="1" s="1"/>
  <c r="F16" i="4"/>
  <c r="G5" i="1" s="1"/>
  <c r="F12" i="4"/>
  <c r="G6" i="1" s="1"/>
  <c r="F8" i="4"/>
  <c r="G7" i="1" s="1"/>
  <c r="F5" i="4"/>
  <c r="G2" i="1" s="1"/>
  <c r="F4" i="4"/>
  <c r="G8" i="1" s="1"/>
  <c r="F6" i="4"/>
  <c r="G23" i="6" s="1"/>
  <c r="F13" i="4"/>
  <c r="G14" i="1" s="1"/>
  <c r="F14" i="4"/>
  <c r="G15" i="1" s="1"/>
  <c r="F15" i="4"/>
  <c r="F9" i="4"/>
  <c r="G11" i="1" s="1"/>
  <c r="F10" i="4"/>
  <c r="G12" i="1" s="1"/>
  <c r="F11" i="4"/>
  <c r="F17" i="4"/>
  <c r="G13" i="1" s="1"/>
  <c r="F18" i="4"/>
  <c r="F7" i="4"/>
  <c r="G10" i="1" s="1"/>
  <c r="F2" i="4"/>
  <c r="G3" i="1" s="1"/>
  <c r="E16" i="3"/>
  <c r="G16" i="3" s="1"/>
  <c r="F16" i="3"/>
  <c r="E17" i="3"/>
  <c r="G17" i="3" s="1"/>
  <c r="F17" i="3"/>
  <c r="E18" i="3"/>
  <c r="G18" i="3" s="1"/>
  <c r="F18" i="3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19" i="3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F2" i="2" s="1"/>
  <c r="F16" i="2" s="1"/>
  <c r="F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L331" i="10" l="1"/>
  <c r="L323" i="10"/>
  <c r="L72" i="5"/>
  <c r="L256" i="5"/>
  <c r="L57" i="5"/>
  <c r="L326" i="10"/>
  <c r="L82" i="5"/>
  <c r="L323" i="5"/>
  <c r="L256" i="10"/>
  <c r="L326" i="5"/>
  <c r="L108" i="5"/>
  <c r="L267" i="10"/>
  <c r="L243" i="10"/>
  <c r="L219" i="10"/>
  <c r="L207" i="10"/>
  <c r="L199" i="10"/>
  <c r="M196" i="10" s="1"/>
  <c r="L190" i="10"/>
  <c r="L240" i="5"/>
  <c r="L145" i="5"/>
  <c r="L233" i="5"/>
  <c r="L310" i="10"/>
  <c r="L290" i="10"/>
  <c r="L270" i="10"/>
  <c r="L230" i="10"/>
  <c r="M228" i="10" s="1"/>
  <c r="L210" i="10"/>
  <c r="L198" i="10"/>
  <c r="L188" i="10"/>
  <c r="L95" i="10"/>
  <c r="L83" i="10"/>
  <c r="L191" i="10"/>
  <c r="L219" i="5"/>
  <c r="L267" i="5"/>
  <c r="L189" i="10"/>
  <c r="L300" i="10"/>
  <c r="L240" i="10"/>
  <c r="L124" i="10"/>
  <c r="L109" i="10"/>
  <c r="L105" i="10"/>
  <c r="M103" i="10" s="1"/>
  <c r="L73" i="10"/>
  <c r="M71" i="10" s="1"/>
  <c r="L174" i="5"/>
  <c r="L190" i="5"/>
  <c r="L198" i="5"/>
  <c r="L230" i="5"/>
  <c r="L270" i="5"/>
  <c r="L174" i="10"/>
  <c r="L145" i="10"/>
  <c r="L191" i="5"/>
  <c r="L199" i="5"/>
  <c r="L207" i="5"/>
  <c r="L213" i="5"/>
  <c r="L210" i="5"/>
  <c r="L213" i="10"/>
  <c r="L70" i="10"/>
  <c r="L54" i="10"/>
  <c r="L188" i="5"/>
  <c r="L189" i="5"/>
  <c r="M185" i="5" s="1"/>
  <c r="L313" i="10"/>
  <c r="L233" i="10"/>
  <c r="L58" i="10"/>
  <c r="L300" i="5"/>
  <c r="L44" i="10"/>
  <c r="L43" i="10"/>
  <c r="L43" i="5"/>
  <c r="L299" i="10"/>
  <c r="L279" i="10"/>
  <c r="L123" i="10"/>
  <c r="L72" i="10"/>
  <c r="L302" i="10"/>
  <c r="L266" i="10"/>
  <c r="M265" i="10" s="1"/>
  <c r="L91" i="10"/>
  <c r="L79" i="10"/>
  <c r="L47" i="10"/>
  <c r="L26" i="5"/>
  <c r="L164" i="10"/>
  <c r="L152" i="10"/>
  <c r="L123" i="5"/>
  <c r="L292" i="10"/>
  <c r="L252" i="10"/>
  <c r="L101" i="10"/>
  <c r="L26" i="10"/>
  <c r="L23" i="10"/>
  <c r="L23" i="5"/>
  <c r="L79" i="5"/>
  <c r="L20" i="10"/>
  <c r="L20" i="5"/>
  <c r="L252" i="5"/>
  <c r="L164" i="5"/>
  <c r="N162" i="5" s="1"/>
  <c r="L94" i="10"/>
  <c r="L309" i="10"/>
  <c r="L113" i="10"/>
  <c r="L28" i="10"/>
  <c r="L28" i="5"/>
  <c r="L34" i="5"/>
  <c r="L34" i="10"/>
  <c r="L153" i="10"/>
  <c r="M151" i="10" s="1"/>
  <c r="L113" i="5"/>
  <c r="L153" i="5"/>
  <c r="L289" i="5"/>
  <c r="L279" i="5"/>
  <c r="L269" i="5"/>
  <c r="L266" i="5"/>
  <c r="B48" i="6"/>
  <c r="L40" i="5" s="1"/>
  <c r="L84" i="10"/>
  <c r="L141" i="10"/>
  <c r="L154" i="5"/>
  <c r="L30" i="10"/>
  <c r="L30" i="5"/>
  <c r="L154" i="10"/>
  <c r="L136" i="10"/>
  <c r="L84" i="5"/>
  <c r="B26" i="6"/>
  <c r="L327" i="10"/>
  <c r="L327" i="5"/>
  <c r="L235" i="10"/>
  <c r="L11" i="10"/>
  <c r="L16" i="5"/>
  <c r="L120" i="5"/>
  <c r="L168" i="5"/>
  <c r="L232" i="5"/>
  <c r="L186" i="10"/>
  <c r="L165" i="10"/>
  <c r="L134" i="10"/>
  <c r="L218" i="10"/>
  <c r="N216" i="10" s="1"/>
  <c r="L206" i="10"/>
  <c r="M205" i="10" s="1"/>
  <c r="L90" i="5"/>
  <c r="L172" i="10"/>
  <c r="L168" i="10"/>
  <c r="L235" i="5"/>
  <c r="L232" i="10"/>
  <c r="L212" i="10"/>
  <c r="L120" i="10"/>
  <c r="L53" i="10"/>
  <c r="L134" i="5"/>
  <c r="L182" i="5"/>
  <c r="L206" i="5"/>
  <c r="L5" i="5"/>
  <c r="L182" i="10"/>
  <c r="L172" i="5"/>
  <c r="L197" i="5"/>
  <c r="M196" i="5" s="1"/>
  <c r="L212" i="5"/>
  <c r="L11" i="5"/>
  <c r="L197" i="10"/>
  <c r="L186" i="5"/>
  <c r="L5" i="10"/>
  <c r="L229" i="10"/>
  <c r="L165" i="5"/>
  <c r="L229" i="5"/>
  <c r="M228" i="5" s="1"/>
  <c r="L218" i="5"/>
  <c r="N216" i="5" s="1"/>
  <c r="L16" i="10"/>
  <c r="L53" i="5"/>
  <c r="L315" i="10"/>
  <c r="L104" i="10"/>
  <c r="L60" i="5"/>
  <c r="L319" i="10"/>
  <c r="L111" i="10"/>
  <c r="M110" i="10" s="1"/>
  <c r="L111" i="5"/>
  <c r="L161" i="10"/>
  <c r="L161" i="5"/>
  <c r="L259" i="10"/>
  <c r="L259" i="5"/>
  <c r="L215" i="10"/>
  <c r="L92" i="10"/>
  <c r="L192" i="5"/>
  <c r="L200" i="5"/>
  <c r="L129" i="5"/>
  <c r="L238" i="10"/>
  <c r="L118" i="10"/>
  <c r="L243" i="5"/>
  <c r="L220" i="10"/>
  <c r="L200" i="10"/>
  <c r="L192" i="10"/>
  <c r="L118" i="5"/>
  <c r="L238" i="5"/>
  <c r="L175" i="5"/>
  <c r="L215" i="5"/>
  <c r="L140" i="10"/>
  <c r="L129" i="10"/>
  <c r="L220" i="5"/>
  <c r="L175" i="10"/>
  <c r="L330" i="10"/>
  <c r="L330" i="5"/>
  <c r="L255" i="10"/>
  <c r="L255" i="5"/>
  <c r="L73" i="5"/>
  <c r="L105" i="5"/>
  <c r="L58" i="5"/>
  <c r="L83" i="5"/>
  <c r="L70" i="5"/>
  <c r="L95" i="5"/>
  <c r="L109" i="5"/>
  <c r="L29" i="10"/>
  <c r="L29" i="5"/>
  <c r="L112" i="10"/>
  <c r="L92" i="5"/>
  <c r="L261" i="5"/>
  <c r="L261" i="10"/>
  <c r="L156" i="5"/>
  <c r="B4" i="6"/>
  <c r="B79" i="6"/>
  <c r="B63" i="6"/>
  <c r="B55" i="6"/>
  <c r="L331" i="5" s="1"/>
  <c r="B47" i="6"/>
  <c r="B39" i="6"/>
  <c r="L283" i="5" s="1"/>
  <c r="G9" i="9"/>
  <c r="L31" i="10"/>
  <c r="L163" i="10"/>
  <c r="N162" i="10" s="1"/>
  <c r="B5" i="6"/>
  <c r="B23" i="6"/>
  <c r="G74" i="6"/>
  <c r="B74" i="6" s="1"/>
  <c r="L320" i="5" s="1"/>
  <c r="G26" i="6"/>
  <c r="B21" i="6"/>
  <c r="L306" i="5" s="1"/>
  <c r="L90" i="10"/>
  <c r="L125" i="10"/>
  <c r="L155" i="10"/>
  <c r="L257" i="10"/>
  <c r="L114" i="10"/>
  <c r="L63" i="5"/>
  <c r="B7" i="6"/>
  <c r="B85" i="6"/>
  <c r="L140" i="5" s="1"/>
  <c r="B77" i="6"/>
  <c r="L114" i="5" s="1"/>
  <c r="G73" i="6"/>
  <c r="B73" i="6" s="1"/>
  <c r="L319" i="5" s="1"/>
  <c r="B69" i="6"/>
  <c r="B61" i="6"/>
  <c r="B53" i="6"/>
  <c r="B45" i="6"/>
  <c r="L66" i="5" s="1"/>
  <c r="B37" i="6"/>
  <c r="L135" i="5" s="1"/>
  <c r="B29" i="6"/>
  <c r="G24" i="6"/>
  <c r="B24" i="6" s="1"/>
  <c r="L51" i="5" s="1"/>
  <c r="B20" i="6"/>
  <c r="L338" i="5"/>
  <c r="L38" i="10"/>
  <c r="B81" i="6"/>
  <c r="B15" i="6"/>
  <c r="L36" i="5"/>
  <c r="L159" i="10"/>
  <c r="B13" i="6"/>
  <c r="L44" i="5" s="1"/>
  <c r="G48" i="6"/>
  <c r="G40" i="6"/>
  <c r="B40" i="6" s="1"/>
  <c r="L329" i="5" s="1"/>
  <c r="M328" i="5" s="1"/>
  <c r="B36" i="6"/>
  <c r="G32" i="6"/>
  <c r="B32" i="6" s="1"/>
  <c r="L313" i="5" s="1"/>
  <c r="M311" i="5" s="1"/>
  <c r="B28" i="6"/>
  <c r="L289" i="10"/>
  <c r="M288" i="10" s="1"/>
  <c r="L62" i="10"/>
  <c r="B9" i="6"/>
  <c r="G9" i="1"/>
  <c r="G25" i="6"/>
  <c r="B25" i="6" s="1"/>
  <c r="L307" i="5" s="1"/>
  <c r="B12" i="6"/>
  <c r="G71" i="6"/>
  <c r="B71" i="6" s="1"/>
  <c r="G31" i="6"/>
  <c r="B31" i="6" s="1"/>
  <c r="L310" i="5" s="1"/>
  <c r="L282" i="5"/>
  <c r="B49" i="6"/>
  <c r="L339" i="10"/>
  <c r="L335" i="10"/>
  <c r="L263" i="10"/>
  <c r="L251" i="10"/>
  <c r="L247" i="10"/>
  <c r="M245" i="10" s="1"/>
  <c r="L108" i="10"/>
  <c r="N106" i="10" s="1"/>
  <c r="L36" i="10"/>
  <c r="L248" i="5"/>
  <c r="L257" i="5"/>
  <c r="L337" i="5"/>
  <c r="L8" i="5"/>
  <c r="L338" i="10"/>
  <c r="L334" i="10"/>
  <c r="L282" i="10"/>
  <c r="L246" i="10"/>
  <c r="L51" i="10"/>
  <c r="L35" i="10"/>
  <c r="L156" i="10"/>
  <c r="L35" i="5"/>
  <c r="L163" i="5"/>
  <c r="L251" i="5"/>
  <c r="L339" i="5"/>
  <c r="M336" i="5" s="1"/>
  <c r="L337" i="10"/>
  <c r="L312" i="10"/>
  <c r="L248" i="10"/>
  <c r="L133" i="10"/>
  <c r="L69" i="10"/>
  <c r="L57" i="10"/>
  <c r="M56" i="10" s="1"/>
  <c r="L8" i="10"/>
  <c r="L38" i="5"/>
  <c r="L150" i="5"/>
  <c r="L158" i="5"/>
  <c r="L246" i="5"/>
  <c r="L334" i="5"/>
  <c r="L158" i="10"/>
  <c r="L150" i="10"/>
  <c r="L31" i="5"/>
  <c r="L159" i="5"/>
  <c r="L247" i="5"/>
  <c r="L335" i="5"/>
  <c r="G46" i="6"/>
  <c r="B46" i="6" s="1"/>
  <c r="G38" i="6"/>
  <c r="B38" i="6" s="1"/>
  <c r="L303" i="5" s="1"/>
  <c r="B17" i="6"/>
  <c r="L82" i="10"/>
  <c r="G16" i="9"/>
  <c r="N2" i="10"/>
  <c r="M2" i="10"/>
  <c r="O3" i="10"/>
  <c r="N3" i="10"/>
  <c r="M3" i="10"/>
  <c r="O5" i="10"/>
  <c r="N5" i="10"/>
  <c r="M5" i="10"/>
  <c r="O6" i="10"/>
  <c r="N6" i="10"/>
  <c r="M6" i="10"/>
  <c r="O7" i="10"/>
  <c r="N7" i="10"/>
  <c r="M7" i="10"/>
  <c r="O8" i="10"/>
  <c r="N8" i="10"/>
  <c r="M8" i="10"/>
  <c r="O9" i="10"/>
  <c r="N9" i="10"/>
  <c r="M9" i="10"/>
  <c r="O10" i="10"/>
  <c r="N10" i="10"/>
  <c r="M10" i="10"/>
  <c r="O11" i="10"/>
  <c r="N11" i="10"/>
  <c r="M11" i="10"/>
  <c r="O12" i="10"/>
  <c r="N12" i="10"/>
  <c r="M12" i="10"/>
  <c r="O13" i="10"/>
  <c r="N13" i="10"/>
  <c r="M13" i="10"/>
  <c r="O15" i="10"/>
  <c r="N15" i="10"/>
  <c r="M15" i="10"/>
  <c r="O16" i="10"/>
  <c r="N16" i="10"/>
  <c r="M16" i="10"/>
  <c r="O17" i="10"/>
  <c r="N17" i="10"/>
  <c r="M17" i="10"/>
  <c r="O18" i="10"/>
  <c r="N18" i="10"/>
  <c r="M18" i="10"/>
  <c r="O19" i="10"/>
  <c r="N19" i="10"/>
  <c r="M19" i="10"/>
  <c r="O20" i="10"/>
  <c r="N20" i="10"/>
  <c r="M20" i="10"/>
  <c r="O21" i="10"/>
  <c r="N21" i="10"/>
  <c r="M21" i="10"/>
  <c r="O22" i="10"/>
  <c r="N22" i="10"/>
  <c r="M22" i="10"/>
  <c r="O23" i="10"/>
  <c r="N23" i="10"/>
  <c r="M23" i="10"/>
  <c r="O24" i="10"/>
  <c r="N24" i="10"/>
  <c r="M24" i="10"/>
  <c r="O26" i="10"/>
  <c r="N26" i="10"/>
  <c r="M26" i="10"/>
  <c r="O27" i="10"/>
  <c r="N27" i="10"/>
  <c r="M27" i="10"/>
  <c r="O28" i="10"/>
  <c r="N28" i="10"/>
  <c r="M28" i="10"/>
  <c r="O29" i="10"/>
  <c r="N29" i="10"/>
  <c r="M29" i="10"/>
  <c r="O30" i="10"/>
  <c r="N30" i="10"/>
  <c r="M30" i="10"/>
  <c r="O31" i="10"/>
  <c r="N31" i="10"/>
  <c r="M31" i="10"/>
  <c r="O33" i="10"/>
  <c r="N33" i="10"/>
  <c r="M33" i="10"/>
  <c r="O34" i="10"/>
  <c r="N34" i="10"/>
  <c r="M34" i="10"/>
  <c r="O35" i="10"/>
  <c r="N35" i="10"/>
  <c r="M35" i="10"/>
  <c r="O36" i="10"/>
  <c r="N36" i="10"/>
  <c r="M36" i="10"/>
  <c r="O37" i="10"/>
  <c r="N37" i="10"/>
  <c r="M37" i="10"/>
  <c r="O38" i="10"/>
  <c r="N38" i="10"/>
  <c r="M38" i="10"/>
  <c r="N39" i="10"/>
  <c r="M39" i="10"/>
  <c r="O40" i="10"/>
  <c r="N40" i="10"/>
  <c r="M40" i="10"/>
  <c r="O41" i="10"/>
  <c r="M41" i="10"/>
  <c r="O42" i="10"/>
  <c r="N42" i="10"/>
  <c r="O43" i="10"/>
  <c r="N43" i="10"/>
  <c r="M43" i="10"/>
  <c r="O44" i="10"/>
  <c r="N44" i="10"/>
  <c r="M44" i="10"/>
  <c r="O45" i="10"/>
  <c r="N45" i="10"/>
  <c r="M45" i="10"/>
  <c r="O46" i="10"/>
  <c r="N46" i="10"/>
  <c r="M46" i="10"/>
  <c r="O47" i="10"/>
  <c r="N47" i="10"/>
  <c r="M47" i="10"/>
  <c r="O48" i="10"/>
  <c r="N48" i="10"/>
  <c r="O49" i="10"/>
  <c r="N49" i="10"/>
  <c r="M49" i="10"/>
  <c r="O50" i="10"/>
  <c r="N50" i="10"/>
  <c r="M50" i="10"/>
  <c r="O51" i="10"/>
  <c r="N51" i="10"/>
  <c r="M51" i="10"/>
  <c r="O52" i="10"/>
  <c r="N52" i="10"/>
  <c r="O53" i="10"/>
  <c r="N53" i="10"/>
  <c r="M53" i="10"/>
  <c r="O54" i="10"/>
  <c r="N54" i="10"/>
  <c r="M54" i="10"/>
  <c r="O55" i="10"/>
  <c r="N55" i="10"/>
  <c r="M55" i="10"/>
  <c r="O56" i="10"/>
  <c r="N56" i="10"/>
  <c r="O57" i="10"/>
  <c r="N57" i="10"/>
  <c r="M57" i="10"/>
  <c r="O58" i="10"/>
  <c r="N58" i="10"/>
  <c r="M58" i="10"/>
  <c r="O59" i="10"/>
  <c r="N59" i="10"/>
  <c r="O60" i="10"/>
  <c r="N60" i="10"/>
  <c r="M60" i="10"/>
  <c r="O61" i="10"/>
  <c r="N61" i="10"/>
  <c r="M61" i="10"/>
  <c r="O62" i="10"/>
  <c r="N62" i="10"/>
  <c r="M62" i="10"/>
  <c r="O63" i="10"/>
  <c r="N63" i="10"/>
  <c r="M63" i="10"/>
  <c r="O64" i="10"/>
  <c r="M64" i="10"/>
  <c r="O65" i="10"/>
  <c r="N65" i="10"/>
  <c r="O66" i="10"/>
  <c r="N66" i="10"/>
  <c r="M66" i="10"/>
  <c r="O67" i="10"/>
  <c r="N67" i="10"/>
  <c r="M67" i="10"/>
  <c r="O68" i="10"/>
  <c r="N68" i="10"/>
  <c r="M68" i="10"/>
  <c r="O69" i="10"/>
  <c r="N69" i="10"/>
  <c r="M69" i="10"/>
  <c r="O70" i="10"/>
  <c r="N70" i="10"/>
  <c r="M70" i="10"/>
  <c r="O71" i="10"/>
  <c r="N71" i="10"/>
  <c r="O72" i="10"/>
  <c r="N72" i="10"/>
  <c r="M72" i="10"/>
  <c r="O73" i="10"/>
  <c r="N73" i="10"/>
  <c r="M73" i="10"/>
  <c r="O74" i="10"/>
  <c r="M74" i="10"/>
  <c r="O75" i="10"/>
  <c r="N75" i="10"/>
  <c r="O76" i="10"/>
  <c r="N76" i="10"/>
  <c r="M76" i="10"/>
  <c r="O77" i="10"/>
  <c r="N77" i="10"/>
  <c r="M77" i="10"/>
  <c r="O78" i="10"/>
  <c r="N78" i="10"/>
  <c r="O79" i="10"/>
  <c r="N79" i="10"/>
  <c r="M79" i="10"/>
  <c r="O80" i="10"/>
  <c r="N80" i="10"/>
  <c r="M80" i="10"/>
  <c r="O81" i="10"/>
  <c r="N81" i="10"/>
  <c r="M81" i="10"/>
  <c r="O82" i="10"/>
  <c r="N82" i="10"/>
  <c r="M82" i="10"/>
  <c r="O83" i="10"/>
  <c r="N83" i="10"/>
  <c r="M83" i="10"/>
  <c r="O84" i="10"/>
  <c r="N84" i="10"/>
  <c r="M84" i="10"/>
  <c r="O85" i="10"/>
  <c r="M85" i="10"/>
  <c r="O86" i="10"/>
  <c r="N86" i="10"/>
  <c r="O87" i="10"/>
  <c r="N87" i="10"/>
  <c r="M87" i="10"/>
  <c r="O88" i="10"/>
  <c r="N88" i="10"/>
  <c r="M88" i="10"/>
  <c r="O89" i="10"/>
  <c r="N89" i="10"/>
  <c r="M89" i="10"/>
  <c r="O90" i="10"/>
  <c r="N90" i="10"/>
  <c r="M90" i="10"/>
  <c r="O91" i="10"/>
  <c r="N91" i="10"/>
  <c r="M91" i="10"/>
  <c r="O92" i="10"/>
  <c r="N92" i="10"/>
  <c r="M92" i="10"/>
  <c r="O93" i="10"/>
  <c r="N93" i="10"/>
  <c r="M93" i="10"/>
  <c r="O94" i="10"/>
  <c r="N94" i="10"/>
  <c r="M94" i="10"/>
  <c r="O95" i="10"/>
  <c r="N95" i="10"/>
  <c r="M95" i="10"/>
  <c r="O96" i="10"/>
  <c r="M96" i="10"/>
  <c r="O97" i="10"/>
  <c r="N97" i="10"/>
  <c r="O98" i="10"/>
  <c r="N98" i="10"/>
  <c r="M98" i="10"/>
  <c r="O99" i="10"/>
  <c r="N99" i="10"/>
  <c r="M99" i="10"/>
  <c r="O100" i="10"/>
  <c r="N100" i="10"/>
  <c r="O101" i="10"/>
  <c r="N101" i="10"/>
  <c r="M101" i="10"/>
  <c r="O102" i="10"/>
  <c r="N102" i="10"/>
  <c r="M102" i="10"/>
  <c r="O103" i="10"/>
  <c r="N103" i="10"/>
  <c r="O104" i="10"/>
  <c r="N104" i="10"/>
  <c r="M104" i="10"/>
  <c r="O105" i="10"/>
  <c r="N105" i="10"/>
  <c r="M105" i="10"/>
  <c r="O106" i="10"/>
  <c r="M106" i="10"/>
  <c r="O107" i="10"/>
  <c r="N107" i="10"/>
  <c r="O108" i="10"/>
  <c r="N108" i="10"/>
  <c r="M108" i="10"/>
  <c r="O109" i="10"/>
  <c r="N109" i="10"/>
  <c r="M109" i="10"/>
  <c r="O111" i="10"/>
  <c r="N111" i="10"/>
  <c r="M111" i="10"/>
  <c r="O112" i="10"/>
  <c r="N112" i="10"/>
  <c r="M112" i="10"/>
  <c r="O113" i="10"/>
  <c r="N113" i="10"/>
  <c r="M113" i="10"/>
  <c r="O114" i="10"/>
  <c r="N114" i="10"/>
  <c r="M114" i="10"/>
  <c r="O115" i="10"/>
  <c r="M115" i="10"/>
  <c r="O116" i="10"/>
  <c r="N116" i="10"/>
  <c r="O117" i="10"/>
  <c r="N117" i="10"/>
  <c r="M117" i="10"/>
  <c r="O118" i="10"/>
  <c r="N118" i="10"/>
  <c r="M118" i="10"/>
  <c r="O119" i="10"/>
  <c r="N119" i="10"/>
  <c r="O120" i="10"/>
  <c r="N120" i="10"/>
  <c r="M120" i="10"/>
  <c r="O121" i="10"/>
  <c r="N121" i="10"/>
  <c r="M121" i="10"/>
  <c r="O122" i="10"/>
  <c r="N122" i="10"/>
  <c r="M122" i="10"/>
  <c r="O123" i="10"/>
  <c r="N123" i="10"/>
  <c r="M123" i="10"/>
  <c r="O124" i="10"/>
  <c r="N124" i="10"/>
  <c r="M124" i="10"/>
  <c r="O125" i="10"/>
  <c r="N125" i="10"/>
  <c r="M125" i="10"/>
  <c r="O126" i="10"/>
  <c r="M126" i="10"/>
  <c r="O127" i="10"/>
  <c r="N127" i="10"/>
  <c r="O128" i="10"/>
  <c r="N128" i="10"/>
  <c r="M128" i="10"/>
  <c r="O129" i="10"/>
  <c r="N129" i="10"/>
  <c r="M129" i="10"/>
  <c r="O130" i="10"/>
  <c r="N130" i="10"/>
  <c r="O136" i="10"/>
  <c r="N136" i="10"/>
  <c r="M136" i="10"/>
  <c r="O138" i="10"/>
  <c r="N138" i="10"/>
  <c r="M138" i="10"/>
  <c r="O139" i="10"/>
  <c r="N139" i="10"/>
  <c r="M139" i="10"/>
  <c r="O140" i="10"/>
  <c r="N140" i="10"/>
  <c r="M140" i="10"/>
  <c r="O141" i="10"/>
  <c r="N141" i="10"/>
  <c r="M141" i="10"/>
  <c r="O142" i="10"/>
  <c r="M142" i="10"/>
  <c r="O143" i="10"/>
  <c r="N143" i="10"/>
  <c r="O147" i="10"/>
  <c r="N147" i="10"/>
  <c r="O148" i="10"/>
  <c r="N148" i="10"/>
  <c r="M148" i="10"/>
  <c r="O149" i="10"/>
  <c r="N149" i="10"/>
  <c r="M149" i="10"/>
  <c r="O150" i="10"/>
  <c r="N150" i="10"/>
  <c r="M150" i="10"/>
  <c r="O151" i="10"/>
  <c r="N151" i="10"/>
  <c r="O152" i="10"/>
  <c r="N152" i="10"/>
  <c r="M152" i="10"/>
  <c r="O153" i="10"/>
  <c r="N153" i="10"/>
  <c r="M153" i="10"/>
  <c r="O154" i="10"/>
  <c r="N154" i="10"/>
  <c r="M154" i="10"/>
  <c r="O155" i="10"/>
  <c r="N155" i="10"/>
  <c r="M155" i="10"/>
  <c r="O156" i="10"/>
  <c r="N156" i="10"/>
  <c r="M156" i="10"/>
  <c r="O157" i="10"/>
  <c r="N157" i="10"/>
  <c r="M157" i="10"/>
  <c r="O158" i="10"/>
  <c r="N158" i="10"/>
  <c r="M158" i="10"/>
  <c r="O159" i="10"/>
  <c r="N159" i="10"/>
  <c r="M159" i="10"/>
  <c r="N160" i="10"/>
  <c r="M160" i="10"/>
  <c r="O161" i="10"/>
  <c r="N161" i="10"/>
  <c r="M161" i="10"/>
  <c r="O162" i="10"/>
  <c r="M162" i="10"/>
  <c r="O163" i="10"/>
  <c r="N163" i="10"/>
  <c r="M163" i="10"/>
  <c r="O164" i="10"/>
  <c r="N164" i="10"/>
  <c r="M164" i="10"/>
  <c r="O165" i="10"/>
  <c r="N165" i="10"/>
  <c r="M165" i="10"/>
  <c r="O166" i="10"/>
  <c r="M166" i="10"/>
  <c r="O167" i="10"/>
  <c r="N167" i="10"/>
  <c r="O168" i="10"/>
  <c r="N168" i="10"/>
  <c r="M168" i="10"/>
  <c r="O169" i="10"/>
  <c r="N169" i="10"/>
  <c r="M169" i="10"/>
  <c r="O170" i="10"/>
  <c r="N170" i="10"/>
  <c r="M170" i="10"/>
  <c r="O171" i="10"/>
  <c r="N171" i="10"/>
  <c r="O172" i="10"/>
  <c r="N172" i="10"/>
  <c r="M172" i="10"/>
  <c r="O173" i="10"/>
  <c r="N173" i="10"/>
  <c r="M173" i="10"/>
  <c r="O174" i="10"/>
  <c r="N174" i="10"/>
  <c r="M174" i="10"/>
  <c r="O175" i="10"/>
  <c r="N175" i="10"/>
  <c r="M175" i="10"/>
  <c r="O176" i="10"/>
  <c r="M176" i="10"/>
  <c r="O177" i="10"/>
  <c r="N177" i="10"/>
  <c r="O178" i="10"/>
  <c r="N178" i="10"/>
  <c r="M178" i="10"/>
  <c r="O179" i="10"/>
  <c r="N179" i="10"/>
  <c r="M179" i="10"/>
  <c r="O180" i="10"/>
  <c r="N180" i="10"/>
  <c r="M180" i="10"/>
  <c r="O181" i="10"/>
  <c r="N181" i="10"/>
  <c r="O182" i="10"/>
  <c r="N182" i="10"/>
  <c r="M182" i="10"/>
  <c r="O185" i="10"/>
  <c r="N185" i="10"/>
  <c r="M185" i="10"/>
  <c r="O186" i="10"/>
  <c r="N186" i="10"/>
  <c r="M186" i="10"/>
  <c r="O192" i="10"/>
  <c r="N192" i="10"/>
  <c r="M192" i="10"/>
  <c r="O193" i="10"/>
  <c r="M193" i="10"/>
  <c r="O194" i="10"/>
  <c r="N194" i="10"/>
  <c r="O195" i="10"/>
  <c r="N195" i="10"/>
  <c r="M195" i="10"/>
  <c r="O196" i="10"/>
  <c r="N196" i="10"/>
  <c r="O197" i="10"/>
  <c r="N197" i="10"/>
  <c r="M197" i="10"/>
  <c r="O198" i="10"/>
  <c r="N198" i="10"/>
  <c r="M198" i="10"/>
  <c r="O199" i="10"/>
  <c r="N199" i="10"/>
  <c r="M199" i="10"/>
  <c r="O200" i="10"/>
  <c r="N200" i="10"/>
  <c r="M200" i="10"/>
  <c r="O201" i="10"/>
  <c r="M201" i="10"/>
  <c r="O202" i="10"/>
  <c r="N202" i="10"/>
  <c r="O203" i="10"/>
  <c r="N203" i="10"/>
  <c r="M203" i="10"/>
  <c r="O204" i="10"/>
  <c r="N204" i="10"/>
  <c r="M204" i="10"/>
  <c r="O205" i="10"/>
  <c r="N205" i="10"/>
  <c r="O206" i="10"/>
  <c r="N206" i="10"/>
  <c r="M206" i="10"/>
  <c r="O207" i="10"/>
  <c r="N207" i="10"/>
  <c r="M207" i="10"/>
  <c r="O208" i="10"/>
  <c r="N208" i="10"/>
  <c r="O209" i="10"/>
  <c r="N209" i="10"/>
  <c r="M209" i="10"/>
  <c r="O210" i="10"/>
  <c r="N210" i="10"/>
  <c r="M210" i="10"/>
  <c r="O211" i="10"/>
  <c r="N211" i="10"/>
  <c r="O212" i="10"/>
  <c r="N212" i="10"/>
  <c r="M212" i="10"/>
  <c r="O213" i="10"/>
  <c r="N213" i="10"/>
  <c r="M213" i="10"/>
  <c r="O214" i="10"/>
  <c r="N214" i="10"/>
  <c r="M214" i="10"/>
  <c r="O215" i="10"/>
  <c r="N215" i="10"/>
  <c r="M215" i="10"/>
  <c r="O216" i="10"/>
  <c r="M216" i="10"/>
  <c r="O217" i="10"/>
  <c r="N217" i="10"/>
  <c r="O218" i="10"/>
  <c r="N218" i="10"/>
  <c r="M218" i="10"/>
  <c r="O219" i="10"/>
  <c r="N219" i="10"/>
  <c r="M219" i="10"/>
  <c r="O220" i="10"/>
  <c r="N220" i="10"/>
  <c r="M220" i="10"/>
  <c r="O221" i="10"/>
  <c r="M221" i="10"/>
  <c r="O222" i="10"/>
  <c r="N222" i="10"/>
  <c r="O223" i="10"/>
  <c r="N223" i="10"/>
  <c r="M223" i="10"/>
  <c r="O224" i="10"/>
  <c r="N224" i="10"/>
  <c r="M224" i="10"/>
  <c r="O225" i="10"/>
  <c r="N225" i="10"/>
  <c r="O226" i="10"/>
  <c r="N226" i="10"/>
  <c r="M226" i="10"/>
  <c r="O227" i="10"/>
  <c r="N227" i="10"/>
  <c r="M227" i="10"/>
  <c r="O228" i="10"/>
  <c r="N228" i="10"/>
  <c r="O229" i="10"/>
  <c r="N229" i="10"/>
  <c r="M229" i="10"/>
  <c r="O230" i="10"/>
  <c r="N230" i="10"/>
  <c r="M230" i="10"/>
  <c r="O231" i="10"/>
  <c r="N231" i="10"/>
  <c r="M231" i="10"/>
  <c r="O232" i="10"/>
  <c r="N232" i="10"/>
  <c r="M232" i="10"/>
  <c r="O233" i="10"/>
  <c r="N233" i="10"/>
  <c r="M233" i="10"/>
  <c r="O234" i="10"/>
  <c r="N234" i="10"/>
  <c r="O235" i="10"/>
  <c r="N235" i="10"/>
  <c r="M235" i="10"/>
  <c r="O236" i="10"/>
  <c r="N236" i="10"/>
  <c r="M236" i="10"/>
  <c r="O237" i="10"/>
  <c r="N237" i="10"/>
  <c r="M237" i="10"/>
  <c r="O238" i="10"/>
  <c r="N238" i="10"/>
  <c r="M238" i="10"/>
  <c r="O239" i="10"/>
  <c r="M239" i="10"/>
  <c r="O240" i="10"/>
  <c r="N240" i="10"/>
  <c r="M240" i="10"/>
  <c r="O241" i="10"/>
  <c r="N241" i="10"/>
  <c r="O242" i="10"/>
  <c r="N242" i="10"/>
  <c r="M242" i="10"/>
  <c r="O243" i="10"/>
  <c r="N243" i="10"/>
  <c r="M243" i="10"/>
  <c r="O244" i="10"/>
  <c r="N244" i="10"/>
  <c r="M244" i="10"/>
  <c r="O245" i="10"/>
  <c r="N245" i="10"/>
  <c r="O246" i="10"/>
  <c r="N246" i="10"/>
  <c r="M246" i="10"/>
  <c r="O247" i="10"/>
  <c r="N247" i="10"/>
  <c r="M247" i="10"/>
  <c r="O248" i="10"/>
  <c r="N248" i="10"/>
  <c r="M248" i="10"/>
  <c r="O249" i="10"/>
  <c r="N249" i="10"/>
  <c r="O250" i="10"/>
  <c r="N250" i="10"/>
  <c r="M250" i="10"/>
  <c r="O251" i="10"/>
  <c r="N251" i="10"/>
  <c r="M251" i="10"/>
  <c r="O252" i="10"/>
  <c r="N252" i="10"/>
  <c r="M252" i="10"/>
  <c r="O253" i="10"/>
  <c r="N253" i="10"/>
  <c r="M253" i="10"/>
  <c r="O254" i="10"/>
  <c r="N254" i="10"/>
  <c r="M254" i="10"/>
  <c r="O255" i="10"/>
  <c r="N255" i="10"/>
  <c r="M255" i="10"/>
  <c r="O256" i="10"/>
  <c r="N256" i="10"/>
  <c r="M256" i="10"/>
  <c r="O257" i="10"/>
  <c r="N257" i="10"/>
  <c r="M257" i="10"/>
  <c r="N258" i="10"/>
  <c r="M258" i="10"/>
  <c r="O259" i="10"/>
  <c r="N259" i="10"/>
  <c r="M259" i="10"/>
  <c r="O260" i="10"/>
  <c r="M260" i="10"/>
  <c r="O261" i="10"/>
  <c r="N261" i="10"/>
  <c r="M261" i="10"/>
  <c r="O262" i="10"/>
  <c r="N262" i="10"/>
  <c r="M262" i="10"/>
  <c r="O263" i="10"/>
  <c r="N263" i="10"/>
  <c r="M263" i="10"/>
  <c r="O264" i="10"/>
  <c r="M264" i="10"/>
  <c r="O265" i="10"/>
  <c r="N265" i="10"/>
  <c r="O266" i="10"/>
  <c r="N266" i="10"/>
  <c r="M266" i="10"/>
  <c r="O267" i="10"/>
  <c r="N267" i="10"/>
  <c r="M267" i="10"/>
  <c r="O268" i="10"/>
  <c r="N268" i="10"/>
  <c r="O269" i="10"/>
  <c r="N269" i="10"/>
  <c r="M269" i="10"/>
  <c r="O270" i="10"/>
  <c r="N270" i="10"/>
  <c r="M270" i="10"/>
  <c r="O271" i="10"/>
  <c r="N271" i="10"/>
  <c r="O272" i="10"/>
  <c r="N272" i="10"/>
  <c r="M272" i="10"/>
  <c r="O273" i="10"/>
  <c r="N273" i="10"/>
  <c r="M273" i="10"/>
  <c r="O274" i="10"/>
  <c r="M274" i="10"/>
  <c r="O275" i="10"/>
  <c r="N275" i="10"/>
  <c r="O276" i="10"/>
  <c r="N276" i="10"/>
  <c r="M276" i="10"/>
  <c r="O277" i="10"/>
  <c r="N277" i="10"/>
  <c r="M277" i="10"/>
  <c r="O278" i="10"/>
  <c r="N278" i="10"/>
  <c r="O279" i="10"/>
  <c r="N279" i="10"/>
  <c r="M279" i="10"/>
  <c r="O280" i="10"/>
  <c r="N280" i="10"/>
  <c r="M280" i="10"/>
  <c r="O281" i="10"/>
  <c r="N281" i="10"/>
  <c r="O282" i="10"/>
  <c r="N282" i="10"/>
  <c r="M282" i="10"/>
  <c r="O283" i="10"/>
  <c r="N283" i="10"/>
  <c r="M283" i="10"/>
  <c r="O284" i="10"/>
  <c r="M284" i="10"/>
  <c r="O285" i="10"/>
  <c r="N285" i="10"/>
  <c r="O286" i="10"/>
  <c r="N286" i="10"/>
  <c r="M286" i="10"/>
  <c r="O287" i="10"/>
  <c r="N287" i="10"/>
  <c r="M287" i="10"/>
  <c r="O288" i="10"/>
  <c r="N288" i="10"/>
  <c r="O289" i="10"/>
  <c r="N289" i="10"/>
  <c r="M289" i="10"/>
  <c r="O290" i="10"/>
  <c r="N290" i="10"/>
  <c r="M290" i="10"/>
  <c r="O291" i="10"/>
  <c r="N291" i="10"/>
  <c r="O292" i="10"/>
  <c r="N292" i="10"/>
  <c r="M292" i="10"/>
  <c r="O293" i="10"/>
  <c r="N293" i="10"/>
  <c r="M293" i="10"/>
  <c r="O294" i="10"/>
  <c r="M294" i="10"/>
  <c r="O295" i="10"/>
  <c r="N295" i="10"/>
  <c r="O296" i="10"/>
  <c r="N296" i="10"/>
  <c r="M296" i="10"/>
  <c r="O297" i="10"/>
  <c r="N297" i="10"/>
  <c r="M297" i="10"/>
  <c r="O298" i="10"/>
  <c r="N298" i="10"/>
  <c r="M298" i="10"/>
  <c r="O299" i="10"/>
  <c r="N299" i="10"/>
  <c r="M299" i="10"/>
  <c r="O300" i="10"/>
  <c r="N300" i="10"/>
  <c r="M300" i="10"/>
  <c r="O301" i="10"/>
  <c r="N301" i="10"/>
  <c r="O302" i="10"/>
  <c r="N302" i="10"/>
  <c r="M302" i="10"/>
  <c r="O303" i="10"/>
  <c r="N303" i="10"/>
  <c r="M303" i="10"/>
  <c r="O304" i="10"/>
  <c r="M304" i="10"/>
  <c r="O305" i="10"/>
  <c r="N305" i="10"/>
  <c r="O306" i="10"/>
  <c r="N306" i="10"/>
  <c r="M306" i="10"/>
  <c r="O307" i="10"/>
  <c r="N307" i="10"/>
  <c r="M307" i="10"/>
  <c r="O308" i="10"/>
  <c r="N308" i="10"/>
  <c r="M308" i="10"/>
  <c r="O309" i="10"/>
  <c r="N309" i="10"/>
  <c r="M309" i="10"/>
  <c r="O310" i="10"/>
  <c r="N310" i="10"/>
  <c r="M310" i="10"/>
  <c r="O311" i="10"/>
  <c r="N311" i="10"/>
  <c r="M311" i="10"/>
  <c r="O312" i="10"/>
  <c r="N312" i="10"/>
  <c r="M312" i="10"/>
  <c r="O313" i="10"/>
  <c r="N313" i="10"/>
  <c r="M313" i="10"/>
  <c r="O314" i="10"/>
  <c r="N314" i="10"/>
  <c r="O315" i="10"/>
  <c r="N315" i="10"/>
  <c r="M315" i="10"/>
  <c r="O316" i="10"/>
  <c r="N316" i="10"/>
  <c r="M316" i="10"/>
  <c r="O317" i="10"/>
  <c r="M317" i="10"/>
  <c r="O318" i="10"/>
  <c r="N318" i="10"/>
  <c r="O319" i="10"/>
  <c r="N319" i="10"/>
  <c r="M319" i="10"/>
  <c r="O320" i="10"/>
  <c r="N320" i="10"/>
  <c r="M320" i="10"/>
  <c r="O321" i="10"/>
  <c r="N321" i="10"/>
  <c r="M321" i="10"/>
  <c r="O322" i="10"/>
  <c r="N322" i="10"/>
  <c r="O323" i="10"/>
  <c r="N323" i="10"/>
  <c r="M323" i="10"/>
  <c r="O324" i="10"/>
  <c r="N324" i="10"/>
  <c r="M324" i="10"/>
  <c r="O325" i="10"/>
  <c r="N325" i="10"/>
  <c r="M325" i="10"/>
  <c r="O326" i="10"/>
  <c r="N326" i="10"/>
  <c r="M326" i="10"/>
  <c r="O327" i="10"/>
  <c r="N327" i="10"/>
  <c r="M327" i="10"/>
  <c r="O328" i="10"/>
  <c r="N328" i="10"/>
  <c r="O329" i="10"/>
  <c r="N329" i="10"/>
  <c r="M329" i="10"/>
  <c r="O330" i="10"/>
  <c r="N330" i="10"/>
  <c r="M330" i="10"/>
  <c r="O331" i="10"/>
  <c r="N331" i="10"/>
  <c r="M331" i="10"/>
  <c r="O332" i="10"/>
  <c r="N332" i="10"/>
  <c r="O333" i="10"/>
  <c r="N333" i="10"/>
  <c r="M333" i="10"/>
  <c r="O334" i="10"/>
  <c r="N334" i="10"/>
  <c r="M334" i="10"/>
  <c r="O335" i="10"/>
  <c r="N335" i="10"/>
  <c r="M335" i="10"/>
  <c r="O336" i="10"/>
  <c r="N336" i="10"/>
  <c r="M336" i="10"/>
  <c r="O337" i="10"/>
  <c r="N337" i="10"/>
  <c r="M337" i="10"/>
  <c r="O338" i="10"/>
  <c r="N338" i="10"/>
  <c r="M338" i="10"/>
  <c r="O339" i="10"/>
  <c r="N339" i="10"/>
  <c r="M339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K13" i="5"/>
  <c r="O13" i="5" s="1"/>
  <c r="K12" i="5"/>
  <c r="O12" i="5" s="1"/>
  <c r="K11" i="5"/>
  <c r="O11" i="5" s="1"/>
  <c r="K10" i="5"/>
  <c r="O10" i="5" s="1"/>
  <c r="K9" i="5"/>
  <c r="O9" i="5" s="1"/>
  <c r="K8" i="5"/>
  <c r="O8" i="5" s="1"/>
  <c r="K7" i="5"/>
  <c r="O7" i="5" s="1"/>
  <c r="K6" i="5"/>
  <c r="O6" i="5" s="1"/>
  <c r="K5" i="5"/>
  <c r="O5" i="5" s="1"/>
  <c r="K3" i="5"/>
  <c r="O3" i="5" s="1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O297" i="5" s="1"/>
  <c r="K296" i="5"/>
  <c r="O296" i="5" s="1"/>
  <c r="K295" i="5"/>
  <c r="O295" i="5" s="1"/>
  <c r="K294" i="5"/>
  <c r="O294" i="5" s="1"/>
  <c r="K293" i="5"/>
  <c r="O293" i="5" s="1"/>
  <c r="K292" i="5"/>
  <c r="O292" i="5" s="1"/>
  <c r="K291" i="5"/>
  <c r="O291" i="5" s="1"/>
  <c r="K290" i="5"/>
  <c r="O290" i="5" s="1"/>
  <c r="K289" i="5"/>
  <c r="O289" i="5" s="1"/>
  <c r="K288" i="5"/>
  <c r="O288" i="5" s="1"/>
  <c r="K287" i="5"/>
  <c r="O287" i="5" s="1"/>
  <c r="K286" i="5"/>
  <c r="O286" i="5" s="1"/>
  <c r="K285" i="5"/>
  <c r="O285" i="5" s="1"/>
  <c r="K284" i="5"/>
  <c r="O284" i="5" s="1"/>
  <c r="K283" i="5"/>
  <c r="O283" i="5" s="1"/>
  <c r="K282" i="5"/>
  <c r="O282" i="5" s="1"/>
  <c r="K281" i="5"/>
  <c r="O281" i="5" s="1"/>
  <c r="K280" i="5"/>
  <c r="O280" i="5" s="1"/>
  <c r="K279" i="5"/>
  <c r="O279" i="5" s="1"/>
  <c r="K278" i="5"/>
  <c r="O278" i="5" s="1"/>
  <c r="K277" i="5"/>
  <c r="O277" i="5" s="1"/>
  <c r="K276" i="5"/>
  <c r="O276" i="5" s="1"/>
  <c r="K275" i="5"/>
  <c r="O275" i="5" s="1"/>
  <c r="K274" i="5"/>
  <c r="O274" i="5" s="1"/>
  <c r="K273" i="5"/>
  <c r="O273" i="5" s="1"/>
  <c r="K272" i="5"/>
  <c r="O272" i="5" s="1"/>
  <c r="K271" i="5"/>
  <c r="O271" i="5" s="1"/>
  <c r="K270" i="5"/>
  <c r="O270" i="5" s="1"/>
  <c r="K269" i="5"/>
  <c r="O269" i="5" s="1"/>
  <c r="M2" i="5"/>
  <c r="N2" i="5"/>
  <c r="M339" i="5"/>
  <c r="N339" i="5"/>
  <c r="O339" i="5"/>
  <c r="M338" i="5"/>
  <c r="N338" i="5"/>
  <c r="O338" i="5"/>
  <c r="M337" i="5"/>
  <c r="N337" i="5"/>
  <c r="O337" i="5"/>
  <c r="N336" i="5"/>
  <c r="O336" i="5"/>
  <c r="M335" i="5"/>
  <c r="N335" i="5"/>
  <c r="O335" i="5"/>
  <c r="M334" i="5"/>
  <c r="N334" i="5"/>
  <c r="O334" i="5"/>
  <c r="M333" i="5"/>
  <c r="N333" i="5"/>
  <c r="O333" i="5"/>
  <c r="M332" i="5"/>
  <c r="N332" i="5"/>
  <c r="O332" i="5"/>
  <c r="M331" i="5"/>
  <c r="N331" i="5"/>
  <c r="O331" i="5"/>
  <c r="M330" i="5"/>
  <c r="N330" i="5"/>
  <c r="O330" i="5"/>
  <c r="M329" i="5"/>
  <c r="N329" i="5"/>
  <c r="O329" i="5"/>
  <c r="N328" i="5"/>
  <c r="O328" i="5"/>
  <c r="M327" i="5"/>
  <c r="N327" i="5"/>
  <c r="O327" i="5"/>
  <c r="M326" i="5"/>
  <c r="N326" i="5"/>
  <c r="O326" i="5"/>
  <c r="M325" i="5"/>
  <c r="N325" i="5"/>
  <c r="O325" i="5"/>
  <c r="M324" i="5"/>
  <c r="N324" i="5"/>
  <c r="O324" i="5"/>
  <c r="M323" i="5"/>
  <c r="N323" i="5"/>
  <c r="O323" i="5"/>
  <c r="N322" i="5"/>
  <c r="O322" i="5"/>
  <c r="M321" i="5"/>
  <c r="N321" i="5"/>
  <c r="O321" i="5"/>
  <c r="M320" i="5"/>
  <c r="N320" i="5"/>
  <c r="O320" i="5"/>
  <c r="M319" i="5"/>
  <c r="N319" i="5"/>
  <c r="O319" i="5"/>
  <c r="N318" i="5"/>
  <c r="O318" i="5"/>
  <c r="M317" i="5"/>
  <c r="O317" i="5"/>
  <c r="M316" i="5"/>
  <c r="N316" i="5"/>
  <c r="O316" i="5"/>
  <c r="M315" i="5"/>
  <c r="N315" i="5"/>
  <c r="O315" i="5"/>
  <c r="M314" i="5"/>
  <c r="N314" i="5"/>
  <c r="O314" i="5"/>
  <c r="M313" i="5"/>
  <c r="N313" i="5"/>
  <c r="O313" i="5"/>
  <c r="M312" i="5"/>
  <c r="N312" i="5"/>
  <c r="O312" i="5"/>
  <c r="N311" i="5"/>
  <c r="O311" i="5"/>
  <c r="M310" i="5"/>
  <c r="N310" i="5"/>
  <c r="O310" i="5"/>
  <c r="M309" i="5"/>
  <c r="N309" i="5"/>
  <c r="O309" i="5"/>
  <c r="N308" i="5"/>
  <c r="O308" i="5"/>
  <c r="M307" i="5"/>
  <c r="N307" i="5"/>
  <c r="O307" i="5"/>
  <c r="M306" i="5"/>
  <c r="N306" i="5"/>
  <c r="O306" i="5"/>
  <c r="N305" i="5"/>
  <c r="O305" i="5"/>
  <c r="M304" i="5"/>
  <c r="O304" i="5"/>
  <c r="M303" i="5"/>
  <c r="N303" i="5"/>
  <c r="O303" i="5"/>
  <c r="M302" i="5"/>
  <c r="N302" i="5"/>
  <c r="O302" i="5"/>
  <c r="M301" i="5"/>
  <c r="N301" i="5"/>
  <c r="O301" i="5"/>
  <c r="M300" i="5"/>
  <c r="N300" i="5"/>
  <c r="O300" i="5"/>
  <c r="M299" i="5"/>
  <c r="N299" i="5"/>
  <c r="O299" i="5"/>
  <c r="M298" i="5"/>
  <c r="N298" i="5"/>
  <c r="O298" i="5"/>
  <c r="K268" i="5"/>
  <c r="O268" i="5" s="1"/>
  <c r="K267" i="5"/>
  <c r="O267" i="5" s="1"/>
  <c r="K266" i="5"/>
  <c r="O266" i="5" s="1"/>
  <c r="K265" i="5"/>
  <c r="O265" i="5" s="1"/>
  <c r="K264" i="5"/>
  <c r="O264" i="5" s="1"/>
  <c r="K263" i="5"/>
  <c r="O263" i="5" s="1"/>
  <c r="K262" i="5"/>
  <c r="O262" i="5" s="1"/>
  <c r="K261" i="5"/>
  <c r="O261" i="5" s="1"/>
  <c r="K260" i="5"/>
  <c r="O260" i="5" s="1"/>
  <c r="K259" i="5"/>
  <c r="O259" i="5" s="1"/>
  <c r="K257" i="5"/>
  <c r="O257" i="5" s="1"/>
  <c r="K256" i="5"/>
  <c r="O256" i="5" s="1"/>
  <c r="K255" i="5"/>
  <c r="O255" i="5" s="1"/>
  <c r="K254" i="5"/>
  <c r="O254" i="5" s="1"/>
  <c r="K253" i="5"/>
  <c r="O253" i="5" s="1"/>
  <c r="K252" i="5"/>
  <c r="O252" i="5" s="1"/>
  <c r="K251" i="5"/>
  <c r="O251" i="5" s="1"/>
  <c r="K250" i="5"/>
  <c r="O250" i="5" s="1"/>
  <c r="K249" i="5"/>
  <c r="O249" i="5" s="1"/>
  <c r="K248" i="5"/>
  <c r="O248" i="5" s="1"/>
  <c r="K247" i="5"/>
  <c r="O247" i="5" s="1"/>
  <c r="K246" i="5"/>
  <c r="O246" i="5" s="1"/>
  <c r="K245" i="5"/>
  <c r="O245" i="5" s="1"/>
  <c r="K244" i="5"/>
  <c r="O244" i="5" s="1"/>
  <c r="K243" i="5"/>
  <c r="O243" i="5" s="1"/>
  <c r="K242" i="5"/>
  <c r="O242" i="5" s="1"/>
  <c r="K241" i="5"/>
  <c r="O241" i="5" s="1"/>
  <c r="K240" i="5"/>
  <c r="O240" i="5" s="1"/>
  <c r="K239" i="5"/>
  <c r="O239" i="5" s="1"/>
  <c r="K238" i="5"/>
  <c r="O238" i="5" s="1"/>
  <c r="K237" i="5"/>
  <c r="O237" i="5" s="1"/>
  <c r="K236" i="5"/>
  <c r="O236" i="5" s="1"/>
  <c r="K235" i="5"/>
  <c r="O235" i="5" s="1"/>
  <c r="K234" i="5"/>
  <c r="O234" i="5" s="1"/>
  <c r="K233" i="5"/>
  <c r="O233" i="5" s="1"/>
  <c r="K232" i="5"/>
  <c r="O232" i="5" s="1"/>
  <c r="K231" i="5"/>
  <c r="O231" i="5" s="1"/>
  <c r="K230" i="5"/>
  <c r="O230" i="5" s="1"/>
  <c r="K229" i="5"/>
  <c r="O229" i="5" s="1"/>
  <c r="K228" i="5"/>
  <c r="O228" i="5" s="1"/>
  <c r="K227" i="5"/>
  <c r="O227" i="5" s="1"/>
  <c r="K226" i="5"/>
  <c r="O226" i="5" s="1"/>
  <c r="K225" i="5"/>
  <c r="O225" i="5" s="1"/>
  <c r="K224" i="5"/>
  <c r="O224" i="5" s="1"/>
  <c r="K223" i="5"/>
  <c r="O223" i="5" s="1"/>
  <c r="K222" i="5"/>
  <c r="O222" i="5" s="1"/>
  <c r="K221" i="5"/>
  <c r="O221" i="5" s="1"/>
  <c r="K220" i="5"/>
  <c r="O220" i="5" s="1"/>
  <c r="K219" i="5"/>
  <c r="O219" i="5" s="1"/>
  <c r="K218" i="5"/>
  <c r="O218" i="5" s="1"/>
  <c r="K217" i="5"/>
  <c r="O217" i="5" s="1"/>
  <c r="K216" i="5"/>
  <c r="O216" i="5" s="1"/>
  <c r="K215" i="5"/>
  <c r="O215" i="5" s="1"/>
  <c r="K214" i="5"/>
  <c r="O214" i="5" s="1"/>
  <c r="K213" i="5"/>
  <c r="O213" i="5" s="1"/>
  <c r="K212" i="5"/>
  <c r="O212" i="5" s="1"/>
  <c r="K211" i="5"/>
  <c r="O211" i="5" s="1"/>
  <c r="K210" i="5"/>
  <c r="O210" i="5" s="1"/>
  <c r="K209" i="5"/>
  <c r="O209" i="5" s="1"/>
  <c r="K208" i="5"/>
  <c r="O208" i="5" s="1"/>
  <c r="K207" i="5"/>
  <c r="O207" i="5" s="1"/>
  <c r="K206" i="5"/>
  <c r="O206" i="5" s="1"/>
  <c r="K205" i="5"/>
  <c r="O205" i="5" s="1"/>
  <c r="K204" i="5"/>
  <c r="O204" i="5" s="1"/>
  <c r="K203" i="5"/>
  <c r="O203" i="5" s="1"/>
  <c r="K202" i="5"/>
  <c r="O202" i="5" s="1"/>
  <c r="K201" i="5"/>
  <c r="O201" i="5" s="1"/>
  <c r="K200" i="5"/>
  <c r="O200" i="5" s="1"/>
  <c r="K199" i="5"/>
  <c r="O199" i="5" s="1"/>
  <c r="K198" i="5"/>
  <c r="O198" i="5" s="1"/>
  <c r="K197" i="5"/>
  <c r="O197" i="5" s="1"/>
  <c r="K196" i="5"/>
  <c r="O196" i="5" s="1"/>
  <c r="K195" i="5"/>
  <c r="O195" i="5" s="1"/>
  <c r="K194" i="5"/>
  <c r="O194" i="5" s="1"/>
  <c r="K193" i="5"/>
  <c r="O193" i="5" s="1"/>
  <c r="K192" i="5"/>
  <c r="O192" i="5" s="1"/>
  <c r="K186" i="5"/>
  <c r="O186" i="5" s="1"/>
  <c r="K185" i="5"/>
  <c r="O185" i="5" s="1"/>
  <c r="K182" i="5"/>
  <c r="O182" i="5" s="1"/>
  <c r="K181" i="5"/>
  <c r="O181" i="5" s="1"/>
  <c r="K180" i="5"/>
  <c r="O180" i="5" s="1"/>
  <c r="K179" i="5"/>
  <c r="O179" i="5" s="1"/>
  <c r="K178" i="5"/>
  <c r="O178" i="5" s="1"/>
  <c r="K177" i="5"/>
  <c r="O177" i="5" s="1"/>
  <c r="K176" i="5"/>
  <c r="O176" i="5" s="1"/>
  <c r="K175" i="5"/>
  <c r="O175" i="5" s="1"/>
  <c r="K174" i="5"/>
  <c r="O174" i="5" s="1"/>
  <c r="K173" i="5"/>
  <c r="O173" i="5" s="1"/>
  <c r="K172" i="5"/>
  <c r="O172" i="5" s="1"/>
  <c r="K171" i="5"/>
  <c r="O171" i="5" s="1"/>
  <c r="K170" i="5"/>
  <c r="O170" i="5" s="1"/>
  <c r="K169" i="5"/>
  <c r="O169" i="5" s="1"/>
  <c r="K168" i="5"/>
  <c r="O168" i="5" s="1"/>
  <c r="K167" i="5"/>
  <c r="O167" i="5" s="1"/>
  <c r="K166" i="5"/>
  <c r="O166" i="5" s="1"/>
  <c r="K165" i="5"/>
  <c r="O165" i="5" s="1"/>
  <c r="K164" i="5"/>
  <c r="O164" i="5" s="1"/>
  <c r="K163" i="5"/>
  <c r="O163" i="5" s="1"/>
  <c r="K162" i="5"/>
  <c r="O162" i="5" s="1"/>
  <c r="K161" i="5"/>
  <c r="O161" i="5" s="1"/>
  <c r="K159" i="5"/>
  <c r="O159" i="5" s="1"/>
  <c r="K158" i="5"/>
  <c r="O158" i="5" s="1"/>
  <c r="K157" i="5"/>
  <c r="O157" i="5" s="1"/>
  <c r="K156" i="5"/>
  <c r="O156" i="5" s="1"/>
  <c r="K155" i="5"/>
  <c r="O155" i="5" s="1"/>
  <c r="K154" i="5"/>
  <c r="O154" i="5" s="1"/>
  <c r="K153" i="5"/>
  <c r="O153" i="5" s="1"/>
  <c r="K152" i="5"/>
  <c r="O152" i="5" s="1"/>
  <c r="K151" i="5"/>
  <c r="O151" i="5" s="1"/>
  <c r="K150" i="5"/>
  <c r="O150" i="5" s="1"/>
  <c r="K149" i="5"/>
  <c r="O149" i="5" s="1"/>
  <c r="K148" i="5"/>
  <c r="O148" i="5" s="1"/>
  <c r="K147" i="5"/>
  <c r="O147" i="5" s="1"/>
  <c r="K143" i="5"/>
  <c r="O143" i="5" s="1"/>
  <c r="K142" i="5"/>
  <c r="O142" i="5" s="1"/>
  <c r="K141" i="5"/>
  <c r="O141" i="5" s="1"/>
  <c r="K140" i="5"/>
  <c r="O140" i="5" s="1"/>
  <c r="K139" i="5"/>
  <c r="O139" i="5" s="1"/>
  <c r="K138" i="5"/>
  <c r="O138" i="5" s="1"/>
  <c r="K136" i="5"/>
  <c r="O136" i="5" s="1"/>
  <c r="K130" i="5"/>
  <c r="O130" i="5" s="1"/>
  <c r="K129" i="5"/>
  <c r="O129" i="5" s="1"/>
  <c r="K128" i="5"/>
  <c r="O128" i="5" s="1"/>
  <c r="K127" i="5"/>
  <c r="O127" i="5" s="1"/>
  <c r="K126" i="5"/>
  <c r="O126" i="5" s="1"/>
  <c r="K125" i="5"/>
  <c r="O125" i="5" s="1"/>
  <c r="K124" i="5"/>
  <c r="O124" i="5" s="1"/>
  <c r="K123" i="5"/>
  <c r="O123" i="5" s="1"/>
  <c r="K122" i="5"/>
  <c r="O122" i="5" s="1"/>
  <c r="K121" i="5"/>
  <c r="O121" i="5" s="1"/>
  <c r="K120" i="5"/>
  <c r="O120" i="5" s="1"/>
  <c r="K119" i="5"/>
  <c r="O119" i="5" s="1"/>
  <c r="K118" i="5"/>
  <c r="O118" i="5" s="1"/>
  <c r="K117" i="5"/>
  <c r="O117" i="5" s="1"/>
  <c r="K116" i="5"/>
  <c r="O116" i="5" s="1"/>
  <c r="K115" i="5"/>
  <c r="O115" i="5" s="1"/>
  <c r="K114" i="5"/>
  <c r="O114" i="5" s="1"/>
  <c r="K113" i="5"/>
  <c r="O113" i="5" s="1"/>
  <c r="K112" i="5"/>
  <c r="O112" i="5" s="1"/>
  <c r="K111" i="5"/>
  <c r="O111" i="5" s="1"/>
  <c r="K109" i="5"/>
  <c r="O109" i="5" s="1"/>
  <c r="K108" i="5"/>
  <c r="O108" i="5" s="1"/>
  <c r="K107" i="5"/>
  <c r="O107" i="5" s="1"/>
  <c r="K106" i="5"/>
  <c r="O106" i="5" s="1"/>
  <c r="K105" i="5"/>
  <c r="O105" i="5" s="1"/>
  <c r="K104" i="5"/>
  <c r="O104" i="5" s="1"/>
  <c r="K103" i="5"/>
  <c r="O103" i="5" s="1"/>
  <c r="K102" i="5"/>
  <c r="O102" i="5" s="1"/>
  <c r="K101" i="5"/>
  <c r="O101" i="5" s="1"/>
  <c r="K100" i="5"/>
  <c r="O100" i="5" s="1"/>
  <c r="K99" i="5"/>
  <c r="O99" i="5" s="1"/>
  <c r="K98" i="5"/>
  <c r="O98" i="5" s="1"/>
  <c r="K97" i="5"/>
  <c r="O97" i="5" s="1"/>
  <c r="K96" i="5"/>
  <c r="O96" i="5" s="1"/>
  <c r="K95" i="5"/>
  <c r="O95" i="5" s="1"/>
  <c r="K94" i="5"/>
  <c r="O94" i="5" s="1"/>
  <c r="K93" i="5"/>
  <c r="O93" i="5" s="1"/>
  <c r="K92" i="5"/>
  <c r="O92" i="5" s="1"/>
  <c r="K91" i="5"/>
  <c r="O91" i="5" s="1"/>
  <c r="K90" i="5"/>
  <c r="O90" i="5" s="1"/>
  <c r="K89" i="5"/>
  <c r="O89" i="5" s="1"/>
  <c r="K88" i="5"/>
  <c r="O88" i="5" s="1"/>
  <c r="K87" i="5"/>
  <c r="O87" i="5" s="1"/>
  <c r="K86" i="5"/>
  <c r="O86" i="5" s="1"/>
  <c r="K85" i="5"/>
  <c r="O85" i="5" s="1"/>
  <c r="K84" i="5"/>
  <c r="O84" i="5" s="1"/>
  <c r="K83" i="5"/>
  <c r="O83" i="5" s="1"/>
  <c r="K82" i="5"/>
  <c r="O82" i="5" s="1"/>
  <c r="K81" i="5"/>
  <c r="O81" i="5" s="1"/>
  <c r="K80" i="5"/>
  <c r="O80" i="5" s="1"/>
  <c r="K79" i="5"/>
  <c r="O79" i="5" s="1"/>
  <c r="K78" i="5"/>
  <c r="O78" i="5" s="1"/>
  <c r="K77" i="5"/>
  <c r="O77" i="5" s="1"/>
  <c r="K76" i="5"/>
  <c r="O76" i="5" s="1"/>
  <c r="K75" i="5"/>
  <c r="O75" i="5" s="1"/>
  <c r="K74" i="5"/>
  <c r="O74" i="5" s="1"/>
  <c r="K73" i="5"/>
  <c r="O73" i="5" s="1"/>
  <c r="K72" i="5"/>
  <c r="O72" i="5" s="1"/>
  <c r="K71" i="5"/>
  <c r="O71" i="5" s="1"/>
  <c r="K70" i="5"/>
  <c r="O70" i="5" s="1"/>
  <c r="K69" i="5"/>
  <c r="O69" i="5" s="1"/>
  <c r="K68" i="5"/>
  <c r="O68" i="5" s="1"/>
  <c r="K67" i="5"/>
  <c r="O67" i="5" s="1"/>
  <c r="K66" i="5"/>
  <c r="O66" i="5" s="1"/>
  <c r="K65" i="5"/>
  <c r="O65" i="5" s="1"/>
  <c r="K64" i="5"/>
  <c r="O64" i="5" s="1"/>
  <c r="K63" i="5"/>
  <c r="O63" i="5" s="1"/>
  <c r="K62" i="5"/>
  <c r="O62" i="5" s="1"/>
  <c r="K61" i="5"/>
  <c r="O61" i="5" s="1"/>
  <c r="K60" i="5"/>
  <c r="O60" i="5" s="1"/>
  <c r="K59" i="5"/>
  <c r="O59" i="5" s="1"/>
  <c r="K58" i="5"/>
  <c r="O58" i="5" s="1"/>
  <c r="K57" i="5"/>
  <c r="O57" i="5" s="1"/>
  <c r="K56" i="5"/>
  <c r="O56" i="5" s="1"/>
  <c r="K55" i="5"/>
  <c r="O55" i="5" s="1"/>
  <c r="K54" i="5"/>
  <c r="O54" i="5" s="1"/>
  <c r="K53" i="5"/>
  <c r="O53" i="5" s="1"/>
  <c r="K52" i="5"/>
  <c r="O52" i="5" s="1"/>
  <c r="K51" i="5"/>
  <c r="O51" i="5" s="1"/>
  <c r="K50" i="5"/>
  <c r="O50" i="5" s="1"/>
  <c r="K49" i="5"/>
  <c r="O49" i="5" s="1"/>
  <c r="K48" i="5"/>
  <c r="O48" i="5" s="1"/>
  <c r="K47" i="5"/>
  <c r="O47" i="5" s="1"/>
  <c r="K46" i="5"/>
  <c r="O46" i="5" s="1"/>
  <c r="K45" i="5"/>
  <c r="O45" i="5" s="1"/>
  <c r="K44" i="5"/>
  <c r="O44" i="5" s="1"/>
  <c r="K43" i="5"/>
  <c r="O43" i="5" s="1"/>
  <c r="K42" i="5"/>
  <c r="O42" i="5" s="1"/>
  <c r="K41" i="5"/>
  <c r="O41" i="5" s="1"/>
  <c r="K40" i="5"/>
  <c r="O40" i="5" s="1"/>
  <c r="K38" i="5"/>
  <c r="O38" i="5" s="1"/>
  <c r="K37" i="5"/>
  <c r="O37" i="5" s="1"/>
  <c r="K36" i="5"/>
  <c r="O36" i="5" s="1"/>
  <c r="K35" i="5"/>
  <c r="O35" i="5" s="1"/>
  <c r="K34" i="5"/>
  <c r="O34" i="5" s="1"/>
  <c r="K33" i="5"/>
  <c r="O33" i="5" s="1"/>
  <c r="K31" i="5"/>
  <c r="O31" i="5" s="1"/>
  <c r="K30" i="5"/>
  <c r="O30" i="5" s="1"/>
  <c r="K29" i="5"/>
  <c r="O29" i="5" s="1"/>
  <c r="K28" i="5"/>
  <c r="O28" i="5" s="1"/>
  <c r="K27" i="5"/>
  <c r="O27" i="5" s="1"/>
  <c r="K26" i="5"/>
  <c r="O26" i="5" s="1"/>
  <c r="K24" i="5"/>
  <c r="O24" i="5" s="1"/>
  <c r="K23" i="5"/>
  <c r="O23" i="5" s="1"/>
  <c r="K22" i="5"/>
  <c r="O22" i="5" s="1"/>
  <c r="K21" i="5"/>
  <c r="O21" i="5" s="1"/>
  <c r="K20" i="5"/>
  <c r="O20" i="5" s="1"/>
  <c r="K19" i="5"/>
  <c r="O19" i="5" s="1"/>
  <c r="K18" i="5"/>
  <c r="O18" i="5" s="1"/>
  <c r="K17" i="5"/>
  <c r="O17" i="5" s="1"/>
  <c r="K16" i="5"/>
  <c r="O16" i="5" s="1"/>
  <c r="K15" i="5"/>
  <c r="O15" i="5" s="1"/>
  <c r="M13" i="5"/>
  <c r="N13" i="5"/>
  <c r="M12" i="5"/>
  <c r="N12" i="5"/>
  <c r="M11" i="5"/>
  <c r="N11" i="5"/>
  <c r="M10" i="5"/>
  <c r="N10" i="5"/>
  <c r="M9" i="5"/>
  <c r="N9" i="5"/>
  <c r="M8" i="5"/>
  <c r="N8" i="5"/>
  <c r="M7" i="5"/>
  <c r="N7" i="5"/>
  <c r="M6" i="5"/>
  <c r="N6" i="5"/>
  <c r="M5" i="5"/>
  <c r="N5" i="5"/>
  <c r="M3" i="5"/>
  <c r="N3" i="5"/>
  <c r="M297" i="5"/>
  <c r="N297" i="5"/>
  <c r="M296" i="5"/>
  <c r="N296" i="5"/>
  <c r="N295" i="5"/>
  <c r="M294" i="5"/>
  <c r="M293" i="5"/>
  <c r="N293" i="5"/>
  <c r="M292" i="5"/>
  <c r="N292" i="5"/>
  <c r="N291" i="5"/>
  <c r="M290" i="5"/>
  <c r="N290" i="5"/>
  <c r="M289" i="5"/>
  <c r="N289" i="5"/>
  <c r="M288" i="5"/>
  <c r="N288" i="5"/>
  <c r="M287" i="5"/>
  <c r="N287" i="5"/>
  <c r="M286" i="5"/>
  <c r="N286" i="5"/>
  <c r="N285" i="5"/>
  <c r="M284" i="5"/>
  <c r="M283" i="5"/>
  <c r="N283" i="5"/>
  <c r="M282" i="5"/>
  <c r="N282" i="5"/>
  <c r="M281" i="5"/>
  <c r="N281" i="5"/>
  <c r="M280" i="5"/>
  <c r="N280" i="5"/>
  <c r="M279" i="5"/>
  <c r="N279" i="5"/>
  <c r="N278" i="5"/>
  <c r="M277" i="5"/>
  <c r="N277" i="5"/>
  <c r="M276" i="5"/>
  <c r="N276" i="5"/>
  <c r="N275" i="5"/>
  <c r="M274" i="5"/>
  <c r="M273" i="5"/>
  <c r="N273" i="5"/>
  <c r="M272" i="5"/>
  <c r="N272" i="5"/>
  <c r="N271" i="5"/>
  <c r="M270" i="5"/>
  <c r="N270" i="5"/>
  <c r="M269" i="5"/>
  <c r="N269" i="5"/>
  <c r="M268" i="5"/>
  <c r="N268" i="5"/>
  <c r="M267" i="5"/>
  <c r="N267" i="5"/>
  <c r="M266" i="5"/>
  <c r="N266" i="5"/>
  <c r="M265" i="5"/>
  <c r="N265" i="5"/>
  <c r="M264" i="5"/>
  <c r="M263" i="5"/>
  <c r="N263" i="5"/>
  <c r="M262" i="5"/>
  <c r="N262" i="5"/>
  <c r="M261" i="5"/>
  <c r="N261" i="5"/>
  <c r="M260" i="5"/>
  <c r="M259" i="5"/>
  <c r="N259" i="5"/>
  <c r="M258" i="5"/>
  <c r="N258" i="5"/>
  <c r="M257" i="5"/>
  <c r="N257" i="5"/>
  <c r="M256" i="5"/>
  <c r="N256" i="5"/>
  <c r="M255" i="5"/>
  <c r="N255" i="5"/>
  <c r="M254" i="5"/>
  <c r="N254" i="5"/>
  <c r="M253" i="5"/>
  <c r="N253" i="5"/>
  <c r="M252" i="5"/>
  <c r="N252" i="5"/>
  <c r="M251" i="5"/>
  <c r="N251" i="5"/>
  <c r="M250" i="5"/>
  <c r="N250" i="5"/>
  <c r="N249" i="5"/>
  <c r="M248" i="5"/>
  <c r="N248" i="5"/>
  <c r="M247" i="5"/>
  <c r="N247" i="5"/>
  <c r="M246" i="5"/>
  <c r="N246" i="5"/>
  <c r="M245" i="5"/>
  <c r="N245" i="5"/>
  <c r="M244" i="5"/>
  <c r="N244" i="5"/>
  <c r="M243" i="5"/>
  <c r="N243" i="5"/>
  <c r="M242" i="5"/>
  <c r="N242" i="5"/>
  <c r="N241" i="5"/>
  <c r="M240" i="5"/>
  <c r="N240" i="5"/>
  <c r="M239" i="5"/>
  <c r="M238" i="5"/>
  <c r="N238" i="5"/>
  <c r="M237" i="5"/>
  <c r="N237" i="5"/>
  <c r="M236" i="5"/>
  <c r="N236" i="5"/>
  <c r="M235" i="5"/>
  <c r="N235" i="5"/>
  <c r="N234" i="5"/>
  <c r="M233" i="5"/>
  <c r="N233" i="5"/>
  <c r="M232" i="5"/>
  <c r="N232" i="5"/>
  <c r="M231" i="5"/>
  <c r="N231" i="5"/>
  <c r="M230" i="5"/>
  <c r="N230" i="5"/>
  <c r="M229" i="5"/>
  <c r="N229" i="5"/>
  <c r="N228" i="5"/>
  <c r="M227" i="5"/>
  <c r="N227" i="5"/>
  <c r="M226" i="5"/>
  <c r="N226" i="5"/>
  <c r="N225" i="5"/>
  <c r="M224" i="5"/>
  <c r="N224" i="5"/>
  <c r="M223" i="5"/>
  <c r="N223" i="5"/>
  <c r="N222" i="5"/>
  <c r="M221" i="5"/>
  <c r="M220" i="5"/>
  <c r="N220" i="5"/>
  <c r="M219" i="5"/>
  <c r="N219" i="5"/>
  <c r="M218" i="5"/>
  <c r="N218" i="5"/>
  <c r="M217" i="5"/>
  <c r="N217" i="5"/>
  <c r="M216" i="5"/>
  <c r="M215" i="5"/>
  <c r="N215" i="5"/>
  <c r="M214" i="5"/>
  <c r="N214" i="5"/>
  <c r="M213" i="5"/>
  <c r="N213" i="5"/>
  <c r="M212" i="5"/>
  <c r="N212" i="5"/>
  <c r="N211" i="5"/>
  <c r="M210" i="5"/>
  <c r="N210" i="5"/>
  <c r="M209" i="5"/>
  <c r="N209" i="5"/>
  <c r="N208" i="5"/>
  <c r="M207" i="5"/>
  <c r="N207" i="5"/>
  <c r="M206" i="5"/>
  <c r="N206" i="5"/>
  <c r="M205" i="5"/>
  <c r="N205" i="5"/>
  <c r="M204" i="5"/>
  <c r="N204" i="5"/>
  <c r="M203" i="5"/>
  <c r="N203" i="5"/>
  <c r="N202" i="5"/>
  <c r="M201" i="5"/>
  <c r="M200" i="5"/>
  <c r="N200" i="5"/>
  <c r="M199" i="5"/>
  <c r="N199" i="5"/>
  <c r="M198" i="5"/>
  <c r="N198" i="5"/>
  <c r="M197" i="5"/>
  <c r="N197" i="5"/>
  <c r="N196" i="5"/>
  <c r="M195" i="5"/>
  <c r="N195" i="5"/>
  <c r="N194" i="5"/>
  <c r="M193" i="5"/>
  <c r="M192" i="5"/>
  <c r="N192" i="5"/>
  <c r="M186" i="5"/>
  <c r="N186" i="5"/>
  <c r="N185" i="5"/>
  <c r="M182" i="5"/>
  <c r="N182" i="5"/>
  <c r="N181" i="5"/>
  <c r="M180" i="5"/>
  <c r="N180" i="5"/>
  <c r="M179" i="5"/>
  <c r="N179" i="5"/>
  <c r="M178" i="5"/>
  <c r="N178" i="5"/>
  <c r="N177" i="5"/>
  <c r="M176" i="5"/>
  <c r="M175" i="5"/>
  <c r="N175" i="5"/>
  <c r="M174" i="5"/>
  <c r="N174" i="5"/>
  <c r="M173" i="5"/>
  <c r="N173" i="5"/>
  <c r="M172" i="5"/>
  <c r="N172" i="5"/>
  <c r="N171" i="5"/>
  <c r="M170" i="5"/>
  <c r="N170" i="5"/>
  <c r="M169" i="5"/>
  <c r="N169" i="5"/>
  <c r="M168" i="5"/>
  <c r="N168" i="5"/>
  <c r="N167" i="5"/>
  <c r="M166" i="5"/>
  <c r="M165" i="5"/>
  <c r="N165" i="5"/>
  <c r="M164" i="5"/>
  <c r="N164" i="5"/>
  <c r="M163" i="5"/>
  <c r="N163" i="5"/>
  <c r="M162" i="5"/>
  <c r="M161" i="5"/>
  <c r="N161" i="5"/>
  <c r="M160" i="5"/>
  <c r="N160" i="5"/>
  <c r="M159" i="5"/>
  <c r="N159" i="5"/>
  <c r="M158" i="5"/>
  <c r="N158" i="5"/>
  <c r="M157" i="5"/>
  <c r="N157" i="5"/>
  <c r="M156" i="5"/>
  <c r="N156" i="5"/>
  <c r="M155" i="5"/>
  <c r="N155" i="5"/>
  <c r="M154" i="5"/>
  <c r="N154" i="5"/>
  <c r="M153" i="5"/>
  <c r="N153" i="5"/>
  <c r="M152" i="5"/>
  <c r="N152" i="5"/>
  <c r="N151" i="5"/>
  <c r="M150" i="5"/>
  <c r="N150" i="5"/>
  <c r="M149" i="5"/>
  <c r="N149" i="5"/>
  <c r="M148" i="5"/>
  <c r="N148" i="5"/>
  <c r="N147" i="5"/>
  <c r="N143" i="5"/>
  <c r="M142" i="5"/>
  <c r="M141" i="5"/>
  <c r="N141" i="5"/>
  <c r="M140" i="5"/>
  <c r="N140" i="5"/>
  <c r="M139" i="5"/>
  <c r="N139" i="5"/>
  <c r="M138" i="5"/>
  <c r="N138" i="5"/>
  <c r="M136" i="5"/>
  <c r="N136" i="5"/>
  <c r="N130" i="5"/>
  <c r="M129" i="5"/>
  <c r="N129" i="5"/>
  <c r="M128" i="5"/>
  <c r="N128" i="5"/>
  <c r="N127" i="5"/>
  <c r="M126" i="5"/>
  <c r="M125" i="5"/>
  <c r="N125" i="5"/>
  <c r="M124" i="5"/>
  <c r="N124" i="5"/>
  <c r="M123" i="5"/>
  <c r="N123" i="5"/>
  <c r="N122" i="5"/>
  <c r="M121" i="5"/>
  <c r="N121" i="5"/>
  <c r="M120" i="5"/>
  <c r="N120" i="5"/>
  <c r="N119" i="5"/>
  <c r="M118" i="5"/>
  <c r="N118" i="5"/>
  <c r="M117" i="5"/>
  <c r="N117" i="5"/>
  <c r="N116" i="5"/>
  <c r="M115" i="5"/>
  <c r="M114" i="5"/>
  <c r="N114" i="5"/>
  <c r="M113" i="5"/>
  <c r="N113" i="5"/>
  <c r="M112" i="5"/>
  <c r="N112" i="5"/>
  <c r="M111" i="5"/>
  <c r="N111" i="5"/>
  <c r="M109" i="5"/>
  <c r="N109" i="5"/>
  <c r="M108" i="5"/>
  <c r="N108" i="5"/>
  <c r="N107" i="5"/>
  <c r="M106" i="5"/>
  <c r="M105" i="5"/>
  <c r="N105" i="5"/>
  <c r="M104" i="5"/>
  <c r="N104" i="5"/>
  <c r="M103" i="5"/>
  <c r="N103" i="5"/>
  <c r="M102" i="5"/>
  <c r="N102" i="5"/>
  <c r="M101" i="5"/>
  <c r="N101" i="5"/>
  <c r="N100" i="5"/>
  <c r="M99" i="5"/>
  <c r="N99" i="5"/>
  <c r="M98" i="5"/>
  <c r="N98" i="5"/>
  <c r="N97" i="5"/>
  <c r="M96" i="5"/>
  <c r="M95" i="5"/>
  <c r="N95" i="5"/>
  <c r="M94" i="5"/>
  <c r="N94" i="5"/>
  <c r="N93" i="5"/>
  <c r="M92" i="5"/>
  <c r="N92" i="5"/>
  <c r="M91" i="5"/>
  <c r="N91" i="5"/>
  <c r="M90" i="5"/>
  <c r="N90" i="5"/>
  <c r="N89" i="5"/>
  <c r="M88" i="5"/>
  <c r="N88" i="5"/>
  <c r="M87" i="5"/>
  <c r="N87" i="5"/>
  <c r="N86" i="5"/>
  <c r="M85" i="5"/>
  <c r="M84" i="5"/>
  <c r="N84" i="5"/>
  <c r="M83" i="5"/>
  <c r="N83" i="5"/>
  <c r="M82" i="5"/>
  <c r="N82" i="5"/>
  <c r="M81" i="5"/>
  <c r="N81" i="5"/>
  <c r="M80" i="5"/>
  <c r="N80" i="5"/>
  <c r="M79" i="5"/>
  <c r="N79" i="5"/>
  <c r="N78" i="5"/>
  <c r="M77" i="5"/>
  <c r="N77" i="5"/>
  <c r="M76" i="5"/>
  <c r="N76" i="5"/>
  <c r="N75" i="5"/>
  <c r="M74" i="5"/>
  <c r="M73" i="5"/>
  <c r="N73" i="5"/>
  <c r="M72" i="5"/>
  <c r="N72" i="5"/>
  <c r="M71" i="5"/>
  <c r="N71" i="5"/>
  <c r="M70" i="5"/>
  <c r="N70" i="5"/>
  <c r="M69" i="5"/>
  <c r="N69" i="5"/>
  <c r="N68" i="5"/>
  <c r="M67" i="5"/>
  <c r="N67" i="5"/>
  <c r="M66" i="5"/>
  <c r="N66" i="5"/>
  <c r="N65" i="5"/>
  <c r="M64" i="5"/>
  <c r="M63" i="5"/>
  <c r="N63" i="5"/>
  <c r="M62" i="5"/>
  <c r="N62" i="5"/>
  <c r="M61" i="5"/>
  <c r="N61" i="5"/>
  <c r="M60" i="5"/>
  <c r="N60" i="5"/>
  <c r="N59" i="5"/>
  <c r="M58" i="5"/>
  <c r="N58" i="5"/>
  <c r="M57" i="5"/>
  <c r="N57" i="5"/>
  <c r="M56" i="5"/>
  <c r="N56" i="5"/>
  <c r="M55" i="5"/>
  <c r="N55" i="5"/>
  <c r="M54" i="5"/>
  <c r="N54" i="5"/>
  <c r="M53" i="5"/>
  <c r="N53" i="5"/>
  <c r="N52" i="5"/>
  <c r="M51" i="5"/>
  <c r="N51" i="5"/>
  <c r="M50" i="5"/>
  <c r="N50" i="5"/>
  <c r="M49" i="5"/>
  <c r="N49" i="5"/>
  <c r="N48" i="5"/>
  <c r="M47" i="5"/>
  <c r="N47" i="5"/>
  <c r="M46" i="5"/>
  <c r="N46" i="5"/>
  <c r="M45" i="5"/>
  <c r="N45" i="5"/>
  <c r="M44" i="5"/>
  <c r="N44" i="5"/>
  <c r="M43" i="5"/>
  <c r="N43" i="5"/>
  <c r="N42" i="5"/>
  <c r="M41" i="5"/>
  <c r="M40" i="5"/>
  <c r="N40" i="5"/>
  <c r="M39" i="5"/>
  <c r="N39" i="5"/>
  <c r="M38" i="5"/>
  <c r="N38" i="5"/>
  <c r="M37" i="5"/>
  <c r="N37" i="5"/>
  <c r="M36" i="5"/>
  <c r="N36" i="5"/>
  <c r="M35" i="5"/>
  <c r="N35" i="5"/>
  <c r="M34" i="5"/>
  <c r="N34" i="5"/>
  <c r="M33" i="5"/>
  <c r="N33" i="5"/>
  <c r="M31" i="5"/>
  <c r="N31" i="5"/>
  <c r="M30" i="5"/>
  <c r="N30" i="5"/>
  <c r="M29" i="5"/>
  <c r="N29" i="5"/>
  <c r="M28" i="5"/>
  <c r="N28" i="5"/>
  <c r="M27" i="5"/>
  <c r="N27" i="5"/>
  <c r="M26" i="5"/>
  <c r="N26" i="5"/>
  <c r="M24" i="5"/>
  <c r="N24" i="5"/>
  <c r="M23" i="5"/>
  <c r="N23" i="5"/>
  <c r="M22" i="5"/>
  <c r="N22" i="5"/>
  <c r="M21" i="5"/>
  <c r="N21" i="5"/>
  <c r="M20" i="5"/>
  <c r="N20" i="5"/>
  <c r="M19" i="5"/>
  <c r="N19" i="5"/>
  <c r="M18" i="5"/>
  <c r="N18" i="5"/>
  <c r="M17" i="5"/>
  <c r="N17" i="5"/>
  <c r="M16" i="5"/>
  <c r="N16" i="5"/>
  <c r="M15" i="5"/>
  <c r="N15" i="5"/>
  <c r="G16" i="1"/>
  <c r="G2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L99" i="10" l="1"/>
  <c r="L99" i="5"/>
  <c r="M305" i="5"/>
  <c r="N304" i="5"/>
  <c r="M318" i="5"/>
  <c r="M211" i="5"/>
  <c r="L155" i="5"/>
  <c r="M151" i="5" s="1"/>
  <c r="L320" i="10"/>
  <c r="L149" i="10"/>
  <c r="L149" i="5"/>
  <c r="M268" i="10"/>
  <c r="M107" i="10"/>
  <c r="L227" i="10"/>
  <c r="L195" i="10"/>
  <c r="L76" i="10"/>
  <c r="L224" i="5"/>
  <c r="L49" i="5"/>
  <c r="M48" i="5" s="1"/>
  <c r="L306" i="10"/>
  <c r="L286" i="10"/>
  <c r="L226" i="10"/>
  <c r="M225" i="10" s="1"/>
  <c r="L87" i="10"/>
  <c r="L98" i="5"/>
  <c r="L180" i="10"/>
  <c r="L179" i="5"/>
  <c r="L195" i="5"/>
  <c r="L227" i="5"/>
  <c r="L296" i="10"/>
  <c r="L276" i="10"/>
  <c r="L224" i="10"/>
  <c r="L204" i="10"/>
  <c r="L128" i="10"/>
  <c r="L49" i="10"/>
  <c r="M48" i="10" s="1"/>
  <c r="L45" i="10"/>
  <c r="M42" i="10" s="1"/>
  <c r="L179" i="10"/>
  <c r="L117" i="10"/>
  <c r="L66" i="10"/>
  <c r="L226" i="5"/>
  <c r="M225" i="5" s="1"/>
  <c r="L98" i="10"/>
  <c r="L204" i="5"/>
  <c r="L45" i="5"/>
  <c r="O39" i="5" s="1"/>
  <c r="L180" i="5"/>
  <c r="L276" i="5"/>
  <c r="L244" i="10"/>
  <c r="L237" i="5"/>
  <c r="L237" i="10"/>
  <c r="L244" i="5"/>
  <c r="L121" i="5"/>
  <c r="M119" i="5" s="1"/>
  <c r="L91" i="5"/>
  <c r="M89" i="5" s="1"/>
  <c r="L102" i="5"/>
  <c r="M100" i="5" s="1"/>
  <c r="L128" i="5"/>
  <c r="L87" i="5"/>
  <c r="L117" i="5"/>
  <c r="L76" i="5"/>
  <c r="M217" i="10"/>
  <c r="L136" i="5"/>
  <c r="L141" i="5"/>
  <c r="L125" i="5"/>
  <c r="M122" i="5" s="1"/>
  <c r="L37" i="10"/>
  <c r="L37" i="5"/>
  <c r="L40" i="10"/>
  <c r="L324" i="10"/>
  <c r="M322" i="10" s="1"/>
  <c r="L321" i="10"/>
  <c r="L325" i="10"/>
  <c r="L133" i="5"/>
  <c r="L324" i="5"/>
  <c r="M322" i="5" s="1"/>
  <c r="L325" i="5"/>
  <c r="L18" i="10"/>
  <c r="L17" i="5"/>
  <c r="L17" i="10"/>
  <c r="L6" i="10"/>
  <c r="L18" i="5"/>
  <c r="L12" i="10"/>
  <c r="L6" i="5"/>
  <c r="L12" i="5"/>
  <c r="L7" i="10"/>
  <c r="L21" i="10"/>
  <c r="L19" i="5"/>
  <c r="L27" i="5"/>
  <c r="L19" i="10"/>
  <c r="L9" i="10"/>
  <c r="L21" i="5"/>
  <c r="L9" i="5"/>
  <c r="L7" i="5"/>
  <c r="L27" i="10"/>
  <c r="M25" i="10" s="1"/>
  <c r="L138" i="10"/>
  <c r="L60" i="10"/>
  <c r="L272" i="5"/>
  <c r="L209" i="5"/>
  <c r="M208" i="5" s="1"/>
  <c r="L273" i="5"/>
  <c r="L138" i="5"/>
  <c r="L139" i="5"/>
  <c r="L272" i="10"/>
  <c r="N264" i="10" s="1"/>
  <c r="L236" i="10"/>
  <c r="M234" i="10" s="1"/>
  <c r="L139" i="10"/>
  <c r="L61" i="10"/>
  <c r="L209" i="10"/>
  <c r="M208" i="10" s="1"/>
  <c r="L236" i="5"/>
  <c r="M234" i="5" s="1"/>
  <c r="L273" i="10"/>
  <c r="L88" i="5"/>
  <c r="L67" i="5"/>
  <c r="L77" i="5"/>
  <c r="L277" i="5"/>
  <c r="L303" i="10"/>
  <c r="M301" i="10" s="1"/>
  <c r="L283" i="10"/>
  <c r="M281" i="10" s="1"/>
  <c r="L184" i="10"/>
  <c r="M181" i="10" s="1"/>
  <c r="L80" i="10"/>
  <c r="M78" i="10" s="1"/>
  <c r="L80" i="5"/>
  <c r="M78" i="5" s="1"/>
  <c r="L184" i="5"/>
  <c r="M181" i="5" s="1"/>
  <c r="L280" i="5"/>
  <c r="M278" i="5" s="1"/>
  <c r="L173" i="10"/>
  <c r="M171" i="10" s="1"/>
  <c r="L169" i="10"/>
  <c r="L169" i="5"/>
  <c r="L55" i="10"/>
  <c r="M52" i="10" s="1"/>
  <c r="L280" i="10"/>
  <c r="M278" i="10" s="1"/>
  <c r="L170" i="10"/>
  <c r="L55" i="5"/>
  <c r="M52" i="5" s="1"/>
  <c r="L293" i="5"/>
  <c r="M291" i="5" s="1"/>
  <c r="L102" i="10"/>
  <c r="M100" i="10" s="1"/>
  <c r="L173" i="5"/>
  <c r="M171" i="5" s="1"/>
  <c r="L121" i="10"/>
  <c r="M119" i="10" s="1"/>
  <c r="L170" i="5"/>
  <c r="O160" i="5" s="1"/>
  <c r="L135" i="10"/>
  <c r="M130" i="10" s="1"/>
  <c r="L293" i="10"/>
  <c r="M291" i="10" s="1"/>
  <c r="L329" i="10"/>
  <c r="M328" i="10" s="1"/>
  <c r="L316" i="10"/>
  <c r="M314" i="10" s="1"/>
  <c r="L62" i="5"/>
  <c r="M59" i="5" s="1"/>
  <c r="L33" i="5"/>
  <c r="M32" i="5" s="1"/>
  <c r="L33" i="10"/>
  <c r="M32" i="10" s="1"/>
  <c r="L15" i="10"/>
  <c r="M14" i="10" s="1"/>
  <c r="L15" i="5"/>
  <c r="L250" i="10"/>
  <c r="L148" i="10"/>
  <c r="M147" i="10" s="1"/>
  <c r="L94" i="5"/>
  <c r="M93" i="5" s="1"/>
  <c r="L263" i="5"/>
  <c r="N260" i="5" s="1"/>
  <c r="L69" i="5"/>
  <c r="M68" i="5" s="1"/>
  <c r="L333" i="10"/>
  <c r="M332" i="10" s="1"/>
  <c r="L148" i="5"/>
  <c r="M147" i="5" s="1"/>
  <c r="L250" i="5"/>
  <c r="M249" i="5" s="1"/>
  <c r="L262" i="10"/>
  <c r="N260" i="10" s="1"/>
  <c r="L309" i="5"/>
  <c r="M308" i="5" s="1"/>
  <c r="L307" i="10"/>
  <c r="L287" i="10"/>
  <c r="L223" i="10"/>
  <c r="L203" i="10"/>
  <c r="L88" i="10"/>
  <c r="L297" i="5"/>
  <c r="L67" i="10"/>
  <c r="L203" i="5"/>
  <c r="L77" i="10"/>
  <c r="L46" i="5"/>
  <c r="L178" i="10"/>
  <c r="L223" i="5"/>
  <c r="L287" i="5"/>
  <c r="L50" i="10"/>
  <c r="L46" i="10"/>
  <c r="L277" i="10"/>
  <c r="L178" i="5"/>
  <c r="L297" i="10"/>
  <c r="M25" i="5"/>
  <c r="L112" i="5"/>
  <c r="M110" i="5" s="1"/>
  <c r="L242" i="10"/>
  <c r="L214" i="10"/>
  <c r="M211" i="10" s="1"/>
  <c r="L146" i="10"/>
  <c r="M143" i="10" s="1"/>
  <c r="L63" i="10"/>
  <c r="L146" i="5"/>
  <c r="L214" i="5"/>
  <c r="L253" i="5"/>
  <c r="L253" i="10"/>
  <c r="L242" i="5"/>
  <c r="L22" i="10"/>
  <c r="L24" i="5"/>
  <c r="L10" i="10"/>
  <c r="L3" i="10"/>
  <c r="L10" i="5"/>
  <c r="L22" i="5"/>
  <c r="L24" i="10"/>
  <c r="L13" i="10"/>
  <c r="L3" i="5"/>
  <c r="L13" i="5"/>
  <c r="F16" i="9"/>
  <c r="G16" i="2"/>
  <c r="G19" i="3"/>
  <c r="N201" i="10" l="1"/>
  <c r="M202" i="10"/>
  <c r="N166" i="5"/>
  <c r="M167" i="5"/>
  <c r="M42" i="5"/>
  <c r="N106" i="5"/>
  <c r="N126" i="10"/>
  <c r="M127" i="10"/>
  <c r="N74" i="10"/>
  <c r="M75" i="10"/>
  <c r="M107" i="5"/>
  <c r="M177" i="10"/>
  <c r="N176" i="10"/>
  <c r="M222" i="10"/>
  <c r="N221" i="10"/>
  <c r="N166" i="10"/>
  <c r="M167" i="10"/>
  <c r="M4" i="5"/>
  <c r="O258" i="10"/>
  <c r="M97" i="10"/>
  <c r="N96" i="10"/>
  <c r="N96" i="5"/>
  <c r="M97" i="5"/>
  <c r="N193" i="10"/>
  <c r="M194" i="10"/>
  <c r="M318" i="10"/>
  <c r="N317" i="10"/>
  <c r="M241" i="10"/>
  <c r="N239" i="10"/>
  <c r="N221" i="5"/>
  <c r="M222" i="5"/>
  <c r="M271" i="5"/>
  <c r="M75" i="5"/>
  <c r="N74" i="5"/>
  <c r="N85" i="10"/>
  <c r="M86" i="10"/>
  <c r="N41" i="5"/>
  <c r="M59" i="10"/>
  <c r="M130" i="5"/>
  <c r="M116" i="5"/>
  <c r="N115" i="5"/>
  <c r="N64" i="10"/>
  <c r="M65" i="10"/>
  <c r="M275" i="10"/>
  <c r="N274" i="10"/>
  <c r="N317" i="5"/>
  <c r="N142" i="5"/>
  <c r="M143" i="5"/>
  <c r="M4" i="10"/>
  <c r="M86" i="5"/>
  <c r="N85" i="5"/>
  <c r="N115" i="10"/>
  <c r="M116" i="10"/>
  <c r="N294" i="10"/>
  <c r="M295" i="10"/>
  <c r="M285" i="10"/>
  <c r="N284" i="10"/>
  <c r="N264" i="5"/>
  <c r="N142" i="10"/>
  <c r="M285" i="5"/>
  <c r="N284" i="5"/>
  <c r="O39" i="10"/>
  <c r="P2" i="10"/>
  <c r="O2" i="10"/>
  <c r="M177" i="5"/>
  <c r="N176" i="5"/>
  <c r="N201" i="5"/>
  <c r="M202" i="5"/>
  <c r="M249" i="10"/>
  <c r="N64" i="5"/>
  <c r="M65" i="5"/>
  <c r="M271" i="10"/>
  <c r="O258" i="5"/>
  <c r="M127" i="5"/>
  <c r="N126" i="5"/>
  <c r="M275" i="5"/>
  <c r="N274" i="5"/>
  <c r="N304" i="10"/>
  <c r="M305" i="10"/>
  <c r="N239" i="5"/>
  <c r="M241" i="5"/>
  <c r="O2" i="5"/>
  <c r="P2" i="5"/>
  <c r="N294" i="5"/>
  <c r="M295" i="5"/>
  <c r="M14" i="5"/>
  <c r="O160" i="10"/>
  <c r="N41" i="10"/>
  <c r="N193" i="5"/>
  <c r="M194" i="5"/>
</calcChain>
</file>

<file path=xl/sharedStrings.xml><?xml version="1.0" encoding="utf-8"?>
<sst xmlns="http://schemas.openxmlformats.org/spreadsheetml/2006/main" count="4892" uniqueCount="1411">
  <si>
    <t>Name</t>
  </si>
  <si>
    <t>Start</t>
  </si>
  <si>
    <t>Finish</t>
  </si>
  <si>
    <t>Work</t>
  </si>
  <si>
    <t>Consultant Requirements Analyst</t>
  </si>
  <si>
    <t>Mon 1/7/19</t>
  </si>
  <si>
    <t>Mon 2/18/19</t>
  </si>
  <si>
    <t>240 hrs</t>
  </si>
  <si>
    <t>Business Analyst 1</t>
  </si>
  <si>
    <t>Mon 7/25/22</t>
  </si>
  <si>
    <t>1,952 hrs</t>
  </si>
  <si>
    <t>Business Analyst 2</t>
  </si>
  <si>
    <t>Tue 2/12/19</t>
  </si>
  <si>
    <t>192 hrs</t>
  </si>
  <si>
    <t>System Analyst</t>
  </si>
  <si>
    <t>Wed 8/10/22</t>
  </si>
  <si>
    <t>3,432 hrs</t>
  </si>
  <si>
    <t>Project Manager</t>
  </si>
  <si>
    <t>Wed 10/5/22</t>
  </si>
  <si>
    <t>4,464 hrs</t>
  </si>
  <si>
    <t>Documentation Specialist</t>
  </si>
  <si>
    <t>Mon 6/13/22</t>
  </si>
  <si>
    <t>976 hrs</t>
  </si>
  <si>
    <t>Consultant Network Specialist</t>
  </si>
  <si>
    <t>Thu 2/28/19</t>
  </si>
  <si>
    <t>Thu 3/7/19</t>
  </si>
  <si>
    <t>48 hrs</t>
  </si>
  <si>
    <t>Database Administrator</t>
  </si>
  <si>
    <t>Fri 2/22/19</t>
  </si>
  <si>
    <t>1,704 hrs</t>
  </si>
  <si>
    <t>Database Analyst 1</t>
  </si>
  <si>
    <t>Fri 7/15/22</t>
  </si>
  <si>
    <t>1,760 hrs</t>
  </si>
  <si>
    <t>Programmer 1</t>
  </si>
  <si>
    <t>Fri 6/3/22</t>
  </si>
  <si>
    <t>2,016 hrs</t>
  </si>
  <si>
    <t>Programmer 2</t>
  </si>
  <si>
    <t>Fri 4/19/19</t>
  </si>
  <si>
    <t>Wed 6/29/22</t>
  </si>
  <si>
    <t>1,560 hrs</t>
  </si>
  <si>
    <t>UI Designer 1</t>
  </si>
  <si>
    <t>Mon 5/2/22</t>
  </si>
  <si>
    <t>1,632 hrs</t>
  </si>
  <si>
    <t>Software Test Engineer</t>
  </si>
  <si>
    <t>Mon 12/9/19</t>
  </si>
  <si>
    <t>Wed 2/3/21</t>
  </si>
  <si>
    <t>624 hrs</t>
  </si>
  <si>
    <t>Software Tester 1</t>
  </si>
  <si>
    <t>1,496 hrs</t>
  </si>
  <si>
    <t>Usage</t>
  </si>
  <si>
    <t>Work Days</t>
  </si>
  <si>
    <t>Average</t>
  </si>
  <si>
    <t>Fri 2/15/19</t>
  </si>
  <si>
    <t>224 hrs</t>
  </si>
  <si>
    <t>Fri 6/18/21</t>
  </si>
  <si>
    <t>2,032 hrs</t>
  </si>
  <si>
    <t>Tue 7/6/21</t>
  </si>
  <si>
    <t>Tue 8/31/21</t>
  </si>
  <si>
    <t>4,256 hrs</t>
  </si>
  <si>
    <t>Fri 5/7/21</t>
  </si>
  <si>
    <t>896 hrs</t>
  </si>
  <si>
    <t>Mon 2/25/19</t>
  </si>
  <si>
    <t>Mon 3/4/19</t>
  </si>
  <si>
    <t>Thu 2/21/19</t>
  </si>
  <si>
    <t>1,624 hrs</t>
  </si>
  <si>
    <t>Thu 6/10/21</t>
  </si>
  <si>
    <t>1,728 hrs</t>
  </si>
  <si>
    <t>Thu 4/29/21</t>
  </si>
  <si>
    <t>2,080 hrs</t>
  </si>
  <si>
    <t>Fri 3/1/19</t>
  </si>
  <si>
    <t>Tue 5/25/21</t>
  </si>
  <si>
    <t>1,536 hrs</t>
  </si>
  <si>
    <t>Fri 3/12/21</t>
  </si>
  <si>
    <t>Wed 6/19/19</t>
  </si>
  <si>
    <t>Mon 5/11/20</t>
  </si>
  <si>
    <t>528 hrs</t>
  </si>
  <si>
    <t>1,528 hrs</t>
  </si>
  <si>
    <t>1,808 hrs</t>
  </si>
  <si>
    <t>368 hrs</t>
  </si>
  <si>
    <t>Tue 8/9/22</t>
  </si>
  <si>
    <t>3,400 hrs</t>
  </si>
  <si>
    <t>Tue 2/26/19</t>
  </si>
  <si>
    <t>Thu 12/5/19</t>
  </si>
  <si>
    <t>Tue 2/16/21</t>
  </si>
  <si>
    <t>568 hrs</t>
  </si>
  <si>
    <t>1,448 hrs</t>
  </si>
  <si>
    <t>Software Tester 2</t>
  </si>
  <si>
    <t>Mon 4/27/20</t>
  </si>
  <si>
    <t>200 hrs</t>
  </si>
  <si>
    <t>1,856 hrs</t>
  </si>
  <si>
    <t>Wed 4/17/19</t>
  </si>
  <si>
    <t>Tue 6/28/22</t>
  </si>
  <si>
    <t>Programmer 3</t>
  </si>
  <si>
    <t>160 hrs</t>
  </si>
  <si>
    <t>UI Designer 2</t>
  </si>
  <si>
    <t>Tue 3/10/20</t>
  </si>
  <si>
    <t>Fri 3/20/20</t>
  </si>
  <si>
    <t>72 hrs</t>
  </si>
  <si>
    <t>Thu 7/14/22</t>
  </si>
  <si>
    <t>Resource Name</t>
  </si>
  <si>
    <t>Initials</t>
  </si>
  <si>
    <t>Group</t>
  </si>
  <si>
    <t>Std. Rate</t>
  </si>
  <si>
    <t>Cost/Use</t>
  </si>
  <si>
    <t>BA1</t>
  </si>
  <si>
    <t>Analysts</t>
  </si>
  <si>
    <t>$154.40/hr</t>
  </si>
  <si>
    <t>BA2</t>
  </si>
  <si>
    <t>SA1</t>
  </si>
  <si>
    <t>$166.50/hr</t>
  </si>
  <si>
    <t>PM1</t>
  </si>
  <si>
    <t>Project Managers</t>
  </si>
  <si>
    <t>$222.30/hr</t>
  </si>
  <si>
    <t>DS1</t>
  </si>
  <si>
    <t>Documentation Specialists</t>
  </si>
  <si>
    <t>$132.77/hr</t>
  </si>
  <si>
    <t>CRA1</t>
  </si>
  <si>
    <t>Consultants; Analysts</t>
  </si>
  <si>
    <t>$151.70/hr</t>
  </si>
  <si>
    <t>CNS1</t>
  </si>
  <si>
    <t>Consultants</t>
  </si>
  <si>
    <t>$138.00/hr</t>
  </si>
  <si>
    <t>DBA1</t>
  </si>
  <si>
    <t>Database Analysts</t>
  </si>
  <si>
    <t>$44.79/hr</t>
  </si>
  <si>
    <t>STE1</t>
  </si>
  <si>
    <t>$44.98/hr</t>
  </si>
  <si>
    <t>ST1</t>
  </si>
  <si>
    <t>Software Testing</t>
  </si>
  <si>
    <t>$33.60/hr</t>
  </si>
  <si>
    <t>ST2</t>
  </si>
  <si>
    <t>PA1</t>
  </si>
  <si>
    <t>$163.38/hr</t>
  </si>
  <si>
    <t>PA2</t>
  </si>
  <si>
    <t>PA3</t>
  </si>
  <si>
    <t>UI1</t>
  </si>
  <si>
    <t>Designer</t>
  </si>
  <si>
    <t>$148.88/hr</t>
  </si>
  <si>
    <t>UI2</t>
  </si>
  <si>
    <t>DA1</t>
  </si>
  <si>
    <t>$144.80/hr</t>
  </si>
  <si>
    <t>Daily Cost</t>
  </si>
  <si>
    <t>Cost</t>
  </si>
  <si>
    <t>Total</t>
  </si>
  <si>
    <t>Tue 6/1/21</t>
  </si>
  <si>
    <t>Thu 8/25/22</t>
  </si>
  <si>
    <t>Thu 10/20/22</t>
  </si>
  <si>
    <t>Thu 2/18/21</t>
  </si>
  <si>
    <t>Wed 4/29/20</t>
  </si>
  <si>
    <t>Mon 6/20/22</t>
  </si>
  <si>
    <t>Mon 7/13/20</t>
  </si>
  <si>
    <t>Tue 10/20/20</t>
  </si>
  <si>
    <t>Tue 5/17/22</t>
  </si>
  <si>
    <t>Thu 3/12/20</t>
  </si>
  <si>
    <t>Tue 3/24/20</t>
  </si>
  <si>
    <t>Mon 8/1/22</t>
  </si>
  <si>
    <t>WBS</t>
  </si>
  <si>
    <t>Task Name</t>
  </si>
  <si>
    <t>Duration</t>
  </si>
  <si>
    <t>Predecessors</t>
  </si>
  <si>
    <t>Successors</t>
  </si>
  <si>
    <t>Resource Initials</t>
  </si>
  <si>
    <t>WBS Successors</t>
  </si>
  <si>
    <t>Pre-Development Activities</t>
  </si>
  <si>
    <t>54 days</t>
  </si>
  <si>
    <t>Thu 3/21/19</t>
  </si>
  <si>
    <t xml:space="preserve">   Project Planning Kickoff</t>
  </si>
  <si>
    <t>1 day</t>
  </si>
  <si>
    <t>4,5,6,7,8,9FS+2 days</t>
  </si>
  <si>
    <t>BA1,BA2,CRA1,PM1,SA1,DS1</t>
  </si>
  <si>
    <t>1.2.1,1.2.2,1.2.3,1.2.4,1.2.5,1.2.6[FS+2 days]</t>
  </si>
  <si>
    <t xml:space="preserve">   Perform Business Analysis</t>
  </si>
  <si>
    <t>7 days</t>
  </si>
  <si>
    <t>Tue 1/8/19</t>
  </si>
  <si>
    <t>Wed 1/16/19</t>
  </si>
  <si>
    <t>1.2.1</t>
  </si>
  <si>
    <t xml:space="preserve">      Business Analysis Group 1 Observation and Meetings</t>
  </si>
  <si>
    <t>2 days</t>
  </si>
  <si>
    <t>12,10</t>
  </si>
  <si>
    <t>Wed 1/9/19</t>
  </si>
  <si>
    <t>1.2.9,1.2.7</t>
  </si>
  <si>
    <t>1.2.2</t>
  </si>
  <si>
    <t xml:space="preserve">      Business Analysis Group 2 Observation and Meetings</t>
  </si>
  <si>
    <t>12,11</t>
  </si>
  <si>
    <t>1.2.9,1.2.8</t>
  </si>
  <si>
    <t>1.2.3</t>
  </si>
  <si>
    <t xml:space="preserve">      Business Analysis Group 3 Observation and Meetings</t>
  </si>
  <si>
    <t>1.2.9</t>
  </si>
  <si>
    <t>1.2.4</t>
  </si>
  <si>
    <t xml:space="preserve">      Business Analysis Group 4 Observation and Meetings</t>
  </si>
  <si>
    <t>1.2.5</t>
  </si>
  <si>
    <t xml:space="preserve">      Business Analysis Group 5 Observation and Meetings</t>
  </si>
  <si>
    <t>Fri 1/11/19</t>
  </si>
  <si>
    <t>Mon 1/14/19</t>
  </si>
  <si>
    <t>1.2.6</t>
  </si>
  <si>
    <t xml:space="preserve">      Business Analysis Checkin Meeting</t>
  </si>
  <si>
    <t>2FS+2 days</t>
  </si>
  <si>
    <t>12,10,11</t>
  </si>
  <si>
    <t>Thu 1/10/19</t>
  </si>
  <si>
    <t>1.2.9,1.2.7,1.2.8</t>
  </si>
  <si>
    <t>1.2.7</t>
  </si>
  <si>
    <t xml:space="preserve">      Business Analysis Group 1 Pt2 Observation and Meetings</t>
  </si>
  <si>
    <t>4,9</t>
  </si>
  <si>
    <t>1.2.8</t>
  </si>
  <si>
    <t xml:space="preserve">      Business Analysis Group 2 Pt2 Observation and Meetings</t>
  </si>
  <si>
    <t>5,9</t>
  </si>
  <si>
    <t xml:space="preserve">      Business Analysis Wrapup Meeting</t>
  </si>
  <si>
    <t>4,5,6,7,8,9,10,11</t>
  </si>
  <si>
    <t>Tue 1/15/19</t>
  </si>
  <si>
    <t>1.3.1</t>
  </si>
  <si>
    <t xml:space="preserve">   Investigate Stakeholder Requirements</t>
  </si>
  <si>
    <t>11 days</t>
  </si>
  <si>
    <t>Thu 1/17/19</t>
  </si>
  <si>
    <t>Thu 1/31/19</t>
  </si>
  <si>
    <t xml:space="preserve">      Management and Reporting - Conduct application design workshop #1</t>
  </si>
  <si>
    <t>15,16,17,18,19,20,21</t>
  </si>
  <si>
    <t>Fri 1/18/19</t>
  </si>
  <si>
    <t>BA1,BA2,CRA1,PM1,SA1</t>
  </si>
  <si>
    <t>1.3.2,1.3.3,1.3.4,1.3.5,1.3.6,1.3.7,1.3.8</t>
  </si>
  <si>
    <t>1.3.2</t>
  </si>
  <si>
    <t xml:space="preserve">      Sales - Conduct application design workshop</t>
  </si>
  <si>
    <t>22,21</t>
  </si>
  <si>
    <t>Mon 1/21/19</t>
  </si>
  <si>
    <t>1.3.9,1.3.8</t>
  </si>
  <si>
    <t>1.3.3</t>
  </si>
  <si>
    <t xml:space="preserve">      Marketing and Development - Conduct application design workshop</t>
  </si>
  <si>
    <t>1.3.4</t>
  </si>
  <si>
    <t xml:space="preserve">      Manufacturing - Conduct application design workshop</t>
  </si>
  <si>
    <t>Tue 1/22/19</t>
  </si>
  <si>
    <t>1.3.5</t>
  </si>
  <si>
    <t xml:space="preserve">      Customer and Vendor Relations - Conduct application design workshop</t>
  </si>
  <si>
    <t>Wed 1/23/19</t>
  </si>
  <si>
    <t>1.3.6</t>
  </si>
  <si>
    <t xml:space="preserve">      Purchasing and Inventory Management - Conduct application design workshop</t>
  </si>
  <si>
    <t>1.3.7</t>
  </si>
  <si>
    <t xml:space="preserve">      Accounting - Conduct application design workshop</t>
  </si>
  <si>
    <t>1.3.8</t>
  </si>
  <si>
    <t xml:space="preserve">      Management and Reporting - Conduct application design workshop #2</t>
  </si>
  <si>
    <t>14,15,16,17,18,19,20</t>
  </si>
  <si>
    <t>Thu 1/24/19</t>
  </si>
  <si>
    <t>Fri 1/25/19</t>
  </si>
  <si>
    <t>1.3.9</t>
  </si>
  <si>
    <t xml:space="preserve">      System Administration - Conduct application design workshop</t>
  </si>
  <si>
    <t>Mon 1/28/19</t>
  </si>
  <si>
    <t>1.3.10</t>
  </si>
  <si>
    <t xml:space="preserve">      Analyze system user requirements gathered from application design workshops</t>
  </si>
  <si>
    <t>3 days</t>
  </si>
  <si>
    <t>25,26,28,29,30</t>
  </si>
  <si>
    <t>Tue 1/29/19</t>
  </si>
  <si>
    <t>1.4.1,1.4.2,1.4.4,1.4.5,1.4.6</t>
  </si>
  <si>
    <t xml:space="preserve">   Perform feasibility study:</t>
  </si>
  <si>
    <t>4 days</t>
  </si>
  <si>
    <t>Fri 2/1/19</t>
  </si>
  <si>
    <t>Wed 2/6/19</t>
  </si>
  <si>
    <t>1.4.1</t>
  </si>
  <si>
    <t xml:space="preserve">      Analyze the system configuration requirements for scale and interoperability/portability.</t>
  </si>
  <si>
    <t>Tue 2/5/19</t>
  </si>
  <si>
    <t>1.5.1</t>
  </si>
  <si>
    <t>1.4.2</t>
  </si>
  <si>
    <t xml:space="preserve">      Begin a technology trawl to identify hardware and software required to deliver the system</t>
  </si>
  <si>
    <t>Mon 2/4/19</t>
  </si>
  <si>
    <t>1.4.3</t>
  </si>
  <si>
    <t xml:space="preserve">      Review and complete technology trawl</t>
  </si>
  <si>
    <t>CRA1,SA1</t>
  </si>
  <si>
    <t>1.4.4</t>
  </si>
  <si>
    <t xml:space="preserve">      Research and identify services that we might contract with to perform currency tracking</t>
  </si>
  <si>
    <t>32FF</t>
  </si>
  <si>
    <t>BA1,BA2</t>
  </si>
  <si>
    <t>1.5.1[FF]</t>
  </si>
  <si>
    <t>1.4.5</t>
  </si>
  <si>
    <t xml:space="preserve">      Research and identify services that we might contract with to perform fax-to-email</t>
  </si>
  <si>
    <t>1.4.6</t>
  </si>
  <si>
    <t xml:space="preserve">       Research and identify RFID and barcode labeling requirements and suppliers</t>
  </si>
  <si>
    <t xml:space="preserve">   Project planning:</t>
  </si>
  <si>
    <t>31 days</t>
  </si>
  <si>
    <t>Thu 2/7/19</t>
  </si>
  <si>
    <t xml:space="preserve">      Revisit system requirements, integrating input from the stakeholder analysis and the feasibility study</t>
  </si>
  <si>
    <t>25,28FF,29FF,30,27</t>
  </si>
  <si>
    <t>PM1,SA1,DS1,CRA1,BA1,BA2</t>
  </si>
  <si>
    <t>1.5.2</t>
  </si>
  <si>
    <t xml:space="preserve">      Discuss and agree upon plan scope with key stakeholders</t>
  </si>
  <si>
    <t>Wed 2/13/19</t>
  </si>
  <si>
    <t>BA1,DS1,PM1,CRA1</t>
  </si>
  <si>
    <t>1.5.3</t>
  </si>
  <si>
    <t xml:space="preserve">      Rearrange interim deliverables, to reflect what we've learned</t>
  </si>
  <si>
    <t>35,39FS+2 days</t>
  </si>
  <si>
    <t>1.5.4,2.1[FS+2 days]</t>
  </si>
  <si>
    <t>1.5.4</t>
  </si>
  <si>
    <t xml:space="preserve">      Revise the project plan, resource plan, effort, time and budget estimates and project schedule</t>
  </si>
  <si>
    <t>5 days</t>
  </si>
  <si>
    <t>Tue 2/19/19</t>
  </si>
  <si>
    <t>1.5.5</t>
  </si>
  <si>
    <t xml:space="preserve">      Review and agree estimate and timescale changes with upper management</t>
  </si>
  <si>
    <t>Thu 3/14/19</t>
  </si>
  <si>
    <t>Wed 3/20/19</t>
  </si>
  <si>
    <t>BA1,DS1,PM1</t>
  </si>
  <si>
    <t>1.5.6</t>
  </si>
  <si>
    <t xml:space="preserve">      Revise project plans to accommodate any revisions to scope</t>
  </si>
  <si>
    <t>2.3.1.1</t>
  </si>
  <si>
    <t>Phase I: Develop Basic Integrated Business Management System</t>
  </si>
  <si>
    <t>246 days</t>
  </si>
  <si>
    <t>Thu 1/30/20</t>
  </si>
  <si>
    <t xml:space="preserve">   Phase 1 Kickoff Meeting</t>
  </si>
  <si>
    <t>34FS+2 days</t>
  </si>
  <si>
    <t>42,48,56,78,81,75,86,89,93,116,119,122,132</t>
  </si>
  <si>
    <t>PM1,PA1,BA1,DBA1,DA1,ST1,SA1,UI1</t>
  </si>
  <si>
    <t>2.2.1.1,2.2.2.1,2.2.4.1,2.4.2.1,2.4.3.1,2.4.1.1,2.5.1.1,2.5.2.1,2.5.3.1,2.8.1.1,2.8.2.1,2.8.3.1,2.9.2.1.1.1</t>
  </si>
  <si>
    <t xml:space="preserve">   Develop Initial System Management Subsystem</t>
  </si>
  <si>
    <t>110 days</t>
  </si>
  <si>
    <t>Fri 7/26/19</t>
  </si>
  <si>
    <t>2.2.1</t>
  </si>
  <si>
    <t xml:space="preserve">      DBMS: Install &amp; Configure DBMS Engine &amp; SQL Interface</t>
  </si>
  <si>
    <t>41 days</t>
  </si>
  <si>
    <t>Mon 4/22/19</t>
  </si>
  <si>
    <t>2.2.1.1</t>
  </si>
  <si>
    <t xml:space="preserve">         · Installing hardware server</t>
  </si>
  <si>
    <t>CNS1,PA1</t>
  </si>
  <si>
    <t>2.2.1.2</t>
  </si>
  <si>
    <t xml:space="preserve">         · TestNetwork connections</t>
  </si>
  <si>
    <t>2.2.1.3</t>
  </si>
  <si>
    <t xml:space="preserve">         · Install &amp; Configure DBMS engine</t>
  </si>
  <si>
    <t>Mon 3/11/19</t>
  </si>
  <si>
    <t>Tue 3/12/19</t>
  </si>
  <si>
    <t>2.2.1.4</t>
  </si>
  <si>
    <t xml:space="preserve">         · Install and test SQL interface software</t>
  </si>
  <si>
    <t>Mon 3/25/19</t>
  </si>
  <si>
    <t>Thu 3/28/19</t>
  </si>
  <si>
    <t>2.2.1.5</t>
  </si>
  <si>
    <t xml:space="preserve">         · Evaluate the system</t>
  </si>
  <si>
    <t>Fri 3/29/19</t>
  </si>
  <si>
    <t>PM1,ST1</t>
  </si>
  <si>
    <t>2.2.2.2</t>
  </si>
  <si>
    <t>2.2.2</t>
  </si>
  <si>
    <t xml:space="preserve">      DBMS: User Accounts and Permissions</t>
  </si>
  <si>
    <t>66 days</t>
  </si>
  <si>
    <t>Wed 3/13/19</t>
  </si>
  <si>
    <t>Wed 6/12/19</t>
  </si>
  <si>
    <t>2.2.2.1</t>
  </si>
  <si>
    <t xml:space="preserve">         · Design database</t>
  </si>
  <si>
    <t xml:space="preserve">         · Implement and test database structure</t>
  </si>
  <si>
    <t>46,48</t>
  </si>
  <si>
    <t>50,52</t>
  </si>
  <si>
    <t>Tue 4/23/19</t>
  </si>
  <si>
    <t>Thu 4/25/19</t>
  </si>
  <si>
    <t>DA1,ST1</t>
  </si>
  <si>
    <t>2.2.2.3,2.2.3.1</t>
  </si>
  <si>
    <t>2.2.2.3</t>
  </si>
  <si>
    <t xml:space="preserve">         · Test accounts</t>
  </si>
  <si>
    <t>6 days</t>
  </si>
  <si>
    <t>Fri 4/26/19</t>
  </si>
  <si>
    <t>DBA1,PM1</t>
  </si>
  <si>
    <t>2.2.5.4</t>
  </si>
  <si>
    <t>2.2.3</t>
  </si>
  <si>
    <t xml:space="preserve">      Server App: System management and security application</t>
  </si>
  <si>
    <t>46 days</t>
  </si>
  <si>
    <t>Fri 6/28/19</t>
  </si>
  <si>
    <t>2.2.3.1</t>
  </si>
  <si>
    <t xml:space="preserve">         · Software requirements analysis</t>
  </si>
  <si>
    <t>8 days</t>
  </si>
  <si>
    <t>Tue 5/7/19</t>
  </si>
  <si>
    <t>2.2.3.2</t>
  </si>
  <si>
    <t xml:space="preserve">         ·Software design </t>
  </si>
  <si>
    <t>16 days</t>
  </si>
  <si>
    <t>Wed 5/8/19</t>
  </si>
  <si>
    <t>Mon 6/24/19</t>
  </si>
  <si>
    <t>PA1,PM1</t>
  </si>
  <si>
    <t>2.2.3.3</t>
  </si>
  <si>
    <t xml:space="preserve">         · Development &amp; coding </t>
  </si>
  <si>
    <t>Tue 6/25/19</t>
  </si>
  <si>
    <t>2.2.4</t>
  </si>
  <si>
    <t xml:space="preserve">      Client App: System management application</t>
  </si>
  <si>
    <t>22 days</t>
  </si>
  <si>
    <t>Tue 3/26/19</t>
  </si>
  <si>
    <t>2.2.4.1</t>
  </si>
  <si>
    <t>13 days</t>
  </si>
  <si>
    <t>PM1,BA1</t>
  </si>
  <si>
    <t>2.2.4.2</t>
  </si>
  <si>
    <t xml:space="preserve">         · Software design &amp; code</t>
  </si>
  <si>
    <t>9 days</t>
  </si>
  <si>
    <t>PA1,SA1</t>
  </si>
  <si>
    <t>2.2.5.1</t>
  </si>
  <si>
    <t>2.2.5</t>
  </si>
  <si>
    <t xml:space="preserve">      Integrated User Interface: Provide integrated GUI to implement basic access stubs for all client apps. In Phase 1</t>
  </si>
  <si>
    <t>88 days</t>
  </si>
  <si>
    <t>Wed 3/27/19</t>
  </si>
  <si>
    <t xml:space="preserve">         · User navigation requirements analysis</t>
  </si>
  <si>
    <t>17 days</t>
  </si>
  <si>
    <t>Thu 4/18/19</t>
  </si>
  <si>
    <t>UI1,PM1</t>
  </si>
  <si>
    <t>2.2.5.2</t>
  </si>
  <si>
    <t xml:space="preserve">         · UI design &amp; scripting</t>
  </si>
  <si>
    <t>12 days</t>
  </si>
  <si>
    <t>Mon 5/6/19</t>
  </si>
  <si>
    <t>UI1,PA1</t>
  </si>
  <si>
    <t>2.2.5.3</t>
  </si>
  <si>
    <t xml:space="preserve">         · UI documentation and acceptance test</t>
  </si>
  <si>
    <t>Wed 5/22/19</t>
  </si>
  <si>
    <t>UI1,PA2</t>
  </si>
  <si>
    <t xml:space="preserve">         · Subsystem/component integration test &amp; documentation</t>
  </si>
  <si>
    <t>20 days</t>
  </si>
  <si>
    <t>50,61,54</t>
  </si>
  <si>
    <t>Mon 7/1/19</t>
  </si>
  <si>
    <t>PM1,UI1</t>
  </si>
  <si>
    <t>2.9.1.1</t>
  </si>
  <si>
    <t xml:space="preserve">   Develop Knowledge Management and Training subsystem</t>
  </si>
  <si>
    <t>Fri 3/22/19</t>
  </si>
  <si>
    <t>Tue 7/23/19</t>
  </si>
  <si>
    <t>2.3.1</t>
  </si>
  <si>
    <t xml:space="preserve">      DBMS: Knowledgebase database</t>
  </si>
  <si>
    <t>18 days</t>
  </si>
  <si>
    <t>Tue 4/16/19</t>
  </si>
  <si>
    <t>Tue 4/2/19</t>
  </si>
  <si>
    <t>PM1,DA1</t>
  </si>
  <si>
    <t>2.3.1.2</t>
  </si>
  <si>
    <t xml:space="preserve">         · Implement and test database structures</t>
  </si>
  <si>
    <t>10 days</t>
  </si>
  <si>
    <t>Wed 4/3/19</t>
  </si>
  <si>
    <t>DBA1,ST1</t>
  </si>
  <si>
    <t>2.3.2.1</t>
  </si>
  <si>
    <t>2.3.2</t>
  </si>
  <si>
    <t xml:space="preserve">      Server App: Knowledgebase and Training Manual</t>
  </si>
  <si>
    <t>30 days</t>
  </si>
  <si>
    <t>Tue 5/28/19</t>
  </si>
  <si>
    <t>Wed 5/15/19</t>
  </si>
  <si>
    <t>PM1,SA1</t>
  </si>
  <si>
    <t>2.3.2.2</t>
  </si>
  <si>
    <t xml:space="preserve">         · Software design&amp; code</t>
  </si>
  <si>
    <t>Thu 5/16/19</t>
  </si>
  <si>
    <t>2.3.3.1</t>
  </si>
  <si>
    <t>2.3.3</t>
  </si>
  <si>
    <t xml:space="preserve">      Client App: Training Manual and Knowledgebase application</t>
  </si>
  <si>
    <t>40 days</t>
  </si>
  <si>
    <t>Wed 5/29/19</t>
  </si>
  <si>
    <t>Wed 7/3/19</t>
  </si>
  <si>
    <t>2.3.3.2</t>
  </si>
  <si>
    <t>14 days</t>
  </si>
  <si>
    <t>Thu 7/4/19</t>
  </si>
  <si>
    <t xml:space="preserve">   Develop Order Processing &amp; Invoicing subsystem</t>
  </si>
  <si>
    <t>83 days</t>
  </si>
  <si>
    <t>2.4.1</t>
  </si>
  <si>
    <t xml:space="preserve">      DBMS: Orders &amp; Invoicing Database – Full implementation</t>
  </si>
  <si>
    <t>2.4.1.1</t>
  </si>
  <si>
    <t>76,97</t>
  </si>
  <si>
    <t>DA1,PM1</t>
  </si>
  <si>
    <t>2.4.1.2,2.6.1.1</t>
  </si>
  <si>
    <t>2.4.1.2</t>
  </si>
  <si>
    <t>Wed 2/27/19</t>
  </si>
  <si>
    <t>2.4.2.2</t>
  </si>
  <si>
    <t>2.4.2</t>
  </si>
  <si>
    <t xml:space="preserve">      Server App: Billing/Invoicing</t>
  </si>
  <si>
    <t>Wed 3/6/19</t>
  </si>
  <si>
    <t>2.4.2.1</t>
  </si>
  <si>
    <t>76,78</t>
  </si>
  <si>
    <t>2.4.3.2</t>
  </si>
  <si>
    <t>2.4.3</t>
  </si>
  <si>
    <t xml:space="preserve">      Client App: Sales</t>
  </si>
  <si>
    <t>65 days</t>
  </si>
  <si>
    <t>2.4.3.1</t>
  </si>
  <si>
    <t>Thu 5/2/19</t>
  </si>
  <si>
    <t>81,79</t>
  </si>
  <si>
    <t>Mon 6/3/19</t>
  </si>
  <si>
    <t>2.4.3.3</t>
  </si>
  <si>
    <t>Tue 6/4/19</t>
  </si>
  <si>
    <t xml:space="preserve">   Develop Billing/Accounting subsystem</t>
  </si>
  <si>
    <t>128 days</t>
  </si>
  <si>
    <t>Fri 9/27/19</t>
  </si>
  <si>
    <t>2.5.1</t>
  </si>
  <si>
    <t xml:space="preserve">      DBMS: Budgeting and Accounting</t>
  </si>
  <si>
    <t>51 days</t>
  </si>
  <si>
    <t>2.5.1.1</t>
  </si>
  <si>
    <t>39,98</t>
  </si>
  <si>
    <t>Fri 6/7/19</t>
  </si>
  <si>
    <t>2.5.1.2</t>
  </si>
  <si>
    <t>Mon 6/10/19</t>
  </si>
  <si>
    <t>2.5.2.2</t>
  </si>
  <si>
    <t>2.5.2</t>
  </si>
  <si>
    <t>60 days</t>
  </si>
  <si>
    <t>Wed 7/10/19</t>
  </si>
  <si>
    <t>2.5.2.1</t>
  </si>
  <si>
    <t>90,93</t>
  </si>
  <si>
    <t>Thu 5/9/19</t>
  </si>
  <si>
    <t>2.5.2.2,2.5.3.1</t>
  </si>
  <si>
    <t>87,89</t>
  </si>
  <si>
    <t>91,94</t>
  </si>
  <si>
    <t>Thu 6/13/19</t>
  </si>
  <si>
    <t>Tue 6/18/19</t>
  </si>
  <si>
    <t>SA1,PA2</t>
  </si>
  <si>
    <t>2.5.2.3,2.5.3.2</t>
  </si>
  <si>
    <t>2.5.2.3</t>
  </si>
  <si>
    <t xml:space="preserve">         · Unit test</t>
  </si>
  <si>
    <t>ST1,PM1,STE1</t>
  </si>
  <si>
    <t>2.5.3</t>
  </si>
  <si>
    <t xml:space="preserve">      Client App: Accounting</t>
  </si>
  <si>
    <t>43 days</t>
  </si>
  <si>
    <t>Wed 7/31/19</t>
  </si>
  <si>
    <t>2.5.3.1</t>
  </si>
  <si>
    <t>39,89</t>
  </si>
  <si>
    <t>Fri 8/30/19</t>
  </si>
  <si>
    <t>2.5.3.2</t>
  </si>
  <si>
    <t>93,90</t>
  </si>
  <si>
    <t>Mon 9/2/19</t>
  </si>
  <si>
    <t>2.7.1.1</t>
  </si>
  <si>
    <t xml:space="preserve">   Develop Interface and Security for Supplier Web UI</t>
  </si>
  <si>
    <t>107 days</t>
  </si>
  <si>
    <t>Thu 7/25/19</t>
  </si>
  <si>
    <t>2.6.1</t>
  </si>
  <si>
    <t xml:space="preserve">      DBMS: Update Orders and Invoicing Database – add quotations table</t>
  </si>
  <si>
    <t>2.6.1.1</t>
  </si>
  <si>
    <t>Fri 3/8/19</t>
  </si>
  <si>
    <t>2.6.1.2</t>
  </si>
  <si>
    <t>100,86</t>
  </si>
  <si>
    <t>ST1,DBA1</t>
  </si>
  <si>
    <t>2.6.2.1,2.5.1.1</t>
  </si>
  <si>
    <t>2.6.2</t>
  </si>
  <si>
    <t xml:space="preserve">      Server App: Purchasing/Inventory</t>
  </si>
  <si>
    <t>35 days</t>
  </si>
  <si>
    <t>Fri 5/10/19</t>
  </si>
  <si>
    <t>2.6.2.1</t>
  </si>
  <si>
    <t>Thu 4/11/19</t>
  </si>
  <si>
    <t>SA1,BA1</t>
  </si>
  <si>
    <t>2.6.2.2</t>
  </si>
  <si>
    <t>21 days</t>
  </si>
  <si>
    <t>Fri 4/12/19</t>
  </si>
  <si>
    <t>2.6.3.1</t>
  </si>
  <si>
    <t>2.6.3</t>
  </si>
  <si>
    <t xml:space="preserve">      Client App: Supplier Web UI</t>
  </si>
  <si>
    <t>Mon 5/13/19</t>
  </si>
  <si>
    <t>24 days</t>
  </si>
  <si>
    <t>SA1,BA1,UI1</t>
  </si>
  <si>
    <t>2.6.3.2</t>
  </si>
  <si>
    <t>19 days</t>
  </si>
  <si>
    <t>Fri 6/14/19</t>
  </si>
  <si>
    <t xml:space="preserve">   Develop Currency prediction and Conversion subsystem</t>
  </si>
  <si>
    <t>Mon 9/30/19</t>
  </si>
  <si>
    <t>Mon 12/30/19</t>
  </si>
  <si>
    <t>2.7.1</t>
  </si>
  <si>
    <t xml:space="preserve">      Server App: API to Vendor currency database</t>
  </si>
  <si>
    <t xml:space="preserve">         -          Software requirements analysis</t>
  </si>
  <si>
    <t>Fri 10/11/19</t>
  </si>
  <si>
    <t>2.7.1.2</t>
  </si>
  <si>
    <t xml:space="preserve">         -          Software design &amp; code</t>
  </si>
  <si>
    <t>Mon 10/14/19</t>
  </si>
  <si>
    <t>Fri 10/18/19</t>
  </si>
  <si>
    <t>2.7.1.3.1</t>
  </si>
  <si>
    <t>2.7.1.3</t>
  </si>
  <si>
    <t xml:space="preserve">         Review Currency Prediction and Conversion subsystem</t>
  </si>
  <si>
    <t>Mon 10/21/19</t>
  </si>
  <si>
    <t xml:space="preserve">            · Integration and regression testing for each component</t>
  </si>
  <si>
    <t>Fri 11/1/19</t>
  </si>
  <si>
    <t>ST1,PM1</t>
  </si>
  <si>
    <t>2.7.1.3.2</t>
  </si>
  <si>
    <t xml:space="preserve">            · Validate and test results</t>
  </si>
  <si>
    <t>Mon 11/4/19</t>
  </si>
  <si>
    <t>Fri 11/15/19</t>
  </si>
  <si>
    <t>2.7.1.3.3</t>
  </si>
  <si>
    <t xml:space="preserve">            · UAT</t>
  </si>
  <si>
    <t>Mon 11/18/19</t>
  </si>
  <si>
    <t>Fri 12/6/19</t>
  </si>
  <si>
    <t>STE1,ST1</t>
  </si>
  <si>
    <t>2.7.1.3.4</t>
  </si>
  <si>
    <t xml:space="preserve">            · Sign-off</t>
  </si>
  <si>
    <t>STE1,PM1</t>
  </si>
  <si>
    <t>2.10.4.2</t>
  </si>
  <si>
    <t xml:space="preserve">   Develop Inventory management subsystem</t>
  </si>
  <si>
    <t>158 days</t>
  </si>
  <si>
    <t>Tue 10/8/19</t>
  </si>
  <si>
    <t>2.8.1</t>
  </si>
  <si>
    <t xml:space="preserve">      DBMS: Resources &amp; Inventory Database</t>
  </si>
  <si>
    <t>78 days</t>
  </si>
  <si>
    <t>Fri 3/15/19</t>
  </si>
  <si>
    <t>Tue 7/2/19</t>
  </si>
  <si>
    <t>2.8.1.1</t>
  </si>
  <si>
    <t>Thu 6/27/19</t>
  </si>
  <si>
    <t>2.8.1.2</t>
  </si>
  <si>
    <t>2.8.2.1</t>
  </si>
  <si>
    <t>2.8.2</t>
  </si>
  <si>
    <t xml:space="preserve">      Server App: Purchasing &amp; Inventory Management</t>
  </si>
  <si>
    <t>Tue 7/30/19</t>
  </si>
  <si>
    <t>Fri 7/12/19</t>
  </si>
  <si>
    <t>2.8.2.2</t>
  </si>
  <si>
    <t>Mon 7/15/19</t>
  </si>
  <si>
    <t>2.8.3.3</t>
  </si>
  <si>
    <t>2.8.3</t>
  </si>
  <si>
    <t xml:space="preserve">      Client App: Inventory Management</t>
  </si>
  <si>
    <t>2.8.3.1</t>
  </si>
  <si>
    <t>2.8.3.2</t>
  </si>
  <si>
    <t>Thu 6/20/19</t>
  </si>
  <si>
    <t>SA1,PA1</t>
  </si>
  <si>
    <t>DS1,PM1</t>
  </si>
  <si>
    <t>2.10.1.1.1</t>
  </si>
  <si>
    <t xml:space="preserve">   Develop System Management Subsystem (advanced functions)</t>
  </si>
  <si>
    <t>192 days</t>
  </si>
  <si>
    <t>Tue 11/19/19</t>
  </si>
  <si>
    <t>2.9.1</t>
  </si>
  <si>
    <t xml:space="preserve">      DBMS: Logging &amp; Audit Trail for Phase I functions.</t>
  </si>
  <si>
    <t>Mon 7/29/19</t>
  </si>
  <si>
    <t>Thu 8/29/19</t>
  </si>
  <si>
    <t>62,83,123,72,91,104</t>
  </si>
  <si>
    <t>Tue 8/13/19</t>
  </si>
  <si>
    <t>2.9.1.2</t>
  </si>
  <si>
    <t>Wed 8/14/19</t>
  </si>
  <si>
    <t>2.9.2.1.2</t>
  </si>
  <si>
    <t>2.9.2</t>
  </si>
  <si>
    <t xml:space="preserve">      GUI &amp; front-end menu implementation</t>
  </si>
  <si>
    <t>2.9.2.1</t>
  </si>
  <si>
    <t xml:space="preserve">         Client App: Integrated user-navigation/access</t>
  </si>
  <si>
    <t>161 days</t>
  </si>
  <si>
    <t>Mon 10/7/19</t>
  </si>
  <si>
    <t>2.9.2.1.1</t>
  </si>
  <si>
    <t xml:space="preserve">            · Software requirements analysis</t>
  </si>
  <si>
    <t>137 days</t>
  </si>
  <si>
    <t>Tue 9/3/19</t>
  </si>
  <si>
    <t>2.9.2.1.1.1</t>
  </si>
  <si>
    <t xml:space="preserve">               · Requirment gathering</t>
  </si>
  <si>
    <t>28 days</t>
  </si>
  <si>
    <t>Tue 8/20/19</t>
  </si>
  <si>
    <t>PM1,DS1</t>
  </si>
  <si>
    <t>2.9.2.1.1.2</t>
  </si>
  <si>
    <t xml:space="preserve">               · Requirment analysis phase</t>
  </si>
  <si>
    <t>Wed 8/21/19</t>
  </si>
  <si>
    <t xml:space="preserve">            · Software design &amp; code</t>
  </si>
  <si>
    <t>Wed 9/4/19</t>
  </si>
  <si>
    <t>Thu 9/19/19</t>
  </si>
  <si>
    <t>PA2,PA1</t>
  </si>
  <si>
    <t>2.9.2.1.3</t>
  </si>
  <si>
    <t xml:space="preserve">            · Subsystem/component integration test &amp; documentation</t>
  </si>
  <si>
    <t>Fri 9/20/19</t>
  </si>
  <si>
    <t>2.9.2.2.4,2.9.2.2.1</t>
  </si>
  <si>
    <t>2.9.2.2</t>
  </si>
  <si>
    <t xml:space="preserve">         Client App: Provide advanced GUI to implement user menus and login form for UI client app.</t>
  </si>
  <si>
    <t>2.9.2.2.1</t>
  </si>
  <si>
    <t xml:space="preserve">            · User navigation requirements analysis</t>
  </si>
  <si>
    <t>Thu 10/17/19</t>
  </si>
  <si>
    <t>2.9.2.2.2</t>
  </si>
  <si>
    <t xml:space="preserve">            · UI design &amp; scripting</t>
  </si>
  <si>
    <t>Wed 10/30/19</t>
  </si>
  <si>
    <t>2.9.2.2.3</t>
  </si>
  <si>
    <t xml:space="preserve">            · GUI unit tests</t>
  </si>
  <si>
    <t>Thu 10/31/19</t>
  </si>
  <si>
    <t>Fri 11/8/19</t>
  </si>
  <si>
    <t>UI1,STE1</t>
  </si>
  <si>
    <t>2.9.2.2.4</t>
  </si>
  <si>
    <t xml:space="preserve">            · UI documentation and acceptance test</t>
  </si>
  <si>
    <t>Mon 11/11/19</t>
  </si>
  <si>
    <t xml:space="preserve">   Phase I Delivery Activities</t>
  </si>
  <si>
    <t>52 days</t>
  </si>
  <si>
    <t>Wed 11/20/19</t>
  </si>
  <si>
    <t>2.10.1</t>
  </si>
  <si>
    <t xml:space="preserve">      Phase I Integration Test</t>
  </si>
  <si>
    <t>2.10.1.1</t>
  </si>
  <si>
    <t xml:space="preserve">         · Integration test of Phase I software components</t>
  </si>
  <si>
    <t xml:space="preserve">            · Redesign and rework following integration tests</t>
  </si>
  <si>
    <t>Wed 11/27/19</t>
  </si>
  <si>
    <t>2.10.1.1.2</t>
  </si>
  <si>
    <t xml:space="preserve">            · Phase I software documentation and acceptance test</t>
  </si>
  <si>
    <t>Thu 11/28/19</t>
  </si>
  <si>
    <t>2.10.2.1,3.1</t>
  </si>
  <si>
    <t>2.10.2</t>
  </si>
  <si>
    <t xml:space="preserve">      Phase IChange management</t>
  </si>
  <si>
    <t>Tue 12/10/19</t>
  </si>
  <si>
    <t>Thu 12/26/19</t>
  </si>
  <si>
    <t>2.10.2.1</t>
  </si>
  <si>
    <t xml:space="preserve">         · Training on new work procedures</t>
  </si>
  <si>
    <t>Fri 12/13/19</t>
  </si>
  <si>
    <t>2.10.2.2</t>
  </si>
  <si>
    <t xml:space="preserve">         · Business process changes</t>
  </si>
  <si>
    <t>Mon 12/16/19</t>
  </si>
  <si>
    <t>Tue 12/24/19</t>
  </si>
  <si>
    <t>BA1,PM1</t>
  </si>
  <si>
    <t>2.10.2.3</t>
  </si>
  <si>
    <t xml:space="preserve">         · User system training</t>
  </si>
  <si>
    <t>Wed 12/25/19</t>
  </si>
  <si>
    <t>2.10.3.1</t>
  </si>
  <si>
    <t>2.10.3</t>
  </si>
  <si>
    <t xml:space="preserve">      New process &amp; systems evaluation</t>
  </si>
  <si>
    <t>Fri 12/27/19</t>
  </si>
  <si>
    <t>Mon 1/20/20</t>
  </si>
  <si>
    <t xml:space="preserve">         · Phase I systems installation</t>
  </si>
  <si>
    <t>Mon 1/6/20</t>
  </si>
  <si>
    <t>BA1,SA1</t>
  </si>
  <si>
    <t>2.10.3.2</t>
  </si>
  <si>
    <t xml:space="preserve">         · Phase I Testing</t>
  </si>
  <si>
    <t>Tue 1/7/20</t>
  </si>
  <si>
    <t>Tue 1/14/20</t>
  </si>
  <si>
    <t>2.10.3.3</t>
  </si>
  <si>
    <t xml:space="preserve">         · Phase ISystem Documentation</t>
  </si>
  <si>
    <t>Wed 1/15/20</t>
  </si>
  <si>
    <t>Thu 1/16/20</t>
  </si>
  <si>
    <t>2.10.3.4</t>
  </si>
  <si>
    <t xml:space="preserve">         · Phase I User evaluation</t>
  </si>
  <si>
    <t>Fri 1/17/20</t>
  </si>
  <si>
    <t>PM1,DBA1</t>
  </si>
  <si>
    <t>2.10.3.5</t>
  </si>
  <si>
    <t xml:space="preserve">         · Evaluatethefeedback</t>
  </si>
  <si>
    <t>2.10.4.1</t>
  </si>
  <si>
    <t>2.10.4</t>
  </si>
  <si>
    <t xml:space="preserve">      Project Review</t>
  </si>
  <si>
    <t>Tue 1/21/20</t>
  </si>
  <si>
    <t xml:space="preserve">         · Project plan review for Phase I</t>
  </si>
  <si>
    <t>Fri 1/24/20</t>
  </si>
  <si>
    <t xml:space="preserve">         · Management approval and signoff for Phase I</t>
  </si>
  <si>
    <t>Mon 1/27/20</t>
  </si>
  <si>
    <t>3.4.1.1</t>
  </si>
  <si>
    <t>Phase II: Develop Advanced Integrated Business Management System</t>
  </si>
  <si>
    <t>177 days</t>
  </si>
  <si>
    <t>Mon 8/10/20</t>
  </si>
  <si>
    <t xml:space="preserve">   Phase 2 Kickoff Meeting</t>
  </si>
  <si>
    <t>BA1,DBA1,DS1,PA1,PM1,SA1,UI1</t>
  </si>
  <si>
    <t>3.2.1,3.2.2,3.3.1.1,3.4.1.1</t>
  </si>
  <si>
    <t xml:space="preserve">   Phase 1 follow up </t>
  </si>
  <si>
    <t>Mon 12/23/19</t>
  </si>
  <si>
    <t>3.2.1</t>
  </si>
  <si>
    <t xml:space="preserve">      Review Phase I software components</t>
  </si>
  <si>
    <t>Fri 12/20/19</t>
  </si>
  <si>
    <t>3.2.3</t>
  </si>
  <si>
    <t>3.2.2</t>
  </si>
  <si>
    <t xml:space="preserve">      Review Phase I hardware components</t>
  </si>
  <si>
    <t>3.3.3</t>
  </si>
  <si>
    <t xml:space="preserve">      Upgrade the software requirements </t>
  </si>
  <si>
    <t>3.4.2.1,3.3.2.1</t>
  </si>
  <si>
    <t xml:space="preserve">   Upgrade System Management Subsystem (Basic)</t>
  </si>
  <si>
    <t>Tue 2/11/20</t>
  </si>
  <si>
    <t>3.3.1</t>
  </si>
  <si>
    <t xml:space="preserve">      Server App: Upgraded system management and security management</t>
  </si>
  <si>
    <t>29 days</t>
  </si>
  <si>
    <t>3.3.1.1</t>
  </si>
  <si>
    <t>3.3.1.2</t>
  </si>
  <si>
    <t xml:space="preserve">         -      Software design</t>
  </si>
  <si>
    <t>Tue 12/17/19</t>
  </si>
  <si>
    <t>Fri 1/10/20</t>
  </si>
  <si>
    <t>3.3.1.3</t>
  </si>
  <si>
    <t xml:space="preserve">         -     Software code</t>
  </si>
  <si>
    <t>Mon 1/13/20</t>
  </si>
  <si>
    <t>3.3.2</t>
  </si>
  <si>
    <t xml:space="preserve">      Client App: System management and security integration</t>
  </si>
  <si>
    <t>Fri 2/7/20</t>
  </si>
  <si>
    <t>3.3.2.1</t>
  </si>
  <si>
    <t>3.3.2.2</t>
  </si>
  <si>
    <t>Fri 1/31/20</t>
  </si>
  <si>
    <t>3.3.2.3</t>
  </si>
  <si>
    <t>Mon 2/3/20</t>
  </si>
  <si>
    <t xml:space="preserve">      Subsystem integration testing</t>
  </si>
  <si>
    <t>Mon 2/10/20</t>
  </si>
  <si>
    <t>3.9.2.1,3.7.1.1,3.6.1.1,3.6.2.1,3.6.3.1,3.6.4.1</t>
  </si>
  <si>
    <t xml:space="preserve">   Develop Operations Management &amp; Reporting subsystem</t>
  </si>
  <si>
    <t>75 days</t>
  </si>
  <si>
    <t>Mon 4/6/20</t>
  </si>
  <si>
    <t>3.4.1</t>
  </si>
  <si>
    <t xml:space="preserve">      DBMS: Sales and Market</t>
  </si>
  <si>
    <t>37 days</t>
  </si>
  <si>
    <t>Mon 3/23/20</t>
  </si>
  <si>
    <t xml:space="preserve">         -          Design database by creating tables, developing packages and integrating with the server application</t>
  </si>
  <si>
    <t>Tue 2/25/20</t>
  </si>
  <si>
    <t>3.4.1.2</t>
  </si>
  <si>
    <t xml:space="preserve">         -          Implement and test database structures</t>
  </si>
  <si>
    <t>Fri 2/28/20</t>
  </si>
  <si>
    <t>Fri 3/6/20</t>
  </si>
  <si>
    <t>3.4.1.3,3.5.1.1</t>
  </si>
  <si>
    <t>3.4.1.3</t>
  </si>
  <si>
    <t xml:space="preserve">         -          Gather information regarding previous sales and market demands.</t>
  </si>
  <si>
    <t>Tue 3/17/20</t>
  </si>
  <si>
    <t>3.4.3.2.1</t>
  </si>
  <si>
    <t>3.4.2</t>
  </si>
  <si>
    <t xml:space="preserve">      Server App: Sales Analysis and Reporting</t>
  </si>
  <si>
    <t>Thu 1/9/20</t>
  </si>
  <si>
    <t>3.4.2.1</t>
  </si>
  <si>
    <t>Wed 1/8/20</t>
  </si>
  <si>
    <t>3.4.2.2.1,3.5.1.1</t>
  </si>
  <si>
    <t>3.4.2.2</t>
  </si>
  <si>
    <t>3.4.2.2.1</t>
  </si>
  <si>
    <t xml:space="preserve">            -          Write a program to display the analysis using charts and graphs for easy understanding.</t>
  </si>
  <si>
    <t>3.4.3.1</t>
  </si>
  <si>
    <t>3.4.3</t>
  </si>
  <si>
    <t xml:space="preserve">      Client App: Management and Reporting</t>
  </si>
  <si>
    <t>Thu 4/2/20</t>
  </si>
  <si>
    <t>3.4.3.2</t>
  </si>
  <si>
    <t>Fri 3/27/20</t>
  </si>
  <si>
    <t xml:space="preserve">            -          Develop a user friendly UI that shows the graph and charts of sales against time duration and scale. </t>
  </si>
  <si>
    <t>3.4.3.2.2</t>
  </si>
  <si>
    <t xml:space="preserve">            -          Application used to report</t>
  </si>
  <si>
    <t>Mon 3/30/20</t>
  </si>
  <si>
    <t>Tue 3/31/20</t>
  </si>
  <si>
    <t>3.4.3.2.3</t>
  </si>
  <si>
    <t xml:space="preserve">            -          Develop the GUI </t>
  </si>
  <si>
    <t>Wed 4/1/20</t>
  </si>
  <si>
    <t>3.4.3.2.4</t>
  </si>
  <si>
    <t xml:space="preserve">            -          Unit testing of GUI</t>
  </si>
  <si>
    <t>3.4.4</t>
  </si>
  <si>
    <t>Fri 4/3/20</t>
  </si>
  <si>
    <t>3.9.2.1</t>
  </si>
  <si>
    <t xml:space="preserve">   Develop Forecasting and Analysis subsystem</t>
  </si>
  <si>
    <t>26 days</t>
  </si>
  <si>
    <t>Mon 3/9/20</t>
  </si>
  <si>
    <t>Mon 4/13/20</t>
  </si>
  <si>
    <t>3.5.1</t>
  </si>
  <si>
    <t xml:space="preserve">      DBMS: Update Sales and Market Database – add forecasting &amp; analysis table</t>
  </si>
  <si>
    <t>3.5.1.1</t>
  </si>
  <si>
    <t>3.5.2.1</t>
  </si>
  <si>
    <t>3.5.2</t>
  </si>
  <si>
    <t xml:space="preserve">      Server App: Demand Forecasting</t>
  </si>
  <si>
    <t>Wed 3/11/20</t>
  </si>
  <si>
    <t>Thu 4/9/20</t>
  </si>
  <si>
    <t>3.5.2.2</t>
  </si>
  <si>
    <t>Thu 3/19/20</t>
  </si>
  <si>
    <t>Thu 3/26/20</t>
  </si>
  <si>
    <t>3.5.2.3</t>
  </si>
  <si>
    <t>3.5.3</t>
  </si>
  <si>
    <t>Fri 4/10/20</t>
  </si>
  <si>
    <t xml:space="preserve">   Develop Product code database and Lookup subsystem</t>
  </si>
  <si>
    <t>Wed 2/12/20</t>
  </si>
  <si>
    <t>Wed 3/4/20</t>
  </si>
  <si>
    <t>3.6.1</t>
  </si>
  <si>
    <t xml:space="preserve">      DBMS: Product Management (only product code-related tables)</t>
  </si>
  <si>
    <t>Thu 2/27/20</t>
  </si>
  <si>
    <t>3.6.1.1</t>
  </si>
  <si>
    <t>Fri 2/21/20</t>
  </si>
  <si>
    <t>3.6.1.2</t>
  </si>
  <si>
    <t>Mon 2/24/20</t>
  </si>
  <si>
    <t>3.6.2.2</t>
  </si>
  <si>
    <t>3.6.2</t>
  </si>
  <si>
    <t xml:space="preserve">      Server App: Marketing and Development (functions related to product code)</t>
  </si>
  <si>
    <t>Mon 2/17/20</t>
  </si>
  <si>
    <t>Mon 3/2/20</t>
  </si>
  <si>
    <t>3.6.2.1</t>
  </si>
  <si>
    <t>Wed 2/19/20</t>
  </si>
  <si>
    <t>3.6.5</t>
  </si>
  <si>
    <t>3.6.3</t>
  </si>
  <si>
    <t xml:space="preserve">      Client App: Marketing and Development Application (functions related to product code)</t>
  </si>
  <si>
    <t>3.6.3.1</t>
  </si>
  <si>
    <t>Fri 2/14/20</t>
  </si>
  <si>
    <t>3.6.3.2</t>
  </si>
  <si>
    <t>3.6.4</t>
  </si>
  <si>
    <t xml:space="preserve">      Service: Product code lookup service</t>
  </si>
  <si>
    <t>Thu 2/20/20</t>
  </si>
  <si>
    <t>3.6.4.1</t>
  </si>
  <si>
    <t>3.6.4.2</t>
  </si>
  <si>
    <t>Tue 2/18/20</t>
  </si>
  <si>
    <t>3.6.4.3</t>
  </si>
  <si>
    <t xml:space="preserve">         -          Integration testing</t>
  </si>
  <si>
    <t>Tue 3/3/20</t>
  </si>
  <si>
    <t>3.9.2.1,3.8.1.1</t>
  </si>
  <si>
    <t>3.7.1</t>
  </si>
  <si>
    <t>Wed 2/26/20</t>
  </si>
  <si>
    <t>3.7.1.1</t>
  </si>
  <si>
    <t>3.7.1.2</t>
  </si>
  <si>
    <t>3.7.2</t>
  </si>
  <si>
    <t xml:space="preserve">   Upgrade System Management Subsystem (advanced functions)</t>
  </si>
  <si>
    <t>Thu 3/5/20</t>
  </si>
  <si>
    <t>3.8.1</t>
  </si>
  <si>
    <t xml:space="preserve">      DBMS: Logging &amp; Audit Trail for Phase II functions.</t>
  </si>
  <si>
    <t>3.8.1.1</t>
  </si>
  <si>
    <t>3.8.1.2</t>
  </si>
  <si>
    <t>3.8.2.1</t>
  </si>
  <si>
    <t>3.8.2</t>
  </si>
  <si>
    <t xml:space="preserve">      DBMS: Permissions for Phase II functions.</t>
  </si>
  <si>
    <t>Fri 3/13/20</t>
  </si>
  <si>
    <t>Mon 3/16/20</t>
  </si>
  <si>
    <t xml:space="preserve">         -          Update database</t>
  </si>
  <si>
    <t>3.8.2.2,3.8.3.1</t>
  </si>
  <si>
    <t>3.8.2.2</t>
  </si>
  <si>
    <t>3.8.3.2</t>
  </si>
  <si>
    <t>3.8.3</t>
  </si>
  <si>
    <t xml:space="preserve">      Server App: Upgraded system management and security application for Phase II functions</t>
  </si>
  <si>
    <t>Wed 3/18/20</t>
  </si>
  <si>
    <t>3.8.3.1</t>
  </si>
  <si>
    <t>3.8.4.1</t>
  </si>
  <si>
    <t>3.8.4</t>
  </si>
  <si>
    <t xml:space="preserve">      Client App: user-navigation/access and reporting for Phase II Enhancements</t>
  </si>
  <si>
    <t>3.8.4.2</t>
  </si>
  <si>
    <t>3.8.5.1</t>
  </si>
  <si>
    <t>3.8.5</t>
  </si>
  <si>
    <t xml:space="preserve">      Client app: Provide advanced GUI to implement user menus and login form for UI client app. (Phase II)</t>
  </si>
  <si>
    <t>Wed 3/25/20</t>
  </si>
  <si>
    <t xml:space="preserve">         -          User navigation requirements analysis</t>
  </si>
  <si>
    <t>3.8.5.2</t>
  </si>
  <si>
    <t xml:space="preserve">         -          UI design &amp; scripting</t>
  </si>
  <si>
    <t>3.8.5.3</t>
  </si>
  <si>
    <t xml:space="preserve">         -          UI documentation and acceptance test</t>
  </si>
  <si>
    <t>DS1,ST1</t>
  </si>
  <si>
    <t>3.8.6</t>
  </si>
  <si>
    <t>3.9.1</t>
  </si>
  <si>
    <t xml:space="preserve">   Phase II Delivery Activities</t>
  </si>
  <si>
    <t>87 days</t>
  </si>
  <si>
    <t xml:space="preserve">      Integrate all the software components developed.</t>
  </si>
  <si>
    <t>Wed 4/15/20</t>
  </si>
  <si>
    <t>3.9.2</t>
  </si>
  <si>
    <t xml:space="preserve">      Phase II Integration Test</t>
  </si>
  <si>
    <t>Thu 4/16/20</t>
  </si>
  <si>
    <t>Thu 5/21/20</t>
  </si>
  <si>
    <t xml:space="preserve">         -          Integration test of Phase II software components</t>
  </si>
  <si>
    <t>3.9.2.2</t>
  </si>
  <si>
    <t xml:space="preserve">         -          Redesign and rework following integration tests</t>
  </si>
  <si>
    <t>Tue 4/28/20</t>
  </si>
  <si>
    <t>3.9.2.3</t>
  </si>
  <si>
    <t xml:space="preserve">         -          Phase II software documentation and acceptance test</t>
  </si>
  <si>
    <t>Tue 5/12/20</t>
  </si>
  <si>
    <t>3.9.3.1,4.1</t>
  </si>
  <si>
    <t>3.9.3</t>
  </si>
  <si>
    <t xml:space="preserve">      Phase II change management</t>
  </si>
  <si>
    <t>Fri 5/22/20</t>
  </si>
  <si>
    <t>Tue 5/26/20</t>
  </si>
  <si>
    <t>3.9.3.1</t>
  </si>
  <si>
    <t xml:space="preserve">         -          Business process changes</t>
  </si>
  <si>
    <t>3.9.3.2</t>
  </si>
  <si>
    <t xml:space="preserve">         -          Training in new work procedures</t>
  </si>
  <si>
    <t>Mon 5/25/20</t>
  </si>
  <si>
    <t>3.9.3.3</t>
  </si>
  <si>
    <t xml:space="preserve">         -          User system training</t>
  </si>
  <si>
    <t>3.9.4.1</t>
  </si>
  <si>
    <t>3.9.4</t>
  </si>
  <si>
    <t>Wed 5/27/20</t>
  </si>
  <si>
    <t>Tue 7/7/20</t>
  </si>
  <si>
    <t xml:space="preserve">         -          Phase II systems installation</t>
  </si>
  <si>
    <t>Tue 6/9/20</t>
  </si>
  <si>
    <t>3.9.4.2</t>
  </si>
  <si>
    <t xml:space="preserve">         -          Phase II pilot study</t>
  </si>
  <si>
    <t>Mon 6/22/20</t>
  </si>
  <si>
    <t>Wed 7/1/20</t>
  </si>
  <si>
    <t>3.9.4.3</t>
  </si>
  <si>
    <t xml:space="preserve">         -          Phase II user evaluation</t>
  </si>
  <si>
    <t>Thu 7/2/20</t>
  </si>
  <si>
    <t>Fri 7/3/20</t>
  </si>
  <si>
    <t>3.9.4.4</t>
  </si>
  <si>
    <t xml:space="preserve">         -          Evaluation feedback and client review</t>
  </si>
  <si>
    <t>Mon 7/6/20</t>
  </si>
  <si>
    <t>3.9.5.1</t>
  </si>
  <si>
    <t>3.9.5</t>
  </si>
  <si>
    <t xml:space="preserve">      Project Review (Stagegate)</t>
  </si>
  <si>
    <t>Wed 7/8/20</t>
  </si>
  <si>
    <t xml:space="preserve">         -          Stagegate (project plan) review for Phase II</t>
  </si>
  <si>
    <t>Fri 7/17/20</t>
  </si>
  <si>
    <t>PM1,BA1,SA1</t>
  </si>
  <si>
    <t>3.9.5.2</t>
  </si>
  <si>
    <t xml:space="preserve">         -          Agreement of client issues to be remedied in Phase II</t>
  </si>
  <si>
    <t>Mon 7/20/20</t>
  </si>
  <si>
    <t>Thu 7/23/20</t>
  </si>
  <si>
    <t>3.9.5.3</t>
  </si>
  <si>
    <t xml:space="preserve">         -          Client approval and signoff for Phase II</t>
  </si>
  <si>
    <t>Wed 8/5/20</t>
  </si>
  <si>
    <t>4.4.1.1</t>
  </si>
  <si>
    <t>Phase III: Develop Integrated Business Management System</t>
  </si>
  <si>
    <t>333 days</t>
  </si>
  <si>
    <t xml:space="preserve">   Phase III Kickoff Meeting</t>
  </si>
  <si>
    <t>Thu 5/28/20</t>
  </si>
  <si>
    <t>BA1,PM1,PA1,SA1,DBA1,DA1,UI1</t>
  </si>
  <si>
    <t>4.2.1</t>
  </si>
  <si>
    <t xml:space="preserve">   Follow up on Phase II activities</t>
  </si>
  <si>
    <t>48 days</t>
  </si>
  <si>
    <t>Fri 5/29/20</t>
  </si>
  <si>
    <t>Tue 8/4/20</t>
  </si>
  <si>
    <t xml:space="preserve">      · Review lessons learned from Phase 2 prototype and user evaluation</t>
  </si>
  <si>
    <t>Fri 6/19/20</t>
  </si>
  <si>
    <t>PM1,BA1,DA1,PA1,ST1,SA1,UI1</t>
  </si>
  <si>
    <t>4.2.2</t>
  </si>
  <si>
    <t xml:space="preserve">      · Review software and hardware requirements</t>
  </si>
  <si>
    <t>Wed 7/15/20</t>
  </si>
  <si>
    <t>PM1,SA1,DA1,UI1</t>
  </si>
  <si>
    <t>4.2.3</t>
  </si>
  <si>
    <t xml:space="preserve">      · Agree on changes to be made and assign tasks</t>
  </si>
  <si>
    <t>Thu 7/16/20</t>
  </si>
  <si>
    <t>4.3.1.1,4.3.2.1,4.3.3.1,4.8.2.1,4.8.2.2,4.8.2.3,4.8.2.4,4.8.2.5,4.4.1.1</t>
  </si>
  <si>
    <t>Fri 1/29/21</t>
  </si>
  <si>
    <t>4.3.1</t>
  </si>
  <si>
    <t>Fri 9/11/20</t>
  </si>
  <si>
    <t>4.3.1.1</t>
  </si>
  <si>
    <t>Wed 8/26/20</t>
  </si>
  <si>
    <t>SA1,PM1</t>
  </si>
  <si>
    <t>4.3.1.2</t>
  </si>
  <si>
    <t>Thu 8/27/20</t>
  </si>
  <si>
    <t>4.3.2.1,4.8.1.1</t>
  </si>
  <si>
    <t>4.3.2</t>
  </si>
  <si>
    <t>58 days</t>
  </si>
  <si>
    <t>Thu 9/24/20</t>
  </si>
  <si>
    <t>Mon 12/14/20</t>
  </si>
  <si>
    <t>4.3.2.1</t>
  </si>
  <si>
    <t>Thu 11/26/20</t>
  </si>
  <si>
    <t>4.3.2.2</t>
  </si>
  <si>
    <t>Fri 11/27/20</t>
  </si>
  <si>
    <t>4.3.3.1,4.8.1.1</t>
  </si>
  <si>
    <t>4.3.3</t>
  </si>
  <si>
    <t xml:space="preserve">      Client app: Provide integrated GUI to implement basic access stubs for all client apps.In Phase II</t>
  </si>
  <si>
    <t>34 days</t>
  </si>
  <si>
    <t>Tue 12/15/20</t>
  </si>
  <si>
    <t>4.3.3.1</t>
  </si>
  <si>
    <t>Mon 12/28/20</t>
  </si>
  <si>
    <t>4.3.3.2</t>
  </si>
  <si>
    <t xml:space="preserve">         · UI design&amp; scripting</t>
  </si>
  <si>
    <t>Tue 12/29/20</t>
  </si>
  <si>
    <t>4.8.1.1</t>
  </si>
  <si>
    <t xml:space="preserve">   Develop Product management subsystem</t>
  </si>
  <si>
    <t>152 days</t>
  </si>
  <si>
    <t>Tue 8/11/20</t>
  </si>
  <si>
    <t>Wed 3/10/21</t>
  </si>
  <si>
    <t>4.4.1</t>
  </si>
  <si>
    <t xml:space="preserve">      DBMS: Product management - continue development</t>
  </si>
  <si>
    <t>Wed 9/9/20</t>
  </si>
  <si>
    <t xml:space="preserve">         · Design additional tables</t>
  </si>
  <si>
    <t>Mon 8/24/20</t>
  </si>
  <si>
    <t>4.4.1.2,4.4.2.1,4.5.1.1</t>
  </si>
  <si>
    <t>4.4.1.2</t>
  </si>
  <si>
    <t>Tue 8/25/20</t>
  </si>
  <si>
    <t>4.4.2.1,4.8.1.1,4.6.1.1</t>
  </si>
  <si>
    <t>4.4.2</t>
  </si>
  <si>
    <t xml:space="preserve">      Server App: Update Marketing and Development Application</t>
  </si>
  <si>
    <t>Thu 9/10/20</t>
  </si>
  <si>
    <t>Fri 10/9/20</t>
  </si>
  <si>
    <t>4.4.2.1</t>
  </si>
  <si>
    <t>Wed 9/23/20</t>
  </si>
  <si>
    <t>4.4.2.2,4.4.3.1</t>
  </si>
  <si>
    <t>4.4.2.2</t>
  </si>
  <si>
    <t>4.4.3.1,4.8.1.1,4.6.2.1</t>
  </si>
  <si>
    <t>4.4.3</t>
  </si>
  <si>
    <t xml:space="preserve">      Client App: Update Marketing and Development Application</t>
  </si>
  <si>
    <t>108 days</t>
  </si>
  <si>
    <t>Mon 10/12/20</t>
  </si>
  <si>
    <t>4.4.3.1</t>
  </si>
  <si>
    <t>4.4.3.2</t>
  </si>
  <si>
    <t>Mon 2/1/21</t>
  </si>
  <si>
    <t>PA2,SA1</t>
  </si>
  <si>
    <t xml:space="preserve">   Develop Customer and Vendor Relations subsystem</t>
  </si>
  <si>
    <t>106 days</t>
  </si>
  <si>
    <t>Tue 1/19/21</t>
  </si>
  <si>
    <t>4.5.1</t>
  </si>
  <si>
    <t xml:space="preserve">      DBMS: Customer Relationship Management</t>
  </si>
  <si>
    <t>Fri 9/25/20</t>
  </si>
  <si>
    <t>4.5.1.1</t>
  </si>
  <si>
    <t>DA1,PA2,BA1</t>
  </si>
  <si>
    <t>4.5.1.2,4.5.2.1</t>
  </si>
  <si>
    <t>4.5.1.2</t>
  </si>
  <si>
    <t>4.5.2.1,4.8.1.1</t>
  </si>
  <si>
    <t>4.5.2</t>
  </si>
  <si>
    <t xml:space="preserve">      Server App: CRM&amp; Vendor Relations</t>
  </si>
  <si>
    <t>Mon 9/28/20</t>
  </si>
  <si>
    <t>Thu 10/29/20</t>
  </si>
  <si>
    <t>4.5.2.1</t>
  </si>
  <si>
    <t>Tue 10/13/20</t>
  </si>
  <si>
    <t>4.5.2.2,4.5.3.1</t>
  </si>
  <si>
    <t>4.5.2.2</t>
  </si>
  <si>
    <t>Wed 10/14/20</t>
  </si>
  <si>
    <t>PA1,ST1</t>
  </si>
  <si>
    <t>4.5.3.1,4.8.1.1</t>
  </si>
  <si>
    <t>4.5.3</t>
  </si>
  <si>
    <t xml:space="preserve">      Client App: Customer and Vendor Relations</t>
  </si>
  <si>
    <t>Tue 11/17/20</t>
  </si>
  <si>
    <t>4.5.3.1</t>
  </si>
  <si>
    <t>SA1,UI1</t>
  </si>
  <si>
    <t>4.5.3.2</t>
  </si>
  <si>
    <t>Mon 1/4/21</t>
  </si>
  <si>
    <t xml:space="preserve">   Upgrade Operations Management &amp; Reporting subsystem</t>
  </si>
  <si>
    <t>70 days</t>
  </si>
  <si>
    <t>Wed 12/16/20</t>
  </si>
  <si>
    <t>4.6.1</t>
  </si>
  <si>
    <t xml:space="preserve">      DBMS: Sales and Market Phase III functions</t>
  </si>
  <si>
    <t>4.6.1.1</t>
  </si>
  <si>
    <t>DA1,BA1</t>
  </si>
  <si>
    <t>4.6.1.2</t>
  </si>
  <si>
    <t>4.6.2.1,4.8.1.1</t>
  </si>
  <si>
    <t>4.6.2</t>
  </si>
  <si>
    <t xml:space="preserve">      Server App: Upgraded Sales Analysis and Reporting for Phase III functions</t>
  </si>
  <si>
    <t>Mon 11/16/20</t>
  </si>
  <si>
    <t>4.6.2.1</t>
  </si>
  <si>
    <t>SA1,PM1,DA1</t>
  </si>
  <si>
    <t>4.6.2.2,4.6.3.1</t>
  </si>
  <si>
    <t>4.6.2.2</t>
  </si>
  <si>
    <t>Fri 10/30/20</t>
  </si>
  <si>
    <t>4.8.1.1,4.6.3.2</t>
  </si>
  <si>
    <t>4.6.3</t>
  </si>
  <si>
    <t xml:space="preserve">      Client App: Management and Reporting for Phase II and III enhancements</t>
  </si>
  <si>
    <t>4.6.3.1</t>
  </si>
  <si>
    <t>SA1,UI1,PA2,ST1</t>
  </si>
  <si>
    <t>4.6.3.2</t>
  </si>
  <si>
    <t>PA2,PM1,DBA1</t>
  </si>
  <si>
    <t>4.7.1.1,4.8.1.1,4.7.2.1</t>
  </si>
  <si>
    <t>72 days</t>
  </si>
  <si>
    <t>Thu 12/17/20</t>
  </si>
  <si>
    <t>Fri 3/26/21</t>
  </si>
  <si>
    <t>4.7.1</t>
  </si>
  <si>
    <t xml:space="preserve">      DBMS: Logging &amp; Audit Trail for Phase III functions.</t>
  </si>
  <si>
    <t>50 days</t>
  </si>
  <si>
    <t>Wed 2/24/21</t>
  </si>
  <si>
    <t>4.7.1.1</t>
  </si>
  <si>
    <t>DA1,PM1,PA1</t>
  </si>
  <si>
    <t>4.7.1.2</t>
  </si>
  <si>
    <t>Wed 1/20/21</t>
  </si>
  <si>
    <t>DBA1,SA1</t>
  </si>
  <si>
    <t>4.8.1.1,4.7.2.2</t>
  </si>
  <si>
    <t>4.7.2</t>
  </si>
  <si>
    <t xml:space="preserve">      Server App: Upgraded system management and security application for Phase III functions</t>
  </si>
  <si>
    <t>62 days</t>
  </si>
  <si>
    <t>4.7.2.1</t>
  </si>
  <si>
    <t>Fri 1/1/21</t>
  </si>
  <si>
    <t>SA1,DA1,PA2</t>
  </si>
  <si>
    <t>4.7.2.2,4.7.3.1</t>
  </si>
  <si>
    <t>4.7.2.2</t>
  </si>
  <si>
    <t>Thu 2/25/21</t>
  </si>
  <si>
    <t>PA1,DBA1</t>
  </si>
  <si>
    <t>4.7.3</t>
  </si>
  <si>
    <t>Mon 2/8/21</t>
  </si>
  <si>
    <t>4.7.3.1</t>
  </si>
  <si>
    <t>Thu 1/21/21</t>
  </si>
  <si>
    <t>SA1,PM1,UI1</t>
  </si>
  <si>
    <t>4.7.3.2,4.7.4.1</t>
  </si>
  <si>
    <t>4.7.3.2</t>
  </si>
  <si>
    <t>Fri 1/22/21</t>
  </si>
  <si>
    <t>PA1,DBA1,DA1</t>
  </si>
  <si>
    <t>4.7.4.1,4.8.1.1</t>
  </si>
  <si>
    <t>4.7.4</t>
  </si>
  <si>
    <t xml:space="preserve">      Web client: Provide advanced GUI to implement user menus &amp; login form for UI client app. Phase III</t>
  </si>
  <si>
    <t>Tue 2/9/21</t>
  </si>
  <si>
    <t>4.7.4.1</t>
  </si>
  <si>
    <t>UI1,PM1,SA1,PA2</t>
  </si>
  <si>
    <t>4.7.4.2</t>
  </si>
  <si>
    <t>UI1,SA1,PA2</t>
  </si>
  <si>
    <t xml:space="preserve">   Phase III Delivery Activities</t>
  </si>
  <si>
    <t>280 days</t>
  </si>
  <si>
    <t>4.8.1</t>
  </si>
  <si>
    <t xml:space="preserve">      Phase III Integration Test</t>
  </si>
  <si>
    <t>Mon 3/29/21</t>
  </si>
  <si>
    <t xml:space="preserve">         · Integration test of Phase III software components</t>
  </si>
  <si>
    <t>Tue 4/13/21</t>
  </si>
  <si>
    <t>ST1,PM1,DBA1,DA1,PA1</t>
  </si>
  <si>
    <t>4.8.1.2</t>
  </si>
  <si>
    <t xml:space="preserve">         · Redesign and rework following integration tests</t>
  </si>
  <si>
    <t>Wed 4/14/21</t>
  </si>
  <si>
    <t>ST1,PM1,DBA1,DA1,PA1,SA1</t>
  </si>
  <si>
    <t>4.8.1.3</t>
  </si>
  <si>
    <t xml:space="preserve">         · Phase I &amp; II software documentation and acceptance test</t>
  </si>
  <si>
    <t>Fri 4/30/21</t>
  </si>
  <si>
    <t>PM1,ST1,SA1,DS1,PA2</t>
  </si>
  <si>
    <t>4.8.3.1</t>
  </si>
  <si>
    <t>4.8.2</t>
  </si>
  <si>
    <t xml:space="preserve">      Phase III Change Management</t>
  </si>
  <si>
    <t>134 days</t>
  </si>
  <si>
    <t>4.8.2.1</t>
  </si>
  <si>
    <t xml:space="preserve">         · Business process change</t>
  </si>
  <si>
    <t>Tue 1/5/21</t>
  </si>
  <si>
    <t>4.8.2.2</t>
  </si>
  <si>
    <t>Mon 9/7/20</t>
  </si>
  <si>
    <t>4.8.2.3</t>
  </si>
  <si>
    <t xml:space="preserve">         · Update standard operating procedures</t>
  </si>
  <si>
    <t>Mon 8/17/20</t>
  </si>
  <si>
    <t>4.8.2.4</t>
  </si>
  <si>
    <t xml:space="preserve">         · User training/train the trainer sessions</t>
  </si>
  <si>
    <t>4.8.2.5</t>
  </si>
  <si>
    <t xml:space="preserve">         · Set up and train support team (first-level and second-level)</t>
  </si>
  <si>
    <t>PM1,SA1,BA1</t>
  </si>
  <si>
    <t>4.8.3</t>
  </si>
  <si>
    <t xml:space="preserve">      Process and System Evaluation</t>
  </si>
  <si>
    <t>Mon 5/10/21</t>
  </si>
  <si>
    <t xml:space="preserve">         · Systems installation</t>
  </si>
  <si>
    <t>PA2,SA1,DBA1,DA1</t>
  </si>
  <si>
    <t>4.8.3.2,4.8.5.1</t>
  </si>
  <si>
    <t>4.8.3.2</t>
  </si>
  <si>
    <t xml:space="preserve">         · Pilot test</t>
  </si>
  <si>
    <t>Wed 5/26/21</t>
  </si>
  <si>
    <t>ST1,BA1,DA1,SA1</t>
  </si>
  <si>
    <t>4.8.3.3</t>
  </si>
  <si>
    <t xml:space="preserve">         · User evaluation/feedback</t>
  </si>
  <si>
    <t>Fri 6/11/21</t>
  </si>
  <si>
    <t>PM1,ST1,BA1</t>
  </si>
  <si>
    <t>4.8.4.1</t>
  </si>
  <si>
    <t>4.8.4</t>
  </si>
  <si>
    <t>36 days</t>
  </si>
  <si>
    <t>Mon 6/21/21</t>
  </si>
  <si>
    <t>Mon 8/9/21</t>
  </si>
  <si>
    <t xml:space="preserve">         Stagegate review for the final system</t>
  </si>
  <si>
    <t>PM1,SA1,DBA1</t>
  </si>
  <si>
    <t>4.8.4.2</t>
  </si>
  <si>
    <t xml:space="preserve">         Remediation of client issues</t>
  </si>
  <si>
    <t>Wed 7/7/21</t>
  </si>
  <si>
    <t>Thu 7/22/21</t>
  </si>
  <si>
    <t>4.8.4.3,4.8.5.2</t>
  </si>
  <si>
    <t>4.8.4.3</t>
  </si>
  <si>
    <t xml:space="preserve">         Client approval and signoff for final system</t>
  </si>
  <si>
    <t>Fri 7/23/21</t>
  </si>
  <si>
    <t>4.8.5.3</t>
  </si>
  <si>
    <t>4.8.5</t>
  </si>
  <si>
    <t xml:space="preserve">      Project Closure</t>
  </si>
  <si>
    <t>4.8.5.1</t>
  </si>
  <si>
    <t xml:space="preserve">         Procurement close</t>
  </si>
  <si>
    <t>Fri 6/4/21</t>
  </si>
  <si>
    <t>4.8.5.2</t>
  </si>
  <si>
    <t xml:space="preserve">         Obtain formal acceptance</t>
  </si>
  <si>
    <t>Tue 8/10/21</t>
  </si>
  <si>
    <t>Wed 8/25/21</t>
  </si>
  <si>
    <t xml:space="preserve">         Release resources</t>
  </si>
  <si>
    <t>Thu 8/26/21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</si>
  <si>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</si>
  <si>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</si>
  <si>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</si>
  <si>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</si>
  <si>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</si>
  <si>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</si>
  <si>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</si>
  <si>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</si>
  <si>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</si>
  <si>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</si>
  <si>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</si>
  <si>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</si>
  <si>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</si>
  <si>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</si>
  <si>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</si>
  <si>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</si>
  <si>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</si>
  <si>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</si>
  <si>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</si>
  <si>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</si>
  <si>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</si>
  <si>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</si>
  <si>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</si>
  <si>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</si>
  <si>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</si>
  <si>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</si>
  <si>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</si>
  <si>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</si>
  <si>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</si>
  <si>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</si>
  <si>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</si>
  <si>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</si>
  <si>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</si>
  <si>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</si>
  <si>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</si>
  <si>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</si>
  <si>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Task</t>
  </si>
  <si>
    <t>WBS Level</t>
  </si>
  <si>
    <t>Type</t>
  </si>
  <si>
    <t>Activity</t>
  </si>
  <si>
    <t>Subcomponent</t>
  </si>
  <si>
    <t>Subtask</t>
  </si>
  <si>
    <t>Total Daily Cost</t>
  </si>
  <si>
    <t>Task Cost</t>
  </si>
  <si>
    <t>Activity Cost</t>
  </si>
  <si>
    <t>Component Cost</t>
  </si>
  <si>
    <t>Phase Cost</t>
  </si>
  <si>
    <t>Total Cost</t>
  </si>
  <si>
    <t>Mon 5/17/21</t>
  </si>
  <si>
    <t>Mon 4/5/21</t>
  </si>
  <si>
    <t>984 hrs</t>
  </si>
  <si>
    <t>PM1,BA1,PA1,SA1</t>
  </si>
  <si>
    <t>SA1,DA1,UI1</t>
  </si>
  <si>
    <t>ST1,PM1,DA1</t>
  </si>
  <si>
    <t>PM1,DBA1,PA1,SA1</t>
  </si>
  <si>
    <t>PA2,DBA1,DA1</t>
  </si>
  <si>
    <t>ST1,DA1,SA1</t>
  </si>
  <si>
    <t>1,208 hrs</t>
  </si>
  <si>
    <t>Wed 6/2/21</t>
  </si>
  <si>
    <t>2,096 hrs</t>
  </si>
  <si>
    <t>Wed 7/28/21</t>
  </si>
  <si>
    <t>3,240 hrs</t>
  </si>
  <si>
    <t>664 hrs</t>
  </si>
  <si>
    <t>Wed 4/21/21</t>
  </si>
  <si>
    <t>1,040 hrs</t>
  </si>
  <si>
    <t>1,256 hrs</t>
  </si>
  <si>
    <t>Thu 3/4/21</t>
  </si>
  <si>
    <t>1,776 hrs</t>
  </si>
  <si>
    <t>968 hrs</t>
  </si>
  <si>
    <t>Thu 4/4/19</t>
  </si>
  <si>
    <t>360 hrs</t>
  </si>
  <si>
    <t>872 hrs</t>
  </si>
  <si>
    <t>44 days</t>
  </si>
  <si>
    <t>228 days</t>
  </si>
  <si>
    <t>PM1,PA1,BA1,DA1,SA1</t>
  </si>
  <si>
    <t>82 days</t>
  </si>
  <si>
    <t>38 days</t>
  </si>
  <si>
    <t>CNS1,ST1</t>
  </si>
  <si>
    <t>Mon 4/8/19</t>
  </si>
  <si>
    <t>Mon 5/20/19</t>
  </si>
  <si>
    <t>Fri 5/3/19</t>
  </si>
  <si>
    <t>Tue 5/14/19</t>
  </si>
  <si>
    <t>Mon 4/1/19</t>
  </si>
  <si>
    <t>Tue 3/19/19</t>
  </si>
  <si>
    <t>56 days</t>
  </si>
  <si>
    <t>Tue 5/21/19</t>
  </si>
  <si>
    <t>85 days</t>
  </si>
  <si>
    <t>Fri 7/5/19</t>
  </si>
  <si>
    <t>Fri 4/5/19</t>
  </si>
  <si>
    <t>Wed 5/1/19</t>
  </si>
  <si>
    <t>47 days</t>
  </si>
  <si>
    <t>Thu 6/6/19</t>
  </si>
  <si>
    <t>81 days</t>
  </si>
  <si>
    <t>Wed 7/17/19</t>
  </si>
  <si>
    <t>15 days</t>
  </si>
  <si>
    <t>Fri 6/21/19</t>
  </si>
  <si>
    <t>Mon 7/8/19</t>
  </si>
  <si>
    <t>90 days</t>
  </si>
  <si>
    <t>Tue 4/9/19</t>
  </si>
  <si>
    <t>Wed 4/10/19</t>
  </si>
  <si>
    <t>Mon 6/17/19</t>
  </si>
  <si>
    <t>Thu 10/10/19</t>
  </si>
  <si>
    <t>Thu 8/1/19</t>
  </si>
  <si>
    <t>Wed 8/7/19</t>
  </si>
  <si>
    <t>Thu 8/8/19</t>
  </si>
  <si>
    <t>Thu 8/22/19</t>
  </si>
  <si>
    <t>ST1,SA1</t>
  </si>
  <si>
    <t>Thu 9/5/19</t>
  </si>
  <si>
    <t>Wed 9/25/19</t>
  </si>
  <si>
    <t>Thu 9/26/19</t>
  </si>
  <si>
    <t>Tue 4/30/19</t>
  </si>
  <si>
    <t>Thu 10/24/19</t>
  </si>
  <si>
    <t>Wed 7/24/19</t>
  </si>
  <si>
    <t>103 days</t>
  </si>
  <si>
    <t>Wed 9/11/19</t>
  </si>
  <si>
    <t>Fri 7/19/19</t>
  </si>
  <si>
    <t>Fri 8/9/19</t>
  </si>
  <si>
    <t>Mon 8/26/19</t>
  </si>
  <si>
    <t>Tue 8/27/19</t>
  </si>
  <si>
    <t>Thu 9/12/19</t>
  </si>
  <si>
    <t>Mon 9/23/19</t>
  </si>
  <si>
    <t>Tue 9/24/19</t>
  </si>
  <si>
    <t>Fri 10/4/19</t>
  </si>
  <si>
    <t>Tue 10/15/19</t>
  </si>
  <si>
    <t>Wed 10/16/19</t>
  </si>
  <si>
    <t>Fri 10/25/19</t>
  </si>
  <si>
    <t>167 days</t>
  </si>
  <si>
    <t>Tue 11/12/19</t>
  </si>
  <si>
    <t>Wed 11/13/19</t>
  </si>
  <si>
    <t>Tue 11/26/19</t>
  </si>
  <si>
    <t>Thu 11/14/19</t>
  </si>
  <si>
    <t>Thu 1/2/20</t>
  </si>
  <si>
    <t>Tue 12/31/19</t>
  </si>
  <si>
    <t>Thu 11/21/19</t>
  </si>
  <si>
    <t>Wed 12/18/19</t>
  </si>
  <si>
    <t>Wed 1/1/20</t>
  </si>
  <si>
    <t>71 days</t>
  </si>
  <si>
    <t>27 days</t>
  </si>
  <si>
    <t>Tue 1/28/20</t>
  </si>
  <si>
    <t>Wed 1/29/20</t>
  </si>
  <si>
    <t>Wed 2/5/20</t>
  </si>
  <si>
    <t>Wed 12/4/19</t>
  </si>
  <si>
    <t>63 days</t>
  </si>
  <si>
    <t>Thu 12/12/19</t>
  </si>
  <si>
    <t>Thu 2/6/20</t>
  </si>
  <si>
    <t>Fri 1/3/20</t>
  </si>
  <si>
    <t>Wed 1/22/20</t>
  </si>
  <si>
    <t>Thu 1/23/20</t>
  </si>
  <si>
    <t>Thu 2/13/20</t>
  </si>
  <si>
    <t>Tue 4/21/20</t>
  </si>
  <si>
    <t>Wed 4/22/20</t>
  </si>
  <si>
    <t>Fri 4/24/20</t>
  </si>
  <si>
    <t>Thu 4/23/20</t>
  </si>
  <si>
    <t>Fri 6/5/20</t>
  </si>
  <si>
    <t>Fri 5/8/20</t>
  </si>
  <si>
    <t>Mon 6/1/20</t>
  </si>
  <si>
    <t>Tue 6/2/20</t>
  </si>
  <si>
    <t>Wed 6/3/20</t>
  </si>
  <si>
    <t>Thu 6/4/20</t>
  </si>
  <si>
    <t>Mon 6/8/20</t>
  </si>
  <si>
    <t>Wed 6/10/20</t>
  </si>
  <si>
    <t>Mon 6/15/20</t>
  </si>
  <si>
    <t>Fri 6/26/20</t>
  </si>
  <si>
    <t>331 days</t>
  </si>
  <si>
    <t>42 days</t>
  </si>
  <si>
    <t>Thu 6/25/20</t>
  </si>
  <si>
    <t>Wed 5/20/20</t>
  </si>
  <si>
    <t>Tue 6/16/20</t>
  </si>
  <si>
    <t>68 days</t>
  </si>
  <si>
    <t>Tue 9/29/20</t>
  </si>
  <si>
    <t>Wed 7/29/20</t>
  </si>
  <si>
    <t>Tue 7/14/20</t>
  </si>
  <si>
    <t>Thu 7/30/20</t>
  </si>
  <si>
    <t>Fri 8/28/20</t>
  </si>
  <si>
    <t>Wed 8/12/20</t>
  </si>
  <si>
    <t>Thu 8/13/20</t>
  </si>
  <si>
    <t>Mon 8/31/20</t>
  </si>
  <si>
    <t>Mon 9/14/20</t>
  </si>
  <si>
    <t>Mon 10/5/20</t>
  </si>
  <si>
    <t>Fri 7/31/20</t>
  </si>
  <si>
    <t>Mon 8/3/20</t>
  </si>
  <si>
    <t>Tue 9/1/20</t>
  </si>
  <si>
    <t>Fri 8/14/20</t>
  </si>
  <si>
    <t>Fri 9/4/20</t>
  </si>
  <si>
    <t>Thu 9/17/20</t>
  </si>
  <si>
    <t>Fri 9/18/20</t>
  </si>
  <si>
    <t>94 days</t>
  </si>
  <si>
    <t>Tue 11/24/20</t>
  </si>
  <si>
    <t>Tue 8/18/20</t>
  </si>
  <si>
    <t>Wed 8/19/20</t>
  </si>
  <si>
    <t>Mon 9/21/20</t>
  </si>
  <si>
    <t>Thu 9/3/20</t>
  </si>
  <si>
    <t>Thu 10/8/20</t>
  </si>
  <si>
    <t>Fri 10/23/20</t>
  </si>
  <si>
    <t>Mon 11/9/20</t>
  </si>
  <si>
    <t>Fri 11/6/20</t>
  </si>
  <si>
    <t>Wed 10/7/20</t>
  </si>
  <si>
    <t>Tue 9/22/20</t>
  </si>
  <si>
    <t>Thu 12/24/20</t>
  </si>
  <si>
    <t>Wed 11/25/20</t>
  </si>
  <si>
    <t>Wed 1/13/21</t>
  </si>
  <si>
    <t>Thu 12/10/20</t>
  </si>
  <si>
    <t>Fri 12/11/20</t>
  </si>
  <si>
    <t>Thu 1/14/21</t>
  </si>
  <si>
    <t>284 days</t>
  </si>
  <si>
    <t>Wed 2/17/21</t>
  </si>
  <si>
    <t>Fri 3/5/21</t>
  </si>
  <si>
    <t>4.8.3.1,4.8.2.5,4.8.2.4</t>
  </si>
  <si>
    <t>202 days</t>
  </si>
  <si>
    <t>Mon 3/15/21</t>
  </si>
  <si>
    <t>Wed 3/24/21</t>
  </si>
  <si>
    <t>Tue 4/6/21</t>
  </si>
  <si>
    <t>Thu 4/22/21</t>
  </si>
  <si>
    <t>Tue 5/18/21</t>
  </si>
  <si>
    <t>Thu 6/3/21</t>
  </si>
  <si>
    <t>Mon 5/3/21</t>
  </si>
  <si>
    <t>Mon 12/2/19</t>
  </si>
  <si>
    <t>Fri 11/29/19</t>
  </si>
  <si>
    <t>Tue 12/3/19</t>
  </si>
  <si>
    <t>Wed 12/11/19</t>
  </si>
  <si>
    <t>Thu 12/19/19</t>
  </si>
  <si>
    <t xml:space="preserve">         · Phase I System Documentation</t>
  </si>
  <si>
    <t xml:space="preserve">         · Evaluate the feedback</t>
  </si>
  <si>
    <t>Resources in gray have been removed from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</si>
</sst>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9" fontId="0" fillId="0" borderId="0" xfId="3" applyFont="1"/>
    <xf numFmtId="9" fontId="0" fillId="0" borderId="0" xfId="0" applyNumberFormat="1"/>
    <xf numFmtId="0" fontId="2" fillId="0" borderId="0" xfId="0" applyFont="1"/>
    <xf numFmtId="44" fontId="0" fillId="0" borderId="0" xfId="2" applyFont="1"/>
    <xf numFmtId="44" fontId="2" fillId="0" borderId="0" xfId="2" applyFont="1"/>
    <xf numFmtId="44" fontId="0" fillId="0" borderId="0" xfId="0" applyNumberFormat="1"/>
    <xf numFmtId="0" fontId="0" fillId="0" borderId="0" xfId="0" applyFont="1"/>
    <xf numFmtId="0" fontId="5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49" fontId="7" fillId="0" borderId="0" xfId="0" applyNumberFormat="1" applyFont="1"/>
    <xf numFmtId="0" fontId="7" fillId="0" borderId="0" xfId="0" applyFont="1"/>
    <xf numFmtId="43" fontId="7" fillId="0" borderId="0" xfId="1" applyFont="1"/>
    <xf numFmtId="43" fontId="0" fillId="0" borderId="0" xfId="1" applyFont="1"/>
    <xf numFmtId="43" fontId="2" fillId="0" borderId="0" xfId="1" applyFont="1"/>
    <xf numFmtId="43" fontId="2" fillId="0" borderId="0" xfId="0" applyNumberFormat="1" applyFont="1"/>
    <xf numFmtId="0" fontId="3" fillId="2" borderId="1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right" vertical="center" wrapText="1"/>
    </xf>
    <xf numFmtId="0" fontId="9" fillId="0" borderId="0" xfId="0" applyFont="1"/>
    <xf numFmtId="9" fontId="9" fillId="0" borderId="0" xfId="3" applyFont="1"/>
    <xf numFmtId="44" fontId="9" fillId="0" borderId="0" xfId="2" applyFont="1"/>
    <xf numFmtId="0" fontId="9" fillId="0" borderId="0" xfId="0" applyFont="1" applyAlignment="1">
      <alignment horizontal="left"/>
    </xf>
    <xf numFmtId="0" fontId="10" fillId="0" borderId="0" xfId="0" applyFont="1"/>
    <xf numFmtId="9" fontId="9" fillId="0" borderId="0" xfId="0" applyNumberFormat="1" applyFont="1"/>
    <xf numFmtId="44" fontId="9" fillId="0" borderId="0" xfId="0" applyNumberFormat="1" applyFont="1"/>
    <xf numFmtId="0" fontId="11" fillId="0" borderId="0" xfId="0" applyFont="1"/>
    <xf numFmtId="44" fontId="11" fillId="0" borderId="0" xfId="2" applyFont="1"/>
    <xf numFmtId="44" fontId="11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">
    <dxf>
      <font>
        <b/>
        <i val="0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C823F-8EEF-442C-A0C0-8CA04D674D36}" name="Table1" displayName="Table1" ref="A1:F18" totalsRowShown="0" headerRowDxfId="3" headerRowCellStyle="Currency">
  <autoFilter ref="A1:F18" xr:uid="{E1AF62DA-45FF-4225-A4F4-E6678562C558}"/>
  <sortState ref="A2:F18">
    <sortCondition ref="A1:A18"/>
  </sortState>
  <tableColumns count="6">
    <tableColumn id="1" xr3:uid="{CC4D73D3-DD30-4F0D-B1EF-A88E31C6F32A}" name="Resource Name"/>
    <tableColumn id="2" xr3:uid="{EFEEEDEE-1B12-4EA3-B0F4-AA98E23B5A85}" name="Initials"/>
    <tableColumn id="3" xr3:uid="{379A5404-4EC0-422C-927B-30EB0EFBDD7F}" name="Group"/>
    <tableColumn id="4" xr3:uid="{BA927EA9-089D-4890-BC3F-31D3E085BE49}" name="Std. Rate"/>
    <tableColumn id="5" xr3:uid="{09F554F7-DE6A-4553-970D-33ED0486E998}" name="Cost/Use" dataDxfId="2" dataCellStyle="Currency"/>
    <tableColumn id="6" xr3:uid="{0AE7340F-DFAF-4A9D-A99F-9540F621CC75}" name="Daily Cost" dataDxfId="1">
      <calculatedColumnFormula>VALUE(LEFT(D2,LEN(D2)-3))*8+E2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0CA6-19EE-462C-B634-E021FA525225}">
  <dimension ref="A1:H19"/>
  <sheetViews>
    <sheetView tabSelected="1" workbookViewId="0">
      <selection activeCell="D11" sqref="D11"/>
    </sheetView>
  </sheetViews>
  <sheetFormatPr baseColWidth="10" defaultColWidth="37" defaultRowHeight="15" x14ac:dyDescent="0.2"/>
  <cols>
    <col min="1" max="1" width="25.33203125" bestFit="1" customWidth="1"/>
    <col min="2" max="2" width="10.5" bestFit="1" customWidth="1"/>
    <col min="3" max="3" width="16" customWidth="1"/>
    <col min="4" max="4" width="7.6640625" bestFit="1" customWidth="1"/>
    <col min="5" max="5" width="8.83203125" bestFit="1" customWidth="1"/>
    <col min="6" max="6" width="5.33203125" bestFit="1" customWidth="1"/>
    <col min="7" max="7" width="14.33203125" bestFit="1" customWidth="1"/>
  </cols>
  <sheetData>
    <row r="1" spans="1:8" ht="30" x14ac:dyDescent="0.2">
      <c r="A1" s="16" t="s">
        <v>0</v>
      </c>
      <c r="B1" s="17" t="s">
        <v>1</v>
      </c>
      <c r="C1" s="17" t="s">
        <v>2</v>
      </c>
      <c r="D1" s="18" t="s">
        <v>3</v>
      </c>
      <c r="E1" s="7" t="s">
        <v>50</v>
      </c>
      <c r="F1" s="7" t="s">
        <v>49</v>
      </c>
      <c r="G1" s="15" t="s">
        <v>142</v>
      </c>
    </row>
    <row r="2" spans="1:8" x14ac:dyDescent="0.2">
      <c r="A2" s="19" t="s">
        <v>8</v>
      </c>
      <c r="B2" s="20" t="s">
        <v>5</v>
      </c>
      <c r="C2" s="20" t="s">
        <v>79</v>
      </c>
      <c r="D2" s="21" t="s">
        <v>77</v>
      </c>
      <c r="E2">
        <f>NETWORKDAYS(DATEVALUE(RIGHT(B2,LEN(B2)-4)),DATEVALUE(RIGHT(C2,LEN(C2)-4)))</f>
        <v>937</v>
      </c>
      <c r="F2" s="8">
        <f>LEFT(D2,LEN(D2)-4)/E2/8</f>
        <v>0.24119530416221985</v>
      </c>
      <c r="G2" s="11">
        <f>VLOOKUP(A2,Table1[#All],6,0)*E2</f>
        <v>1157382.4000000001</v>
      </c>
    </row>
    <row r="3" spans="1:8" x14ac:dyDescent="0.2">
      <c r="A3" s="19" t="s">
        <v>11</v>
      </c>
      <c r="B3" s="20" t="s">
        <v>5</v>
      </c>
      <c r="C3" s="20" t="s">
        <v>144</v>
      </c>
      <c r="D3" s="21" t="s">
        <v>78</v>
      </c>
      <c r="E3">
        <f t="shared" ref="E3:E15" si="0">NETWORKDAYS(DATEVALUE(RIGHT(B3,LEN(B3)-4)),DATEVALUE(RIGHT(C3,LEN(C3)-4)))</f>
        <v>627</v>
      </c>
      <c r="F3" s="8">
        <f t="shared" ref="F3:F15" si="1">LEFT(D3,LEN(D3)-4)/E3/8</f>
        <v>7.3365231259968106E-2</v>
      </c>
      <c r="G3" s="11">
        <f>VLOOKUP(A3,Table1[#All],6,0)*E3</f>
        <v>774470.4</v>
      </c>
    </row>
    <row r="4" spans="1:8" x14ac:dyDescent="0.2">
      <c r="A4" s="19" t="s">
        <v>14</v>
      </c>
      <c r="B4" s="20" t="s">
        <v>5</v>
      </c>
      <c r="C4" s="20" t="s">
        <v>145</v>
      </c>
      <c r="D4" s="21" t="s">
        <v>80</v>
      </c>
      <c r="E4">
        <f t="shared" si="0"/>
        <v>949</v>
      </c>
      <c r="F4" s="8">
        <f t="shared" si="1"/>
        <v>0.44783983140147526</v>
      </c>
      <c r="G4" s="11">
        <f>VLOOKUP(A4,Table1[#All],6,0)*E4</f>
        <v>1264068</v>
      </c>
    </row>
    <row r="5" spans="1:8" x14ac:dyDescent="0.2">
      <c r="A5" s="19" t="s">
        <v>17</v>
      </c>
      <c r="B5" s="20" t="s">
        <v>5</v>
      </c>
      <c r="C5" s="20" t="s">
        <v>146</v>
      </c>
      <c r="D5" s="21" t="s">
        <v>19</v>
      </c>
      <c r="E5">
        <f t="shared" si="0"/>
        <v>989</v>
      </c>
      <c r="F5" s="8">
        <f t="shared" si="1"/>
        <v>0.56420626895854398</v>
      </c>
      <c r="G5" s="11">
        <f>VLOOKUP(A5,Table1[#All],6,0)*E5</f>
        <v>1758837.6</v>
      </c>
    </row>
    <row r="6" spans="1:8" x14ac:dyDescent="0.2">
      <c r="A6" s="19" t="s">
        <v>20</v>
      </c>
      <c r="B6" s="20" t="s">
        <v>5</v>
      </c>
      <c r="C6" s="20" t="s">
        <v>91</v>
      </c>
      <c r="D6" s="21" t="s">
        <v>22</v>
      </c>
      <c r="E6">
        <f t="shared" si="0"/>
        <v>907</v>
      </c>
      <c r="F6" s="8">
        <f t="shared" si="1"/>
        <v>0.13450937155457551</v>
      </c>
      <c r="G6" s="11">
        <f>VLOOKUP(A6,Table1[#All],6,0)*E6</f>
        <v>963379.12000000011</v>
      </c>
    </row>
    <row r="7" spans="1:8" x14ac:dyDescent="0.2">
      <c r="A7" s="19" t="s">
        <v>4</v>
      </c>
      <c r="B7" s="20" t="s">
        <v>5</v>
      </c>
      <c r="C7" s="20" t="s">
        <v>6</v>
      </c>
      <c r="D7" s="21" t="s">
        <v>7</v>
      </c>
      <c r="E7">
        <f t="shared" si="0"/>
        <v>31</v>
      </c>
      <c r="F7" s="8">
        <f t="shared" si="1"/>
        <v>0.967741935483871</v>
      </c>
      <c r="G7" s="11">
        <f>VLOOKUP(A7,Table1[#All],6,0)*E7</f>
        <v>56432.399999999994</v>
      </c>
    </row>
    <row r="8" spans="1:8" x14ac:dyDescent="0.2">
      <c r="A8" s="19" t="s">
        <v>23</v>
      </c>
      <c r="B8" s="20" t="s">
        <v>24</v>
      </c>
      <c r="C8" s="20" t="s">
        <v>25</v>
      </c>
      <c r="D8" s="21" t="s">
        <v>26</v>
      </c>
      <c r="E8">
        <f t="shared" si="0"/>
        <v>6</v>
      </c>
      <c r="F8" s="8">
        <f t="shared" si="1"/>
        <v>1</v>
      </c>
      <c r="G8" s="11">
        <f>VLOOKUP(A8,Table1[#All],6,0)*E8</f>
        <v>9936</v>
      </c>
    </row>
    <row r="9" spans="1:8" x14ac:dyDescent="0.2">
      <c r="A9" s="19" t="s">
        <v>27</v>
      </c>
      <c r="B9" s="20" t="s">
        <v>28</v>
      </c>
      <c r="C9" s="20" t="s">
        <v>145</v>
      </c>
      <c r="D9" s="21" t="s">
        <v>29</v>
      </c>
      <c r="E9">
        <f t="shared" si="0"/>
        <v>915</v>
      </c>
      <c r="F9" s="8">
        <f t="shared" si="1"/>
        <v>0.23278688524590163</v>
      </c>
      <c r="G9" s="11">
        <f>VLOOKUP(A9,Table1[#All],6,0)*E9</f>
        <v>327862.8</v>
      </c>
    </row>
    <row r="10" spans="1:8" x14ac:dyDescent="0.2">
      <c r="A10" s="19" t="s">
        <v>43</v>
      </c>
      <c r="B10" s="20" t="s">
        <v>44</v>
      </c>
      <c r="C10" s="20" t="s">
        <v>147</v>
      </c>
      <c r="D10" s="21" t="s">
        <v>84</v>
      </c>
      <c r="E10">
        <f t="shared" si="0"/>
        <v>314</v>
      </c>
      <c r="F10" s="8">
        <f t="shared" si="1"/>
        <v>0.22611464968152867</v>
      </c>
      <c r="G10" s="11">
        <f>VLOOKUP(A10,Table1[#All],6,0)*E10</f>
        <v>112989.75999999999</v>
      </c>
    </row>
    <row r="11" spans="1:8" x14ac:dyDescent="0.2">
      <c r="A11" s="19" t="s">
        <v>47</v>
      </c>
      <c r="B11" s="20" t="s">
        <v>28</v>
      </c>
      <c r="C11" s="20" t="s">
        <v>79</v>
      </c>
      <c r="D11" s="21" t="s">
        <v>85</v>
      </c>
      <c r="E11">
        <f t="shared" si="0"/>
        <v>903</v>
      </c>
      <c r="F11" s="8">
        <f t="shared" si="1"/>
        <v>0.20044296788482835</v>
      </c>
      <c r="G11" s="11">
        <f>VLOOKUP(A11,Table1[#All],6,0)*E11</f>
        <v>242726.40000000002</v>
      </c>
    </row>
    <row r="12" spans="1:8" x14ac:dyDescent="0.2">
      <c r="A12" s="19" t="s">
        <v>86</v>
      </c>
      <c r="B12" s="20" t="s">
        <v>44</v>
      </c>
      <c r="C12" s="20" t="s">
        <v>148</v>
      </c>
      <c r="D12" s="21" t="s">
        <v>88</v>
      </c>
      <c r="E12">
        <f t="shared" si="0"/>
        <v>103</v>
      </c>
      <c r="F12" s="8">
        <f t="shared" si="1"/>
        <v>0.24271844660194175</v>
      </c>
      <c r="G12" s="11">
        <f>VLOOKUP(A12,Table1[#All],6,0)*E12</f>
        <v>27686.400000000001</v>
      </c>
    </row>
    <row r="13" spans="1:8" x14ac:dyDescent="0.2">
      <c r="A13" s="19" t="s">
        <v>33</v>
      </c>
      <c r="B13" s="20" t="s">
        <v>28</v>
      </c>
      <c r="C13" s="20" t="s">
        <v>149</v>
      </c>
      <c r="D13" s="21" t="s">
        <v>89</v>
      </c>
      <c r="E13">
        <f t="shared" si="0"/>
        <v>867</v>
      </c>
      <c r="F13" s="8">
        <f t="shared" si="1"/>
        <v>0.26758938869665511</v>
      </c>
      <c r="G13" s="11">
        <f>VLOOKUP(A13,Table1[#All],6,0)*E13</f>
        <v>1133203.68</v>
      </c>
    </row>
    <row r="14" spans="1:8" x14ac:dyDescent="0.2">
      <c r="A14" s="19" t="s">
        <v>36</v>
      </c>
      <c r="B14" s="20" t="s">
        <v>37</v>
      </c>
      <c r="C14" s="20" t="s">
        <v>98</v>
      </c>
      <c r="D14" s="21" t="s">
        <v>39</v>
      </c>
      <c r="E14">
        <f t="shared" si="0"/>
        <v>845</v>
      </c>
      <c r="F14" s="8">
        <f t="shared" si="1"/>
        <v>0.23076923076923078</v>
      </c>
      <c r="G14" s="11">
        <f>VLOOKUP(A14,Table1[#All],6,0)*E14</f>
        <v>1104448.8</v>
      </c>
    </row>
    <row r="15" spans="1:8" x14ac:dyDescent="0.2">
      <c r="A15" s="19" t="s">
        <v>92</v>
      </c>
      <c r="B15" s="20" t="s">
        <v>150</v>
      </c>
      <c r="C15" s="20" t="s">
        <v>151</v>
      </c>
      <c r="D15" s="21" t="s">
        <v>93</v>
      </c>
      <c r="E15">
        <f t="shared" si="0"/>
        <v>72</v>
      </c>
      <c r="F15" s="8">
        <f t="shared" si="1"/>
        <v>0.27777777777777779</v>
      </c>
      <c r="G15" s="11">
        <f>VLOOKUP(A15,Table1[#All],6,0)*E15</f>
        <v>94106.880000000005</v>
      </c>
    </row>
    <row r="16" spans="1:8" x14ac:dyDescent="0.2">
      <c r="A16" s="19" t="s">
        <v>40</v>
      </c>
      <c r="B16" s="20" t="s">
        <v>28</v>
      </c>
      <c r="C16" s="20" t="s">
        <v>152</v>
      </c>
      <c r="D16" s="21" t="s">
        <v>42</v>
      </c>
      <c r="E16">
        <f t="shared" ref="E16:E18" si="2">NETWORKDAYS(DATEVALUE(RIGHT(B16,LEN(B16)-4)),DATEVALUE(RIGHT(C16,LEN(C16)-4)))</f>
        <v>843</v>
      </c>
      <c r="F16" s="8">
        <f t="shared" ref="F16:F18" si="3">LEFT(D16,LEN(D16)-4)/E16/8</f>
        <v>0.24199288256227758</v>
      </c>
      <c r="G16" s="11">
        <f>VLOOKUP(A16,Table1[#All],6,0)*E16</f>
        <v>1004046.72</v>
      </c>
      <c r="H16" s="10"/>
    </row>
    <row r="17" spans="1:8" x14ac:dyDescent="0.2">
      <c r="A17" s="19" t="s">
        <v>94</v>
      </c>
      <c r="B17" s="20" t="s">
        <v>153</v>
      </c>
      <c r="C17" s="20" t="s">
        <v>154</v>
      </c>
      <c r="D17" s="21" t="s">
        <v>97</v>
      </c>
      <c r="E17">
        <f t="shared" si="2"/>
        <v>9</v>
      </c>
      <c r="F17" s="8">
        <f t="shared" si="3"/>
        <v>1</v>
      </c>
      <c r="G17" s="11">
        <f>VLOOKUP(A17,Table1[#All],6,0)*E17</f>
        <v>10719.36</v>
      </c>
    </row>
    <row r="18" spans="1:8" x14ac:dyDescent="0.2">
      <c r="A18" s="19" t="s">
        <v>30</v>
      </c>
      <c r="B18" s="20" t="s">
        <v>28</v>
      </c>
      <c r="C18" s="20" t="s">
        <v>155</v>
      </c>
      <c r="D18" s="21" t="s">
        <v>32</v>
      </c>
      <c r="E18">
        <f t="shared" si="2"/>
        <v>897</v>
      </c>
      <c r="F18" s="8">
        <f t="shared" si="3"/>
        <v>0.24526198439241917</v>
      </c>
      <c r="G18" s="11">
        <f>VLOOKUP(A18,Table1[#All],6,0)*E18</f>
        <v>1039084.8</v>
      </c>
    </row>
    <row r="19" spans="1:8" x14ac:dyDescent="0.2">
      <c r="E19" s="10" t="s">
        <v>51</v>
      </c>
      <c r="F19" s="9">
        <f>AVERAGE(F2:F18)</f>
        <v>0.38790071508430679</v>
      </c>
      <c r="G19" s="13">
        <f>SUM(G2:G18)</f>
        <v>11081381.520000003</v>
      </c>
      <c r="H19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C6FC-5D23-482A-8A9C-7313278225C6}">
  <dimension ref="A1:H16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5.33203125" bestFit="1" customWidth="1"/>
    <col min="2" max="3" width="10.5" bestFit="1" customWidth="1"/>
    <col min="4" max="4" width="7.6640625" bestFit="1" customWidth="1"/>
    <col min="6" max="6" width="5.33203125" bestFit="1" customWidth="1"/>
    <col min="7" max="7" width="14.33203125" bestFit="1" customWidth="1"/>
    <col min="8" max="8" width="4.83203125" bestFit="1" customWidth="1"/>
  </cols>
  <sheetData>
    <row r="1" spans="1:8" ht="30" x14ac:dyDescent="0.2">
      <c r="A1" s="1" t="s">
        <v>0</v>
      </c>
      <c r="B1" s="2" t="s">
        <v>1</v>
      </c>
      <c r="C1" s="2" t="s">
        <v>2</v>
      </c>
      <c r="D1" s="3" t="s">
        <v>3</v>
      </c>
      <c r="E1" s="7" t="s">
        <v>50</v>
      </c>
      <c r="F1" s="7" t="s">
        <v>49</v>
      </c>
      <c r="G1" s="15" t="s">
        <v>142</v>
      </c>
    </row>
    <row r="2" spans="1:8" x14ac:dyDescent="0.2">
      <c r="A2" s="4" t="s">
        <v>4</v>
      </c>
      <c r="B2" s="5" t="s">
        <v>5</v>
      </c>
      <c r="C2" s="5" t="s">
        <v>6</v>
      </c>
      <c r="D2" s="6" t="s">
        <v>7</v>
      </c>
      <c r="E2">
        <f>NETWORKDAYS(DATEVALUE(RIGHT(B2,LEN(B2)-4)),DATEVALUE(RIGHT(C2,LEN(C2)-4)))</f>
        <v>31</v>
      </c>
      <c r="F2" s="8">
        <f>LEFT(D2,LEN(D2)-4)/E2/8</f>
        <v>0.967741935483871</v>
      </c>
      <c r="G2" s="11">
        <f>VLOOKUP(A2,Table1[#All],6,0)*E2</f>
        <v>56432.399999999994</v>
      </c>
    </row>
    <row r="3" spans="1:8" x14ac:dyDescent="0.2">
      <c r="A3" s="4" t="s">
        <v>8</v>
      </c>
      <c r="B3" s="5" t="s">
        <v>5</v>
      </c>
      <c r="C3" s="5" t="s">
        <v>9</v>
      </c>
      <c r="D3" s="6" t="s">
        <v>10</v>
      </c>
      <c r="E3">
        <f t="shared" ref="E3:E15" si="0">NETWORKDAYS(DATEVALUE(RIGHT(B3,LEN(B3)-4)),DATEVALUE(RIGHT(C3,LEN(C3)-4)))</f>
        <v>926</v>
      </c>
      <c r="F3" s="8">
        <f t="shared" ref="F3:F15" si="1">LEFT(D3,LEN(D3)-4)/E3/8</f>
        <v>0.26349892008639308</v>
      </c>
      <c r="G3" s="11">
        <f>VLOOKUP(A3,Table1[#All],6,0)*E3</f>
        <v>1143795.2</v>
      </c>
    </row>
    <row r="4" spans="1:8" x14ac:dyDescent="0.2">
      <c r="A4" s="4" t="s">
        <v>11</v>
      </c>
      <c r="B4" s="5" t="s">
        <v>5</v>
      </c>
      <c r="C4" s="5" t="s">
        <v>12</v>
      </c>
      <c r="D4" s="6" t="s">
        <v>13</v>
      </c>
      <c r="E4">
        <f t="shared" si="0"/>
        <v>27</v>
      </c>
      <c r="F4" s="8">
        <f t="shared" si="1"/>
        <v>0.88888888888888884</v>
      </c>
      <c r="G4" s="11">
        <f>VLOOKUP(A4,Table1[#All],6,0)*E4</f>
        <v>33350.400000000001</v>
      </c>
    </row>
    <row r="5" spans="1:8" x14ac:dyDescent="0.2">
      <c r="A5" s="4" t="s">
        <v>14</v>
      </c>
      <c r="B5" s="5" t="s">
        <v>5</v>
      </c>
      <c r="C5" s="5" t="s">
        <v>15</v>
      </c>
      <c r="D5" s="6" t="s">
        <v>16</v>
      </c>
      <c r="E5">
        <f t="shared" si="0"/>
        <v>938</v>
      </c>
      <c r="F5" s="8">
        <f t="shared" si="1"/>
        <v>0.45735607675906181</v>
      </c>
      <c r="G5" s="11">
        <f>VLOOKUP(A5,Table1[#All],6,0)*E5</f>
        <v>1249416</v>
      </c>
    </row>
    <row r="6" spans="1:8" x14ac:dyDescent="0.2">
      <c r="A6" s="4" t="s">
        <v>17</v>
      </c>
      <c r="B6" s="5" t="s">
        <v>5</v>
      </c>
      <c r="C6" s="5" t="s">
        <v>18</v>
      </c>
      <c r="D6" s="6" t="s">
        <v>19</v>
      </c>
      <c r="E6">
        <f t="shared" si="0"/>
        <v>978</v>
      </c>
      <c r="F6" s="8">
        <f t="shared" si="1"/>
        <v>0.57055214723926384</v>
      </c>
      <c r="G6" s="11">
        <f>VLOOKUP(A6,Table1[#All],6,0)*E6</f>
        <v>1739275.2000000002</v>
      </c>
    </row>
    <row r="7" spans="1:8" x14ac:dyDescent="0.2">
      <c r="A7" s="4" t="s">
        <v>20</v>
      </c>
      <c r="B7" s="5" t="s">
        <v>5</v>
      </c>
      <c r="C7" s="5" t="s">
        <v>21</v>
      </c>
      <c r="D7" s="6" t="s">
        <v>22</v>
      </c>
      <c r="E7">
        <f t="shared" si="0"/>
        <v>896</v>
      </c>
      <c r="F7" s="8">
        <f t="shared" si="1"/>
        <v>0.13616071428571427</v>
      </c>
      <c r="G7" s="11">
        <f>VLOOKUP(A7,Table1[#All],6,0)*E7</f>
        <v>951695.3600000001</v>
      </c>
    </row>
    <row r="8" spans="1:8" x14ac:dyDescent="0.2">
      <c r="A8" s="4" t="s">
        <v>23</v>
      </c>
      <c r="B8" s="5" t="s">
        <v>24</v>
      </c>
      <c r="C8" s="5" t="s">
        <v>25</v>
      </c>
      <c r="D8" s="6" t="s">
        <v>26</v>
      </c>
      <c r="E8">
        <f t="shared" si="0"/>
        <v>6</v>
      </c>
      <c r="F8" s="8">
        <f t="shared" si="1"/>
        <v>1</v>
      </c>
      <c r="G8" s="11">
        <f>VLOOKUP(A8,Table1[#All],6,0)*E8</f>
        <v>9936</v>
      </c>
    </row>
    <row r="9" spans="1:8" x14ac:dyDescent="0.2">
      <c r="A9" s="4" t="s">
        <v>27</v>
      </c>
      <c r="B9" s="5" t="s">
        <v>28</v>
      </c>
      <c r="C9" s="5" t="s">
        <v>15</v>
      </c>
      <c r="D9" s="6" t="s">
        <v>29</v>
      </c>
      <c r="E9">
        <f t="shared" si="0"/>
        <v>904</v>
      </c>
      <c r="F9" s="8">
        <f t="shared" si="1"/>
        <v>0.23561946902654868</v>
      </c>
      <c r="G9" s="11">
        <f>VLOOKUP(A9,Table1[#All],6,0)*E9</f>
        <v>323921.27999999997</v>
      </c>
    </row>
    <row r="10" spans="1:8" x14ac:dyDescent="0.2">
      <c r="A10" s="4" t="s">
        <v>30</v>
      </c>
      <c r="B10" s="5" t="s">
        <v>28</v>
      </c>
      <c r="C10" s="5" t="s">
        <v>31</v>
      </c>
      <c r="D10" s="6" t="s">
        <v>32</v>
      </c>
      <c r="E10">
        <f t="shared" si="0"/>
        <v>886</v>
      </c>
      <c r="F10" s="8">
        <f t="shared" si="1"/>
        <v>0.24830699774266365</v>
      </c>
      <c r="G10" s="11">
        <f>VLOOKUP(A10,Table1[#All],6,0)*E10</f>
        <v>1026342.4</v>
      </c>
    </row>
    <row r="11" spans="1:8" x14ac:dyDescent="0.2">
      <c r="A11" s="4" t="s">
        <v>33</v>
      </c>
      <c r="B11" s="5" t="s">
        <v>28</v>
      </c>
      <c r="C11" s="5" t="s">
        <v>34</v>
      </c>
      <c r="D11" s="6" t="s">
        <v>35</v>
      </c>
      <c r="E11">
        <f t="shared" si="0"/>
        <v>856</v>
      </c>
      <c r="F11" s="8">
        <f t="shared" si="1"/>
        <v>0.29439252336448596</v>
      </c>
      <c r="G11" s="11">
        <f>VLOOKUP(A11,Table1[#All],6,0)*E11</f>
        <v>1118826.24</v>
      </c>
    </row>
    <row r="12" spans="1:8" x14ac:dyDescent="0.2">
      <c r="A12" s="4" t="s">
        <v>36</v>
      </c>
      <c r="B12" s="5" t="s">
        <v>37</v>
      </c>
      <c r="C12" s="5" t="s">
        <v>38</v>
      </c>
      <c r="D12" s="6" t="s">
        <v>39</v>
      </c>
      <c r="E12">
        <f t="shared" si="0"/>
        <v>834</v>
      </c>
      <c r="F12" s="8">
        <f t="shared" si="1"/>
        <v>0.23381294964028776</v>
      </c>
      <c r="G12" s="11">
        <f>VLOOKUP(A12,Table1[#All],6,0)*E12</f>
        <v>1090071.3599999999</v>
      </c>
    </row>
    <row r="13" spans="1:8" x14ac:dyDescent="0.2">
      <c r="A13" s="4" t="s">
        <v>40</v>
      </c>
      <c r="B13" s="5" t="s">
        <v>28</v>
      </c>
      <c r="C13" s="5" t="s">
        <v>41</v>
      </c>
      <c r="D13" s="6" t="s">
        <v>42</v>
      </c>
      <c r="E13">
        <f t="shared" si="0"/>
        <v>832</v>
      </c>
      <c r="F13" s="8">
        <f t="shared" si="1"/>
        <v>0.24519230769230768</v>
      </c>
      <c r="G13" s="11">
        <f>VLOOKUP(A13,Table1[#All],6,0)*E13</f>
        <v>990945.28000000003</v>
      </c>
    </row>
    <row r="14" spans="1:8" x14ac:dyDescent="0.2">
      <c r="A14" s="4" t="s">
        <v>43</v>
      </c>
      <c r="B14" s="5" t="s">
        <v>44</v>
      </c>
      <c r="C14" s="5" t="s">
        <v>45</v>
      </c>
      <c r="D14" s="6" t="s">
        <v>46</v>
      </c>
      <c r="E14">
        <f t="shared" si="0"/>
        <v>303</v>
      </c>
      <c r="F14" s="8">
        <f t="shared" si="1"/>
        <v>0.25742574257425743</v>
      </c>
      <c r="G14" s="11">
        <f>VLOOKUP(A14,Table1[#All],6,0)*E14</f>
        <v>109031.51999999999</v>
      </c>
    </row>
    <row r="15" spans="1:8" x14ac:dyDescent="0.2">
      <c r="A15" s="4" t="s">
        <v>47</v>
      </c>
      <c r="B15" s="5" t="s">
        <v>28</v>
      </c>
      <c r="C15" s="5" t="s">
        <v>9</v>
      </c>
      <c r="D15" s="6" t="s">
        <v>48</v>
      </c>
      <c r="E15">
        <f t="shared" si="0"/>
        <v>892</v>
      </c>
      <c r="F15" s="8">
        <f t="shared" si="1"/>
        <v>0.20964125560538116</v>
      </c>
      <c r="G15" s="11">
        <f>VLOOKUP(A15,Table1[#All],6,0)*E15</f>
        <v>239769.60000000001</v>
      </c>
    </row>
    <row r="16" spans="1:8" x14ac:dyDescent="0.2">
      <c r="E16" t="s">
        <v>51</v>
      </c>
      <c r="F16" s="9">
        <f>AVERAGE(F2:F15)</f>
        <v>0.4291849948849375</v>
      </c>
      <c r="G16" s="13">
        <f>SUM(G2:G15)</f>
        <v>10082808.24</v>
      </c>
      <c r="H16" s="1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344-FF1B-409E-A37E-0C3372B170DC}">
  <dimension ref="A1:H16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25.33203125" bestFit="1" customWidth="1"/>
    <col min="2" max="3" width="10.5" bestFit="1" customWidth="1"/>
    <col min="4" max="4" width="7.6640625" bestFit="1" customWidth="1"/>
    <col min="5" max="5" width="8.83203125" bestFit="1" customWidth="1"/>
    <col min="6" max="6" width="5.33203125" bestFit="1" customWidth="1"/>
    <col min="7" max="7" width="13.33203125" bestFit="1" customWidth="1"/>
  </cols>
  <sheetData>
    <row r="1" spans="1:8" ht="30" x14ac:dyDescent="0.2">
      <c r="A1" s="1" t="s">
        <v>0</v>
      </c>
      <c r="B1" s="2" t="s">
        <v>1</v>
      </c>
      <c r="C1" s="2" t="s">
        <v>2</v>
      </c>
      <c r="D1" s="3" t="s">
        <v>3</v>
      </c>
      <c r="E1" s="7" t="s">
        <v>50</v>
      </c>
      <c r="F1" s="7" t="s">
        <v>49</v>
      </c>
      <c r="G1" s="15" t="s">
        <v>142</v>
      </c>
    </row>
    <row r="2" spans="1:8" x14ac:dyDescent="0.2">
      <c r="A2" s="4" t="s">
        <v>4</v>
      </c>
      <c r="B2" s="5" t="s">
        <v>5</v>
      </c>
      <c r="C2" s="5" t="s">
        <v>52</v>
      </c>
      <c r="D2" s="6" t="s">
        <v>53</v>
      </c>
      <c r="E2">
        <f>NETWORKDAYS(DATEVALUE(RIGHT(B2,LEN(B2)-4)),DATEVALUE(RIGHT(C2,LEN(C2)-4)))</f>
        <v>30</v>
      </c>
      <c r="F2" s="8">
        <f>LEFT(D2,LEN(D2)-4)/E2/8</f>
        <v>0.93333333333333335</v>
      </c>
      <c r="G2" s="11">
        <f>VLOOKUP(A2,Table1[#All],6,0)*E2</f>
        <v>54611.999999999993</v>
      </c>
    </row>
    <row r="3" spans="1:8" x14ac:dyDescent="0.2">
      <c r="A3" s="4" t="s">
        <v>8</v>
      </c>
      <c r="B3" s="5" t="s">
        <v>5</v>
      </c>
      <c r="C3" s="5" t="s">
        <v>54</v>
      </c>
      <c r="D3" s="6" t="s">
        <v>55</v>
      </c>
      <c r="E3">
        <f t="shared" ref="E3:E15" si="0">NETWORKDAYS(DATEVALUE(RIGHT(B3,LEN(B3)-4)),DATEVALUE(RIGHT(C3,LEN(C3)-4)))</f>
        <v>640</v>
      </c>
      <c r="F3" s="8">
        <f t="shared" ref="F3:F15" si="1">LEFT(D3,LEN(D3)-4)/E3/8</f>
        <v>0.39687499999999998</v>
      </c>
      <c r="G3" s="11">
        <f>VLOOKUP(A3,Table1[#All],6,0)*E3</f>
        <v>790528</v>
      </c>
    </row>
    <row r="4" spans="1:8" x14ac:dyDescent="0.2">
      <c r="A4" s="4" t="s">
        <v>11</v>
      </c>
      <c r="B4" s="5" t="s">
        <v>5</v>
      </c>
      <c r="C4" s="5" t="s">
        <v>12</v>
      </c>
      <c r="D4" s="6" t="s">
        <v>13</v>
      </c>
      <c r="E4">
        <f t="shared" si="0"/>
        <v>27</v>
      </c>
      <c r="F4" s="8">
        <f t="shared" si="1"/>
        <v>0.88888888888888884</v>
      </c>
      <c r="G4" s="11">
        <f>VLOOKUP(A4,Table1[#All],6,0)*E4</f>
        <v>33350.400000000001</v>
      </c>
    </row>
    <row r="5" spans="1:8" x14ac:dyDescent="0.2">
      <c r="A5" s="4" t="s">
        <v>14</v>
      </c>
      <c r="B5" s="5" t="s">
        <v>5</v>
      </c>
      <c r="C5" s="5" t="s">
        <v>56</v>
      </c>
      <c r="D5" s="6" t="s">
        <v>16</v>
      </c>
      <c r="E5">
        <f t="shared" si="0"/>
        <v>652</v>
      </c>
      <c r="F5" s="8">
        <f t="shared" si="1"/>
        <v>0.65797546012269936</v>
      </c>
      <c r="G5" s="11">
        <f>VLOOKUP(A5,Table1[#All],6,0)*E5</f>
        <v>868464</v>
      </c>
    </row>
    <row r="6" spans="1:8" x14ac:dyDescent="0.2">
      <c r="A6" s="4" t="s">
        <v>17</v>
      </c>
      <c r="B6" s="5" t="s">
        <v>5</v>
      </c>
      <c r="C6" s="5" t="s">
        <v>57</v>
      </c>
      <c r="D6" s="6" t="s">
        <v>58</v>
      </c>
      <c r="E6">
        <f t="shared" si="0"/>
        <v>692</v>
      </c>
      <c r="F6" s="8">
        <f t="shared" si="1"/>
        <v>0.76878612716763006</v>
      </c>
      <c r="G6" s="11">
        <f>VLOOKUP(A6,Table1[#All],6,0)*E6</f>
        <v>1230652.8</v>
      </c>
    </row>
    <row r="7" spans="1:8" x14ac:dyDescent="0.2">
      <c r="A7" s="4" t="s">
        <v>20</v>
      </c>
      <c r="B7" s="5" t="s">
        <v>5</v>
      </c>
      <c r="C7" s="5" t="s">
        <v>59</v>
      </c>
      <c r="D7" s="6" t="s">
        <v>60</v>
      </c>
      <c r="E7">
        <f t="shared" si="0"/>
        <v>610</v>
      </c>
      <c r="F7" s="8">
        <f t="shared" si="1"/>
        <v>0.18360655737704917</v>
      </c>
      <c r="G7" s="11">
        <f>VLOOKUP(A7,Table1[#All],6,0)*E7</f>
        <v>647917.60000000009</v>
      </c>
    </row>
    <row r="8" spans="1:8" x14ac:dyDescent="0.2">
      <c r="A8" s="4" t="s">
        <v>23</v>
      </c>
      <c r="B8" s="5" t="s">
        <v>61</v>
      </c>
      <c r="C8" s="5" t="s">
        <v>62</v>
      </c>
      <c r="D8" s="6" t="s">
        <v>26</v>
      </c>
      <c r="E8">
        <f t="shared" si="0"/>
        <v>6</v>
      </c>
      <c r="F8" s="8">
        <f t="shared" si="1"/>
        <v>1</v>
      </c>
      <c r="G8" s="11">
        <f>VLOOKUP(A8,Table1[#All],6,0)*E8</f>
        <v>9936</v>
      </c>
    </row>
    <row r="9" spans="1:8" x14ac:dyDescent="0.2">
      <c r="A9" s="4" t="s">
        <v>27</v>
      </c>
      <c r="B9" s="5" t="s">
        <v>63</v>
      </c>
      <c r="C9" s="5" t="s">
        <v>56</v>
      </c>
      <c r="D9" s="6" t="s">
        <v>64</v>
      </c>
      <c r="E9">
        <f t="shared" si="0"/>
        <v>619</v>
      </c>
      <c r="F9" s="8">
        <f t="shared" si="1"/>
        <v>0.32794830371567046</v>
      </c>
      <c r="G9" s="11">
        <f>VLOOKUP(A9,Table1[#All],6,0)*E9</f>
        <v>221800.08</v>
      </c>
    </row>
    <row r="10" spans="1:8" x14ac:dyDescent="0.2">
      <c r="A10" s="4" t="s">
        <v>30</v>
      </c>
      <c r="B10" s="5" t="s">
        <v>63</v>
      </c>
      <c r="C10" s="5" t="s">
        <v>65</v>
      </c>
      <c r="D10" s="6" t="s">
        <v>66</v>
      </c>
      <c r="E10">
        <f t="shared" si="0"/>
        <v>601</v>
      </c>
      <c r="F10" s="8">
        <f t="shared" si="1"/>
        <v>0.3594009983361065</v>
      </c>
      <c r="G10" s="11">
        <f>VLOOKUP(A10,Table1[#All],6,0)*E10</f>
        <v>696198.4</v>
      </c>
    </row>
    <row r="11" spans="1:8" x14ac:dyDescent="0.2">
      <c r="A11" s="4" t="s">
        <v>33</v>
      </c>
      <c r="B11" s="5" t="s">
        <v>63</v>
      </c>
      <c r="C11" s="5" t="s">
        <v>67</v>
      </c>
      <c r="D11" s="6" t="s">
        <v>68</v>
      </c>
      <c r="E11">
        <f t="shared" si="0"/>
        <v>571</v>
      </c>
      <c r="F11" s="8">
        <f t="shared" si="1"/>
        <v>0.45534150612959717</v>
      </c>
      <c r="G11" s="11">
        <f>VLOOKUP(A11,Table1[#All],6,0)*E11</f>
        <v>746319.84</v>
      </c>
    </row>
    <row r="12" spans="1:8" x14ac:dyDescent="0.2">
      <c r="A12" s="4" t="s">
        <v>36</v>
      </c>
      <c r="B12" s="5" t="s">
        <v>69</v>
      </c>
      <c r="C12" s="5" t="s">
        <v>70</v>
      </c>
      <c r="D12" s="6" t="s">
        <v>71</v>
      </c>
      <c r="E12">
        <f t="shared" si="0"/>
        <v>583</v>
      </c>
      <c r="F12" s="8">
        <f t="shared" si="1"/>
        <v>0.32933104631217841</v>
      </c>
      <c r="G12" s="11">
        <f>VLOOKUP(A12,Table1[#All],6,0)*E12</f>
        <v>762004.32</v>
      </c>
    </row>
    <row r="13" spans="1:8" x14ac:dyDescent="0.2">
      <c r="A13" s="4" t="s">
        <v>40</v>
      </c>
      <c r="B13" s="5" t="s">
        <v>63</v>
      </c>
      <c r="C13" s="5" t="s">
        <v>72</v>
      </c>
      <c r="D13" s="6" t="s">
        <v>42</v>
      </c>
      <c r="E13">
        <f t="shared" si="0"/>
        <v>537</v>
      </c>
      <c r="F13" s="8">
        <f t="shared" si="1"/>
        <v>0.37988826815642457</v>
      </c>
      <c r="G13" s="11">
        <f>VLOOKUP(A13,Table1[#All],6,0)*E13</f>
        <v>639588.48</v>
      </c>
    </row>
    <row r="14" spans="1:8" x14ac:dyDescent="0.2">
      <c r="A14" s="4" t="s">
        <v>43</v>
      </c>
      <c r="B14" s="5" t="s">
        <v>73</v>
      </c>
      <c r="C14" s="5" t="s">
        <v>74</v>
      </c>
      <c r="D14" s="6" t="s">
        <v>75</v>
      </c>
      <c r="E14">
        <f t="shared" si="0"/>
        <v>234</v>
      </c>
      <c r="F14" s="8">
        <f t="shared" si="1"/>
        <v>0.28205128205128205</v>
      </c>
      <c r="G14" s="11">
        <f>VLOOKUP(A14,Table1[#All],6,0)*E14</f>
        <v>84202.559999999998</v>
      </c>
    </row>
    <row r="15" spans="1:8" x14ac:dyDescent="0.2">
      <c r="A15" s="4" t="s">
        <v>47</v>
      </c>
      <c r="B15" s="5" t="s">
        <v>63</v>
      </c>
      <c r="C15" s="5" t="s">
        <v>54</v>
      </c>
      <c r="D15" s="6" t="s">
        <v>76</v>
      </c>
      <c r="E15">
        <f t="shared" si="0"/>
        <v>607</v>
      </c>
      <c r="F15" s="8">
        <f t="shared" si="1"/>
        <v>0.31466227347611203</v>
      </c>
      <c r="G15" s="11">
        <f>VLOOKUP(A15,Table1[#All],6,0)*E15</f>
        <v>163161.60000000001</v>
      </c>
    </row>
    <row r="16" spans="1:8" x14ac:dyDescent="0.2">
      <c r="E16" s="10" t="s">
        <v>51</v>
      </c>
      <c r="F16" s="9">
        <f>AVERAGE(F2:F15)</f>
        <v>0.51986350321906938</v>
      </c>
      <c r="G16" s="13">
        <f>SUM(G2:G15)</f>
        <v>6948736.0799999991</v>
      </c>
      <c r="H16" s="10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9D24-4082-463D-8243-7D867E964377}">
  <dimension ref="A1:H16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5.33203125" bestFit="1" customWidth="1"/>
    <col min="2" max="3" width="11.33203125" style="23" bestFit="1" customWidth="1"/>
    <col min="4" max="4" width="8" bestFit="1" customWidth="1"/>
    <col min="5" max="5" width="8.83203125" bestFit="1" customWidth="1"/>
    <col min="6" max="6" width="5.33203125" bestFit="1" customWidth="1"/>
    <col min="7" max="7" width="13.33203125" bestFit="1" customWidth="1"/>
  </cols>
  <sheetData>
    <row r="1" spans="1:8" ht="30" x14ac:dyDescent="0.2">
      <c r="A1" s="1" t="s">
        <v>0</v>
      </c>
      <c r="B1" s="31" t="s">
        <v>1</v>
      </c>
      <c r="C1" s="31" t="s">
        <v>2</v>
      </c>
      <c r="D1" s="1" t="s">
        <v>3</v>
      </c>
      <c r="E1" s="7" t="s">
        <v>50</v>
      </c>
      <c r="F1" s="7" t="s">
        <v>49</v>
      </c>
      <c r="G1" s="15" t="s">
        <v>142</v>
      </c>
    </row>
    <row r="2" spans="1:8" x14ac:dyDescent="0.2">
      <c r="A2" s="19" t="s">
        <v>4</v>
      </c>
      <c r="B2" s="32" t="s">
        <v>5</v>
      </c>
      <c r="C2" s="32" t="s">
        <v>52</v>
      </c>
      <c r="D2" s="33" t="s">
        <v>53</v>
      </c>
      <c r="E2" s="34">
        <f>NETWORKDAYS(DATEVALUE(RIGHT(B2,LEN(B2)-4)),DATEVALUE(RIGHT(C2,LEN(C2)-4)))</f>
        <v>30</v>
      </c>
      <c r="F2" s="35">
        <f>LEFT(D2,LEN(D2)-4)/E2/8</f>
        <v>0.93333333333333335</v>
      </c>
      <c r="G2" s="36">
        <f>VLOOKUP(A2,Table1[#All],6,0)*E2</f>
        <v>54611.999999999993</v>
      </c>
      <c r="H2" s="34"/>
    </row>
    <row r="3" spans="1:8" x14ac:dyDescent="0.2">
      <c r="A3" s="19" t="s">
        <v>8</v>
      </c>
      <c r="B3" s="32" t="s">
        <v>5</v>
      </c>
      <c r="C3" s="32" t="s">
        <v>1235</v>
      </c>
      <c r="D3" s="33" t="s">
        <v>1244</v>
      </c>
      <c r="E3" s="34">
        <f t="shared" ref="E3:E15" si="0">NETWORKDAYS(DATEVALUE(RIGHT(B3,LEN(B3)-4)),DATEVALUE(RIGHT(C3,LEN(C3)-4)))</f>
        <v>616</v>
      </c>
      <c r="F3" s="35">
        <f t="shared" ref="F3:F15" si="1">LEFT(D3,LEN(D3)-4)/E3/8</f>
        <v>0.24512987012987014</v>
      </c>
      <c r="G3" s="36">
        <f>VLOOKUP(A3,Table1[#All],6,0)*E3</f>
        <v>760883.20000000007</v>
      </c>
      <c r="H3" s="34"/>
    </row>
    <row r="4" spans="1:8" x14ac:dyDescent="0.2">
      <c r="A4" s="19" t="s">
        <v>11</v>
      </c>
      <c r="B4" s="32" t="s">
        <v>5</v>
      </c>
      <c r="C4" s="32" t="s">
        <v>12</v>
      </c>
      <c r="D4" s="33" t="s">
        <v>13</v>
      </c>
      <c r="E4" s="34">
        <f t="shared" si="0"/>
        <v>27</v>
      </c>
      <c r="F4" s="35">
        <f t="shared" si="1"/>
        <v>0.88888888888888884</v>
      </c>
      <c r="G4" s="36">
        <f>VLOOKUP(A4,Table1[#All],6,0)*E4</f>
        <v>33350.400000000001</v>
      </c>
      <c r="H4" s="34"/>
    </row>
    <row r="5" spans="1:8" x14ac:dyDescent="0.2">
      <c r="A5" s="19" t="s">
        <v>14</v>
      </c>
      <c r="B5" s="32" t="s">
        <v>5</v>
      </c>
      <c r="C5" s="32" t="s">
        <v>1245</v>
      </c>
      <c r="D5" s="33" t="s">
        <v>1246</v>
      </c>
      <c r="E5" s="34">
        <f t="shared" si="0"/>
        <v>628</v>
      </c>
      <c r="F5" s="35">
        <f t="shared" si="1"/>
        <v>0.41719745222929938</v>
      </c>
      <c r="G5" s="36">
        <f>VLOOKUP(A5,Table1[#All],6,0)*E5</f>
        <v>836496</v>
      </c>
      <c r="H5" s="34"/>
    </row>
    <row r="6" spans="1:8" x14ac:dyDescent="0.2">
      <c r="A6" s="19" t="s">
        <v>17</v>
      </c>
      <c r="B6" s="32" t="s">
        <v>5</v>
      </c>
      <c r="C6" s="32" t="s">
        <v>1247</v>
      </c>
      <c r="D6" s="33" t="s">
        <v>1248</v>
      </c>
      <c r="E6" s="34">
        <f t="shared" si="0"/>
        <v>668</v>
      </c>
      <c r="F6" s="35">
        <f t="shared" si="1"/>
        <v>0.60628742514970058</v>
      </c>
      <c r="G6" s="36">
        <f>VLOOKUP(A6,Table1[#All],6,0)*E6</f>
        <v>1187971.2</v>
      </c>
      <c r="H6" s="34"/>
    </row>
    <row r="7" spans="1:8" x14ac:dyDescent="0.2">
      <c r="A7" s="19" t="s">
        <v>20</v>
      </c>
      <c r="B7" s="32" t="s">
        <v>5</v>
      </c>
      <c r="C7" s="32" t="s">
        <v>72</v>
      </c>
      <c r="D7" s="33" t="s">
        <v>1249</v>
      </c>
      <c r="E7" s="34">
        <f t="shared" si="0"/>
        <v>570</v>
      </c>
      <c r="F7" s="35">
        <f t="shared" si="1"/>
        <v>0.14561403508771931</v>
      </c>
      <c r="G7" s="36">
        <f>VLOOKUP(A7,Table1[#All],6,0)*E7</f>
        <v>605431.20000000007</v>
      </c>
      <c r="H7" s="34"/>
    </row>
    <row r="8" spans="1:8" x14ac:dyDescent="0.2">
      <c r="A8" s="19" t="s">
        <v>23</v>
      </c>
      <c r="B8" s="32" t="s">
        <v>61</v>
      </c>
      <c r="C8" s="32" t="s">
        <v>62</v>
      </c>
      <c r="D8" s="33" t="s">
        <v>26</v>
      </c>
      <c r="E8" s="34">
        <f t="shared" si="0"/>
        <v>6</v>
      </c>
      <c r="F8" s="35">
        <f t="shared" si="1"/>
        <v>1</v>
      </c>
      <c r="G8" s="36">
        <f>VLOOKUP(A8,Table1[#All],6,0)*E8</f>
        <v>9936</v>
      </c>
      <c r="H8" s="34"/>
    </row>
    <row r="9" spans="1:8" x14ac:dyDescent="0.2">
      <c r="A9" s="19" t="s">
        <v>27</v>
      </c>
      <c r="B9" s="32" t="s">
        <v>446</v>
      </c>
      <c r="C9" s="32" t="s">
        <v>1250</v>
      </c>
      <c r="D9" s="33" t="s">
        <v>1251</v>
      </c>
      <c r="E9" s="34">
        <f t="shared" si="0"/>
        <v>561</v>
      </c>
      <c r="F9" s="35">
        <f t="shared" si="1"/>
        <v>0.23172905525846701</v>
      </c>
      <c r="G9" s="36">
        <f>VLOOKUP(A9,Table1[#All],6,0)*E9</f>
        <v>201017.52</v>
      </c>
      <c r="H9" s="34"/>
    </row>
    <row r="10" spans="1:8" x14ac:dyDescent="0.2">
      <c r="A10" s="19" t="s">
        <v>30</v>
      </c>
      <c r="B10" s="32" t="s">
        <v>63</v>
      </c>
      <c r="C10" s="32" t="s">
        <v>59</v>
      </c>
      <c r="D10" s="33" t="s">
        <v>1252</v>
      </c>
      <c r="E10" s="34">
        <f t="shared" si="0"/>
        <v>577</v>
      </c>
      <c r="F10" s="35">
        <f t="shared" si="1"/>
        <v>0.27209705372616982</v>
      </c>
      <c r="G10" s="36">
        <f>VLOOKUP(A10,Table1[#All],6,0)*E10</f>
        <v>668396.80000000005</v>
      </c>
      <c r="H10" s="34"/>
    </row>
    <row r="11" spans="1:8" x14ac:dyDescent="0.2">
      <c r="A11" s="19" t="s">
        <v>33</v>
      </c>
      <c r="B11" s="32" t="s">
        <v>63</v>
      </c>
      <c r="C11" s="32" t="s">
        <v>1253</v>
      </c>
      <c r="D11" s="33" t="s">
        <v>1254</v>
      </c>
      <c r="E11" s="34">
        <f t="shared" si="0"/>
        <v>531</v>
      </c>
      <c r="F11" s="35">
        <f t="shared" si="1"/>
        <v>0.41807909604519772</v>
      </c>
      <c r="G11" s="36">
        <f>VLOOKUP(A11,Table1[#All],6,0)*E11</f>
        <v>694038.24</v>
      </c>
      <c r="H11" s="34"/>
    </row>
    <row r="12" spans="1:8" x14ac:dyDescent="0.2">
      <c r="A12" s="19" t="s">
        <v>36</v>
      </c>
      <c r="B12" s="32" t="s">
        <v>69</v>
      </c>
      <c r="C12" s="32" t="s">
        <v>1250</v>
      </c>
      <c r="D12" s="33" t="s">
        <v>1237</v>
      </c>
      <c r="E12" s="34">
        <f t="shared" si="0"/>
        <v>559</v>
      </c>
      <c r="F12" s="35">
        <f t="shared" si="1"/>
        <v>0.22003577817531306</v>
      </c>
      <c r="G12" s="36">
        <f>VLOOKUP(A12,Table1[#All],6,0)*E12</f>
        <v>730635.36</v>
      </c>
      <c r="H12" s="34"/>
    </row>
    <row r="13" spans="1:8" x14ac:dyDescent="0.2">
      <c r="A13" s="19" t="s">
        <v>40</v>
      </c>
      <c r="B13" s="32" t="s">
        <v>411</v>
      </c>
      <c r="C13" s="32" t="s">
        <v>961</v>
      </c>
      <c r="D13" s="33" t="s">
        <v>1255</v>
      </c>
      <c r="E13" s="34">
        <f t="shared" si="0"/>
        <v>479</v>
      </c>
      <c r="F13" s="35">
        <f t="shared" si="1"/>
        <v>0.25260960334029225</v>
      </c>
      <c r="G13" s="36">
        <f>VLOOKUP(A13,Table1[#All],6,0)*E13</f>
        <v>570508.16</v>
      </c>
      <c r="H13" s="34"/>
    </row>
    <row r="14" spans="1:8" x14ac:dyDescent="0.2">
      <c r="A14" s="19" t="s">
        <v>43</v>
      </c>
      <c r="B14" s="32" t="s">
        <v>1256</v>
      </c>
      <c r="C14" s="32" t="s">
        <v>153</v>
      </c>
      <c r="D14" s="33" t="s">
        <v>1257</v>
      </c>
      <c r="E14" s="34">
        <f t="shared" si="0"/>
        <v>246</v>
      </c>
      <c r="F14" s="35">
        <f t="shared" si="1"/>
        <v>0.18292682926829268</v>
      </c>
      <c r="G14" s="36">
        <f>VLOOKUP(A14,Table1[#All],6,0)*E14</f>
        <v>88520.639999999999</v>
      </c>
      <c r="H14" s="34"/>
    </row>
    <row r="15" spans="1:8" x14ac:dyDescent="0.2">
      <c r="A15" s="19" t="s">
        <v>47</v>
      </c>
      <c r="B15" s="32" t="s">
        <v>69</v>
      </c>
      <c r="C15" s="32" t="s">
        <v>59</v>
      </c>
      <c r="D15" s="33" t="s">
        <v>1258</v>
      </c>
      <c r="E15" s="34">
        <f t="shared" si="0"/>
        <v>571</v>
      </c>
      <c r="F15" s="35">
        <f t="shared" si="1"/>
        <v>0.19089316987740806</v>
      </c>
      <c r="G15" s="36">
        <f>VLOOKUP(A15,Table1[#All],6,0)*E15</f>
        <v>153484.80000000002</v>
      </c>
      <c r="H15" s="34"/>
    </row>
    <row r="16" spans="1:8" x14ac:dyDescent="0.2">
      <c r="A16" s="34"/>
      <c r="B16" s="37"/>
      <c r="C16" s="37"/>
      <c r="D16" s="34"/>
      <c r="E16" s="38" t="s">
        <v>51</v>
      </c>
      <c r="F16" s="39">
        <f>AVERAGE(F2:F15)</f>
        <v>0.42891582789356797</v>
      </c>
      <c r="G16" s="40">
        <f>SUM(G2:G15)</f>
        <v>6595281.5200000005</v>
      </c>
      <c r="H16" s="38" t="s">
        <v>143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5980-1A0E-473C-A3B7-F4923DA32A22}">
  <sheetPr filterMode="1"/>
  <dimension ref="A1:P339"/>
  <sheetViews>
    <sheetView workbookViewId="0">
      <selection activeCell="K11" sqref="K11"/>
    </sheetView>
  </sheetViews>
  <sheetFormatPr baseColWidth="10" defaultColWidth="8.83203125" defaultRowHeight="15" x14ac:dyDescent="0.2"/>
  <cols>
    <col min="1" max="1" width="9" style="24" customWidth="1"/>
    <col min="2" max="2" width="45" customWidth="1"/>
    <col min="3" max="3" width="7.83203125" bestFit="1" customWidth="1"/>
    <col min="4" max="5" width="0" hidden="1" customWidth="1"/>
    <col min="6" max="7" width="12.33203125" hidden="1" customWidth="1"/>
    <col min="8" max="8" width="9" hidden="1" customWidth="1"/>
    <col min="9" max="9" width="30.6640625" bestFit="1" customWidth="1"/>
    <col min="10" max="10" width="0" hidden="1" customWidth="1"/>
    <col min="11" max="11" width="12.5" bestFit="1" customWidth="1"/>
    <col min="12" max="12" width="9.83203125" style="28" bestFit="1" customWidth="1"/>
    <col min="13" max="13" width="11" style="28" bestFit="1" customWidth="1"/>
    <col min="14" max="14" width="14.5" style="28" bestFit="1" customWidth="1"/>
    <col min="15" max="15" width="13" style="28" bestFit="1" customWidth="1"/>
    <col min="16" max="16" width="12.33203125" bestFit="1" customWidth="1"/>
  </cols>
  <sheetData>
    <row r="1" spans="1:16" s="26" customFormat="1" x14ac:dyDescent="0.2">
      <c r="A1" s="25" t="s">
        <v>156</v>
      </c>
      <c r="B1" s="26" t="s">
        <v>157</v>
      </c>
      <c r="C1" s="26" t="s">
        <v>158</v>
      </c>
      <c r="D1" s="26" t="s">
        <v>159</v>
      </c>
      <c r="E1" s="26" t="s">
        <v>160</v>
      </c>
      <c r="F1" s="26" t="s">
        <v>1</v>
      </c>
      <c r="G1" s="26" t="s">
        <v>2</v>
      </c>
      <c r="H1" s="26" t="s">
        <v>162</v>
      </c>
      <c r="I1" s="26" t="s">
        <v>161</v>
      </c>
      <c r="J1" s="26" t="s">
        <v>1224</v>
      </c>
      <c r="K1" s="26" t="s">
        <v>1225</v>
      </c>
      <c r="L1" s="27" t="s">
        <v>1230</v>
      </c>
      <c r="M1" s="27" t="s">
        <v>1231</v>
      </c>
      <c r="N1" s="27" t="s">
        <v>1232</v>
      </c>
      <c r="O1" s="27" t="s">
        <v>1233</v>
      </c>
      <c r="P1" s="26" t="s">
        <v>1234</v>
      </c>
    </row>
    <row r="2" spans="1:16" x14ac:dyDescent="0.2">
      <c r="A2" s="24" t="s">
        <v>1187</v>
      </c>
      <c r="B2" t="s">
        <v>163</v>
      </c>
      <c r="C2" t="s">
        <v>164</v>
      </c>
      <c r="F2" t="s">
        <v>5</v>
      </c>
      <c r="G2" t="s">
        <v>165</v>
      </c>
      <c r="J2" s="24">
        <f>LEN(A2)-LEN(SUBSTITUTE(A2,".",""))</f>
        <v>0</v>
      </c>
      <c r="K2" t="str">
        <f>IF(J2=0,"Phase",IF(J2&gt;=J3,"Task",IF(J2=1,"Component",IF(J2=2,"Activity",""))))</f>
        <v>Phase</v>
      </c>
      <c r="L2" s="28" t="str">
        <f>IF(NOT(ISBLANK(I2)),VLOOKUP(I2,CostLookup!A:B,2)*LEFT(C2,FIND(" ",C2)),"")</f>
        <v/>
      </c>
      <c r="M2" s="29" t="str">
        <f>IF(EXACT($K2,"Activity"),SUMIF($A:$A,CONCATENATE($A2,"*"),$L:$L),"")</f>
        <v/>
      </c>
      <c r="N2" s="29" t="str">
        <f>IF(EXACT($K2,"Component"),SUMIF($A:$A,CONCATENATE($A2,"*"),$L:$L),"")</f>
        <v/>
      </c>
      <c r="O2" s="29">
        <f>IF(EXACT($K2,"Phase"),SUMIF($A:$A,CONCATENATE($A2,"*"),$L:$L),"")</f>
        <v>238037.28</v>
      </c>
      <c r="P2" s="30">
        <f>SUM(L:L)</f>
        <v>4985759.0400000028</v>
      </c>
    </row>
    <row r="3" spans="1:16" hidden="1" x14ac:dyDescent="0.2">
      <c r="A3" s="24" t="s">
        <v>1188</v>
      </c>
      <c r="B3" t="s">
        <v>166</v>
      </c>
      <c r="C3" t="s">
        <v>167</v>
      </c>
      <c r="E3" t="s">
        <v>168</v>
      </c>
      <c r="F3" t="s">
        <v>5</v>
      </c>
      <c r="G3" t="s">
        <v>5</v>
      </c>
      <c r="H3" t="s">
        <v>170</v>
      </c>
      <c r="I3" t="s">
        <v>169</v>
      </c>
      <c r="J3" s="24">
        <f t="shared" ref="J3:J66" si="0">LEN(A3)-LEN(SUBSTITUTE(A3,".",""))</f>
        <v>1</v>
      </c>
      <c r="K3" t="str">
        <f t="shared" ref="K3:K66" si="1">IF(J3=0,"Phase",IF(J3&gt;=J4,"Task",IF(J3=1,"Component",IF(J3=2,"Activity",""))))</f>
        <v>Task</v>
      </c>
      <c r="L3" s="28">
        <f>IF(NOT(ISBLANK(I3)),VLOOKUP(I3,CostLookup!A:B,2)*LEFT(C3,FIND(" ",C3)),"")</f>
        <v>8463.36</v>
      </c>
      <c r="M3" s="29" t="str">
        <f t="shared" ref="M3:M66" si="2">IF(EXACT($K3,"Activity"),SUMIF($A:$A,CONCATENATE($A3,"*"),$L:$L),"")</f>
        <v/>
      </c>
      <c r="N3" s="29" t="str">
        <f t="shared" ref="N3:N66" si="3">IF(EXACT($K3,"Component"),SUMIF($A:$A,CONCATENATE($A3,"*"),$L:$L),"")</f>
        <v/>
      </c>
      <c r="O3" s="29" t="str">
        <f t="shared" ref="O3:O66" si="4">IF(EXACT(K3,"Phase"),SUMIF(A:A,CONCATENATE(A3,"*"),L:L),"")</f>
        <v/>
      </c>
    </row>
    <row r="4" spans="1:16" hidden="1" x14ac:dyDescent="0.2">
      <c r="A4" s="24" t="s">
        <v>1189</v>
      </c>
      <c r="B4" t="s">
        <v>171</v>
      </c>
      <c r="C4" t="s">
        <v>172</v>
      </c>
      <c r="F4" t="s">
        <v>173</v>
      </c>
      <c r="G4" t="s">
        <v>174</v>
      </c>
      <c r="J4" s="24">
        <f t="shared" si="0"/>
        <v>1</v>
      </c>
      <c r="K4" t="s">
        <v>1226</v>
      </c>
      <c r="L4" s="28" t="str">
        <f>IF(NOT(ISBLANK(I4)),VLOOKUP(I4,CostLookup!A:B,2)*LEFT(C4,FIND(" ",C4)),"")</f>
        <v/>
      </c>
      <c r="M4" s="29">
        <f t="shared" si="2"/>
        <v>46110.080000000002</v>
      </c>
      <c r="N4" s="29" t="str">
        <f t="shared" si="3"/>
        <v/>
      </c>
      <c r="O4" s="29" t="str">
        <f t="shared" si="4"/>
        <v/>
      </c>
    </row>
    <row r="5" spans="1:16" hidden="1" x14ac:dyDescent="0.2">
      <c r="A5" s="24" t="s">
        <v>175</v>
      </c>
      <c r="B5" t="s">
        <v>176</v>
      </c>
      <c r="C5" t="s">
        <v>177</v>
      </c>
      <c r="D5">
        <v>2</v>
      </c>
      <c r="E5" t="s">
        <v>178</v>
      </c>
      <c r="F5" t="s">
        <v>173</v>
      </c>
      <c r="G5" t="s">
        <v>179</v>
      </c>
      <c r="H5" t="s">
        <v>180</v>
      </c>
      <c r="I5" t="s">
        <v>104</v>
      </c>
      <c r="J5" s="24">
        <f t="shared" si="0"/>
        <v>2</v>
      </c>
      <c r="K5" t="str">
        <f t="shared" si="1"/>
        <v>Task</v>
      </c>
      <c r="L5" s="28">
        <f>IF(NOT(ISBLANK(I5)),VLOOKUP(I5,CostLookup!A:B,2)*LEFT(C5,FIND(" ",C5)),"")</f>
        <v>2470.4</v>
      </c>
      <c r="M5" s="29" t="str">
        <f t="shared" si="2"/>
        <v/>
      </c>
      <c r="N5" s="29" t="str">
        <f t="shared" si="3"/>
        <v/>
      </c>
      <c r="O5" s="29" t="str">
        <f t="shared" si="4"/>
        <v/>
      </c>
    </row>
    <row r="6" spans="1:16" hidden="1" x14ac:dyDescent="0.2">
      <c r="A6" s="24" t="s">
        <v>181</v>
      </c>
      <c r="B6" t="s">
        <v>182</v>
      </c>
      <c r="C6" t="s">
        <v>177</v>
      </c>
      <c r="D6">
        <v>2</v>
      </c>
      <c r="E6" t="s">
        <v>183</v>
      </c>
      <c r="F6" t="s">
        <v>173</v>
      </c>
      <c r="G6" t="s">
        <v>179</v>
      </c>
      <c r="H6" t="s">
        <v>184</v>
      </c>
      <c r="I6" t="s">
        <v>107</v>
      </c>
      <c r="J6" s="24">
        <f t="shared" si="0"/>
        <v>2</v>
      </c>
      <c r="K6" t="str">
        <f t="shared" si="1"/>
        <v>Task</v>
      </c>
      <c r="L6" s="28">
        <f>IF(NOT(ISBLANK(I6)),VLOOKUP(I6,CostLookup!A:B,2)*LEFT(C6,FIND(" ",C6)),"")</f>
        <v>2470.4</v>
      </c>
      <c r="M6" s="29" t="str">
        <f t="shared" si="2"/>
        <v/>
      </c>
      <c r="N6" s="29" t="str">
        <f t="shared" si="3"/>
        <v/>
      </c>
      <c r="O6" s="29" t="str">
        <f t="shared" si="4"/>
        <v/>
      </c>
    </row>
    <row r="7" spans="1:16" hidden="1" x14ac:dyDescent="0.2">
      <c r="A7" s="24" t="s">
        <v>185</v>
      </c>
      <c r="B7" t="s">
        <v>186</v>
      </c>
      <c r="C7" t="s">
        <v>177</v>
      </c>
      <c r="D7">
        <v>2</v>
      </c>
      <c r="E7">
        <v>12</v>
      </c>
      <c r="F7" t="s">
        <v>173</v>
      </c>
      <c r="G7" t="s">
        <v>179</v>
      </c>
      <c r="H7" t="s">
        <v>187</v>
      </c>
      <c r="I7" t="s">
        <v>116</v>
      </c>
      <c r="J7" s="24">
        <f t="shared" si="0"/>
        <v>2</v>
      </c>
      <c r="K7" t="str">
        <f t="shared" si="1"/>
        <v>Task</v>
      </c>
      <c r="L7" s="28">
        <f>IF(NOT(ISBLANK(I7)),VLOOKUP(I7,CostLookup!A:B,2)*LEFT(C7,FIND(" ",C7)),"")</f>
        <v>3640.7999999999997</v>
      </c>
      <c r="M7" s="29" t="str">
        <f t="shared" si="2"/>
        <v/>
      </c>
      <c r="N7" s="29" t="str">
        <f t="shared" si="3"/>
        <v/>
      </c>
      <c r="O7" s="29" t="str">
        <f t="shared" si="4"/>
        <v/>
      </c>
    </row>
    <row r="8" spans="1:16" hidden="1" x14ac:dyDescent="0.2">
      <c r="A8" s="24" t="s">
        <v>188</v>
      </c>
      <c r="B8" t="s">
        <v>189</v>
      </c>
      <c r="C8" t="s">
        <v>177</v>
      </c>
      <c r="D8">
        <v>2</v>
      </c>
      <c r="E8">
        <v>12</v>
      </c>
      <c r="F8" t="s">
        <v>173</v>
      </c>
      <c r="G8" t="s">
        <v>179</v>
      </c>
      <c r="H8" t="s">
        <v>187</v>
      </c>
      <c r="I8" t="s">
        <v>110</v>
      </c>
      <c r="J8" s="24">
        <f t="shared" si="0"/>
        <v>2</v>
      </c>
      <c r="K8" t="str">
        <f t="shared" si="1"/>
        <v>Task</v>
      </c>
      <c r="L8" s="28">
        <f>IF(NOT(ISBLANK(I8)),VLOOKUP(I8,CostLookup!A:B,2)*LEFT(C8,FIND(" ",C8)),"")</f>
        <v>3556.8</v>
      </c>
      <c r="M8" s="29" t="str">
        <f t="shared" si="2"/>
        <v/>
      </c>
      <c r="N8" s="29" t="str">
        <f t="shared" si="3"/>
        <v/>
      </c>
      <c r="O8" s="29" t="str">
        <f t="shared" si="4"/>
        <v/>
      </c>
    </row>
    <row r="9" spans="1:16" hidden="1" x14ac:dyDescent="0.2">
      <c r="A9" s="24" t="s">
        <v>190</v>
      </c>
      <c r="B9" t="s">
        <v>191</v>
      </c>
      <c r="C9" t="s">
        <v>177</v>
      </c>
      <c r="D9">
        <v>2</v>
      </c>
      <c r="E9">
        <v>12</v>
      </c>
      <c r="F9" t="s">
        <v>192</v>
      </c>
      <c r="G9" t="s">
        <v>193</v>
      </c>
      <c r="H9" t="s">
        <v>187</v>
      </c>
      <c r="I9" t="s">
        <v>116</v>
      </c>
      <c r="J9" s="24">
        <f t="shared" si="0"/>
        <v>2</v>
      </c>
      <c r="K9" t="str">
        <f t="shared" si="1"/>
        <v>Task</v>
      </c>
      <c r="L9" s="28">
        <f>IF(NOT(ISBLANK(I9)),VLOOKUP(I9,CostLookup!A:B,2)*LEFT(C9,FIND(" ",C9)),"")</f>
        <v>3640.7999999999997</v>
      </c>
      <c r="M9" s="29" t="str">
        <f t="shared" si="2"/>
        <v/>
      </c>
      <c r="N9" s="29" t="str">
        <f t="shared" si="3"/>
        <v/>
      </c>
      <c r="O9" s="29" t="str">
        <f t="shared" si="4"/>
        <v/>
      </c>
    </row>
    <row r="10" spans="1:16" hidden="1" x14ac:dyDescent="0.2">
      <c r="A10" s="24" t="s">
        <v>194</v>
      </c>
      <c r="B10" t="s">
        <v>195</v>
      </c>
      <c r="C10" t="s">
        <v>167</v>
      </c>
      <c r="D10" t="s">
        <v>196</v>
      </c>
      <c r="E10" t="s">
        <v>197</v>
      </c>
      <c r="F10" t="s">
        <v>198</v>
      </c>
      <c r="G10" t="s">
        <v>198</v>
      </c>
      <c r="H10" t="s">
        <v>199</v>
      </c>
      <c r="I10" t="s">
        <v>169</v>
      </c>
      <c r="J10" s="24">
        <f t="shared" si="0"/>
        <v>2</v>
      </c>
      <c r="K10" t="str">
        <f t="shared" si="1"/>
        <v>Task</v>
      </c>
      <c r="L10" s="28">
        <f>IF(NOT(ISBLANK(I10)),VLOOKUP(I10,CostLookup!A:B,2)*LEFT(C10,FIND(" ",C10)),"")</f>
        <v>8463.36</v>
      </c>
      <c r="M10" s="29" t="str">
        <f t="shared" si="2"/>
        <v/>
      </c>
      <c r="N10" s="29" t="str">
        <f t="shared" si="3"/>
        <v/>
      </c>
      <c r="O10" s="29" t="str">
        <f t="shared" si="4"/>
        <v/>
      </c>
    </row>
    <row r="11" spans="1:16" hidden="1" x14ac:dyDescent="0.2">
      <c r="A11" s="24" t="s">
        <v>200</v>
      </c>
      <c r="B11" t="s">
        <v>201</v>
      </c>
      <c r="C11" t="s">
        <v>177</v>
      </c>
      <c r="D11" t="s">
        <v>202</v>
      </c>
      <c r="E11">
        <v>12</v>
      </c>
      <c r="F11" t="s">
        <v>192</v>
      </c>
      <c r="G11" t="s">
        <v>193</v>
      </c>
      <c r="H11" t="s">
        <v>187</v>
      </c>
      <c r="I11" t="s">
        <v>104</v>
      </c>
      <c r="J11" s="24">
        <f t="shared" si="0"/>
        <v>2</v>
      </c>
      <c r="K11" t="str">
        <f t="shared" si="1"/>
        <v>Task</v>
      </c>
      <c r="L11" s="28">
        <f>IF(NOT(ISBLANK(I11)),VLOOKUP(I11,CostLookup!A:B,2)*LEFT(C11,FIND(" ",C11)),"")</f>
        <v>2470.4</v>
      </c>
      <c r="M11" s="29" t="str">
        <f t="shared" si="2"/>
        <v/>
      </c>
      <c r="N11" s="29" t="str">
        <f t="shared" si="3"/>
        <v/>
      </c>
      <c r="O11" s="29" t="str">
        <f t="shared" si="4"/>
        <v/>
      </c>
    </row>
    <row r="12" spans="1:16" hidden="1" x14ac:dyDescent="0.2">
      <c r="A12" s="24" t="s">
        <v>203</v>
      </c>
      <c r="B12" t="s">
        <v>204</v>
      </c>
      <c r="C12" t="s">
        <v>177</v>
      </c>
      <c r="D12" t="s">
        <v>205</v>
      </c>
      <c r="E12">
        <v>12</v>
      </c>
      <c r="F12" t="s">
        <v>192</v>
      </c>
      <c r="G12" t="s">
        <v>193</v>
      </c>
      <c r="H12" t="s">
        <v>187</v>
      </c>
      <c r="I12" t="s">
        <v>107</v>
      </c>
      <c r="J12" s="24">
        <f t="shared" si="0"/>
        <v>2</v>
      </c>
      <c r="K12" t="str">
        <f t="shared" si="1"/>
        <v>Task</v>
      </c>
      <c r="L12" s="28">
        <f>IF(NOT(ISBLANK(I12)),VLOOKUP(I12,CostLookup!A:B,2)*LEFT(C12,FIND(" ",C12)),"")</f>
        <v>2470.4</v>
      </c>
      <c r="M12" s="29" t="str">
        <f t="shared" si="2"/>
        <v/>
      </c>
      <c r="N12" s="29" t="str">
        <f t="shared" si="3"/>
        <v/>
      </c>
      <c r="O12" s="29" t="str">
        <f t="shared" si="4"/>
        <v/>
      </c>
    </row>
    <row r="13" spans="1:16" hidden="1" x14ac:dyDescent="0.2">
      <c r="A13" s="24" t="s">
        <v>187</v>
      </c>
      <c r="B13" t="s">
        <v>206</v>
      </c>
      <c r="C13" t="s">
        <v>177</v>
      </c>
      <c r="D13" t="s">
        <v>207</v>
      </c>
      <c r="E13">
        <v>14</v>
      </c>
      <c r="F13" t="s">
        <v>208</v>
      </c>
      <c r="G13" t="s">
        <v>174</v>
      </c>
      <c r="H13" t="s">
        <v>209</v>
      </c>
      <c r="I13" t="s">
        <v>169</v>
      </c>
      <c r="J13" s="24">
        <f t="shared" si="0"/>
        <v>2</v>
      </c>
      <c r="K13" t="str">
        <f t="shared" si="1"/>
        <v>Task</v>
      </c>
      <c r="L13" s="28">
        <f>IF(NOT(ISBLANK(I13)),VLOOKUP(I13,CostLookup!A:B,2)*LEFT(C13,FIND(" ",C13)),"")</f>
        <v>16926.72</v>
      </c>
      <c r="M13" s="29" t="str">
        <f t="shared" si="2"/>
        <v/>
      </c>
      <c r="N13" s="29" t="str">
        <f t="shared" si="3"/>
        <v/>
      </c>
      <c r="O13" s="29" t="str">
        <f t="shared" si="4"/>
        <v/>
      </c>
    </row>
    <row r="14" spans="1:16" hidden="1" x14ac:dyDescent="0.2">
      <c r="A14" s="24" t="s">
        <v>1190</v>
      </c>
      <c r="B14" t="s">
        <v>210</v>
      </c>
      <c r="C14" t="s">
        <v>211</v>
      </c>
      <c r="F14" t="s">
        <v>212</v>
      </c>
      <c r="G14" t="s">
        <v>213</v>
      </c>
      <c r="J14" s="24">
        <f t="shared" si="0"/>
        <v>1</v>
      </c>
      <c r="K14" t="s">
        <v>1226</v>
      </c>
      <c r="L14" s="28" t="str">
        <f>IF(NOT(ISBLANK(I14)),VLOOKUP(I14,CostLookup!A:B,2)*LEFT(C14,FIND(" ",C14)),"")</f>
        <v/>
      </c>
      <c r="M14" s="29">
        <f t="shared" si="2"/>
        <v>70282</v>
      </c>
      <c r="N14" s="29" t="str">
        <f t="shared" si="3"/>
        <v/>
      </c>
      <c r="O14" s="29" t="str">
        <f t="shared" si="4"/>
        <v/>
      </c>
    </row>
    <row r="15" spans="1:16" hidden="1" x14ac:dyDescent="0.2">
      <c r="A15" s="24" t="s">
        <v>209</v>
      </c>
      <c r="B15" t="s">
        <v>214</v>
      </c>
      <c r="C15" t="s">
        <v>177</v>
      </c>
      <c r="D15">
        <v>12</v>
      </c>
      <c r="E15" t="s">
        <v>215</v>
      </c>
      <c r="F15" t="s">
        <v>212</v>
      </c>
      <c r="G15" t="s">
        <v>216</v>
      </c>
      <c r="H15" t="s">
        <v>218</v>
      </c>
      <c r="I15" t="s">
        <v>217</v>
      </c>
      <c r="J15" s="24">
        <f t="shared" si="0"/>
        <v>2</v>
      </c>
      <c r="K15" t="str">
        <f t="shared" si="1"/>
        <v>Task</v>
      </c>
      <c r="L15" s="28">
        <f>IF(NOT(ISBLANK(I15)),VLOOKUP(I15,CostLookup!A:B,2)*LEFT(C15,FIND(" ",C15)),"")</f>
        <v>14802.400000000001</v>
      </c>
      <c r="M15" s="29" t="str">
        <f t="shared" si="2"/>
        <v/>
      </c>
      <c r="N15" s="29" t="str">
        <f t="shared" si="3"/>
        <v/>
      </c>
      <c r="O15" s="29" t="str">
        <f t="shared" si="4"/>
        <v/>
      </c>
    </row>
    <row r="16" spans="1:16" hidden="1" x14ac:dyDescent="0.2">
      <c r="A16" s="24" t="s">
        <v>219</v>
      </c>
      <c r="B16" t="s">
        <v>220</v>
      </c>
      <c r="C16" t="s">
        <v>167</v>
      </c>
      <c r="D16">
        <v>14</v>
      </c>
      <c r="E16" t="s">
        <v>221</v>
      </c>
      <c r="F16" t="s">
        <v>222</v>
      </c>
      <c r="G16" t="s">
        <v>222</v>
      </c>
      <c r="H16" t="s">
        <v>223</v>
      </c>
      <c r="I16" t="s">
        <v>104</v>
      </c>
      <c r="J16" s="24">
        <f t="shared" si="0"/>
        <v>2</v>
      </c>
      <c r="K16" t="str">
        <f t="shared" si="1"/>
        <v>Task</v>
      </c>
      <c r="L16" s="28">
        <f>IF(NOT(ISBLANK(I16)),VLOOKUP(I16,CostLookup!A:B,2)*LEFT(C16,FIND(" ",C16)),"")</f>
        <v>1235.2</v>
      </c>
      <c r="M16" s="29" t="str">
        <f t="shared" si="2"/>
        <v/>
      </c>
      <c r="N16" s="29" t="str">
        <f t="shared" si="3"/>
        <v/>
      </c>
      <c r="O16" s="29" t="str">
        <f t="shared" si="4"/>
        <v/>
      </c>
    </row>
    <row r="17" spans="1:15" hidden="1" x14ac:dyDescent="0.2">
      <c r="A17" s="24" t="s">
        <v>224</v>
      </c>
      <c r="B17" t="s">
        <v>225</v>
      </c>
      <c r="C17" t="s">
        <v>167</v>
      </c>
      <c r="D17">
        <v>14</v>
      </c>
      <c r="E17" t="s">
        <v>221</v>
      </c>
      <c r="F17" t="s">
        <v>222</v>
      </c>
      <c r="G17" t="s">
        <v>222</v>
      </c>
      <c r="H17" t="s">
        <v>223</v>
      </c>
      <c r="I17" t="s">
        <v>107</v>
      </c>
      <c r="J17" s="24">
        <f t="shared" si="0"/>
        <v>2</v>
      </c>
      <c r="K17" t="str">
        <f t="shared" si="1"/>
        <v>Task</v>
      </c>
      <c r="L17" s="28">
        <f>IF(NOT(ISBLANK(I17)),VLOOKUP(I17,CostLookup!A:B,2)*LEFT(C17,FIND(" ",C17)),"")</f>
        <v>1235.2</v>
      </c>
      <c r="M17" s="29" t="str">
        <f t="shared" si="2"/>
        <v/>
      </c>
      <c r="N17" s="29" t="str">
        <f t="shared" si="3"/>
        <v/>
      </c>
      <c r="O17" s="29" t="str">
        <f t="shared" si="4"/>
        <v/>
      </c>
    </row>
    <row r="18" spans="1:15" hidden="1" x14ac:dyDescent="0.2">
      <c r="A18" s="24" t="s">
        <v>226</v>
      </c>
      <c r="B18" t="s">
        <v>227</v>
      </c>
      <c r="C18" t="s">
        <v>167</v>
      </c>
      <c r="D18">
        <v>14</v>
      </c>
      <c r="E18" t="s">
        <v>221</v>
      </c>
      <c r="F18" t="s">
        <v>228</v>
      </c>
      <c r="G18" t="s">
        <v>228</v>
      </c>
      <c r="H18" t="s">
        <v>223</v>
      </c>
      <c r="I18" t="s">
        <v>107</v>
      </c>
      <c r="J18" s="24">
        <f t="shared" si="0"/>
        <v>2</v>
      </c>
      <c r="K18" t="str">
        <f t="shared" si="1"/>
        <v>Task</v>
      </c>
      <c r="L18" s="28">
        <f>IF(NOT(ISBLANK(I18)),VLOOKUP(I18,CostLookup!A:B,2)*LEFT(C18,FIND(" ",C18)),"")</f>
        <v>1235.2</v>
      </c>
      <c r="M18" s="29" t="str">
        <f t="shared" si="2"/>
        <v/>
      </c>
      <c r="N18" s="29" t="str">
        <f t="shared" si="3"/>
        <v/>
      </c>
      <c r="O18" s="29" t="str">
        <f t="shared" si="4"/>
        <v/>
      </c>
    </row>
    <row r="19" spans="1:15" hidden="1" x14ac:dyDescent="0.2">
      <c r="A19" s="24" t="s">
        <v>229</v>
      </c>
      <c r="B19" t="s">
        <v>230</v>
      </c>
      <c r="C19" t="s">
        <v>167</v>
      </c>
      <c r="D19">
        <v>14</v>
      </c>
      <c r="E19" t="s">
        <v>221</v>
      </c>
      <c r="F19" t="s">
        <v>231</v>
      </c>
      <c r="G19" t="s">
        <v>231</v>
      </c>
      <c r="H19" t="s">
        <v>223</v>
      </c>
      <c r="I19" t="s">
        <v>116</v>
      </c>
      <c r="J19" s="24">
        <f t="shared" si="0"/>
        <v>2</v>
      </c>
      <c r="K19" t="str">
        <f t="shared" si="1"/>
        <v>Task</v>
      </c>
      <c r="L19" s="28">
        <f>IF(NOT(ISBLANK(I19)),VLOOKUP(I19,CostLookup!A:B,2)*LEFT(C19,FIND(" ",C19)),"")</f>
        <v>1820.3999999999999</v>
      </c>
      <c r="M19" s="29" t="str">
        <f t="shared" si="2"/>
        <v/>
      </c>
      <c r="N19" s="29" t="str">
        <f t="shared" si="3"/>
        <v/>
      </c>
      <c r="O19" s="29" t="str">
        <f t="shared" si="4"/>
        <v/>
      </c>
    </row>
    <row r="20" spans="1:15" hidden="1" x14ac:dyDescent="0.2">
      <c r="A20" s="24" t="s">
        <v>232</v>
      </c>
      <c r="B20" t="s">
        <v>233</v>
      </c>
      <c r="C20" t="s">
        <v>177</v>
      </c>
      <c r="D20">
        <v>14</v>
      </c>
      <c r="E20" t="s">
        <v>221</v>
      </c>
      <c r="F20" t="s">
        <v>222</v>
      </c>
      <c r="G20" t="s">
        <v>228</v>
      </c>
      <c r="H20" t="s">
        <v>223</v>
      </c>
      <c r="I20" t="s">
        <v>108</v>
      </c>
      <c r="J20" s="24">
        <f t="shared" si="0"/>
        <v>2</v>
      </c>
      <c r="K20" t="str">
        <f t="shared" si="1"/>
        <v>Task</v>
      </c>
      <c r="L20" s="28">
        <f>IF(NOT(ISBLANK(I20)),VLOOKUP(I20,CostLookup!A:B,2)*LEFT(C20,FIND(" ",C20)),"")</f>
        <v>2664</v>
      </c>
      <c r="M20" s="29" t="str">
        <f t="shared" si="2"/>
        <v/>
      </c>
      <c r="N20" s="29" t="str">
        <f t="shared" si="3"/>
        <v/>
      </c>
      <c r="O20" s="29" t="str">
        <f t="shared" si="4"/>
        <v/>
      </c>
    </row>
    <row r="21" spans="1:15" hidden="1" x14ac:dyDescent="0.2">
      <c r="A21" s="24" t="s">
        <v>234</v>
      </c>
      <c r="B21" t="s">
        <v>235</v>
      </c>
      <c r="C21" t="s">
        <v>177</v>
      </c>
      <c r="D21">
        <v>14</v>
      </c>
      <c r="E21" t="s">
        <v>221</v>
      </c>
      <c r="F21" t="s">
        <v>222</v>
      </c>
      <c r="G21" t="s">
        <v>228</v>
      </c>
      <c r="H21" t="s">
        <v>223</v>
      </c>
      <c r="I21" t="s">
        <v>116</v>
      </c>
      <c r="J21" s="24">
        <f t="shared" si="0"/>
        <v>2</v>
      </c>
      <c r="K21" t="str">
        <f t="shared" si="1"/>
        <v>Task</v>
      </c>
      <c r="L21" s="28">
        <f>IF(NOT(ISBLANK(I21)),VLOOKUP(I21,CostLookup!A:B,2)*LEFT(C21,FIND(" ",C21)),"")</f>
        <v>3640.7999999999997</v>
      </c>
      <c r="M21" s="29" t="str">
        <f t="shared" si="2"/>
        <v/>
      </c>
      <c r="N21" s="29" t="str">
        <f t="shared" si="3"/>
        <v/>
      </c>
      <c r="O21" s="29" t="str">
        <f t="shared" si="4"/>
        <v/>
      </c>
    </row>
    <row r="22" spans="1:15" hidden="1" x14ac:dyDescent="0.2">
      <c r="A22" s="24" t="s">
        <v>236</v>
      </c>
      <c r="B22" t="s">
        <v>237</v>
      </c>
      <c r="C22" t="s">
        <v>177</v>
      </c>
      <c r="D22" t="s">
        <v>238</v>
      </c>
      <c r="E22">
        <v>22</v>
      </c>
      <c r="F22" t="s">
        <v>239</v>
      </c>
      <c r="G22" t="s">
        <v>240</v>
      </c>
      <c r="H22" t="s">
        <v>241</v>
      </c>
      <c r="I22" t="s">
        <v>169</v>
      </c>
      <c r="J22" s="24">
        <f t="shared" si="0"/>
        <v>2</v>
      </c>
      <c r="K22" t="str">
        <f t="shared" si="1"/>
        <v>Task</v>
      </c>
      <c r="L22" s="28">
        <f>IF(NOT(ISBLANK(I22)),VLOOKUP(I22,CostLookup!A:B,2)*LEFT(C22,FIND(" ",C22)),"")</f>
        <v>16926.72</v>
      </c>
      <c r="M22" s="29" t="str">
        <f t="shared" si="2"/>
        <v/>
      </c>
      <c r="N22" s="29" t="str">
        <f t="shared" si="3"/>
        <v/>
      </c>
      <c r="O22" s="29" t="str">
        <f t="shared" si="4"/>
        <v/>
      </c>
    </row>
    <row r="23" spans="1:15" hidden="1" x14ac:dyDescent="0.2">
      <c r="A23" s="24" t="s">
        <v>241</v>
      </c>
      <c r="B23" t="s">
        <v>242</v>
      </c>
      <c r="C23" t="s">
        <v>167</v>
      </c>
      <c r="D23" t="s">
        <v>215</v>
      </c>
      <c r="E23">
        <v>23</v>
      </c>
      <c r="F23" t="s">
        <v>243</v>
      </c>
      <c r="G23" t="s">
        <v>243</v>
      </c>
      <c r="H23" t="s">
        <v>244</v>
      </c>
      <c r="I23" t="s">
        <v>108</v>
      </c>
      <c r="J23" s="24">
        <f t="shared" si="0"/>
        <v>2</v>
      </c>
      <c r="K23" t="str">
        <f t="shared" si="1"/>
        <v>Task</v>
      </c>
      <c r="L23" s="28">
        <f>IF(NOT(ISBLANK(I23)),VLOOKUP(I23,CostLookup!A:B,2)*LEFT(C23,FIND(" ",C23)),"")</f>
        <v>1332</v>
      </c>
      <c r="M23" s="29" t="str">
        <f t="shared" si="2"/>
        <v/>
      </c>
      <c r="N23" s="29" t="str">
        <f t="shared" si="3"/>
        <v/>
      </c>
      <c r="O23" s="29" t="str">
        <f t="shared" si="4"/>
        <v/>
      </c>
    </row>
    <row r="24" spans="1:15" hidden="1" x14ac:dyDescent="0.2">
      <c r="A24" s="24" t="s">
        <v>244</v>
      </c>
      <c r="B24" t="s">
        <v>245</v>
      </c>
      <c r="C24" t="s">
        <v>246</v>
      </c>
      <c r="D24">
        <v>22</v>
      </c>
      <c r="E24" t="s">
        <v>247</v>
      </c>
      <c r="F24" t="s">
        <v>248</v>
      </c>
      <c r="G24" t="s">
        <v>213</v>
      </c>
      <c r="H24" t="s">
        <v>249</v>
      </c>
      <c r="I24" t="s">
        <v>169</v>
      </c>
      <c r="J24" s="24">
        <f t="shared" si="0"/>
        <v>2</v>
      </c>
      <c r="K24" t="str">
        <f t="shared" si="1"/>
        <v>Task</v>
      </c>
      <c r="L24" s="28">
        <f>IF(NOT(ISBLANK(I24)),VLOOKUP(I24,CostLookup!A:B,2)*LEFT(C24,FIND(" ",C24)),"")</f>
        <v>25390.080000000002</v>
      </c>
      <c r="M24" s="29" t="str">
        <f t="shared" si="2"/>
        <v/>
      </c>
      <c r="N24" s="29" t="str">
        <f t="shared" si="3"/>
        <v/>
      </c>
      <c r="O24" s="29" t="str">
        <f t="shared" si="4"/>
        <v/>
      </c>
    </row>
    <row r="25" spans="1:15" hidden="1" x14ac:dyDescent="0.2">
      <c r="A25" s="24" t="s">
        <v>1191</v>
      </c>
      <c r="B25" t="s">
        <v>250</v>
      </c>
      <c r="C25" t="s">
        <v>251</v>
      </c>
      <c r="F25" t="s">
        <v>252</v>
      </c>
      <c r="G25" t="s">
        <v>253</v>
      </c>
      <c r="J25" s="24">
        <f t="shared" si="0"/>
        <v>1</v>
      </c>
      <c r="K25" t="s">
        <v>1226</v>
      </c>
      <c r="L25" s="28" t="str">
        <f>IF(NOT(ISBLANK(I25)),VLOOKUP(I25,CostLookup!A:B,2)*LEFT(C25,FIND(" ",C25)),"")</f>
        <v/>
      </c>
      <c r="M25" s="29">
        <f t="shared" si="2"/>
        <v>28812.32</v>
      </c>
      <c r="N25" s="29" t="str">
        <f t="shared" si="3"/>
        <v/>
      </c>
      <c r="O25" s="29" t="str">
        <f t="shared" si="4"/>
        <v/>
      </c>
    </row>
    <row r="26" spans="1:15" hidden="1" x14ac:dyDescent="0.2">
      <c r="A26" s="24" t="s">
        <v>254</v>
      </c>
      <c r="B26" t="s">
        <v>255</v>
      </c>
      <c r="C26" t="s">
        <v>246</v>
      </c>
      <c r="D26">
        <v>23</v>
      </c>
      <c r="E26">
        <v>32</v>
      </c>
      <c r="F26" t="s">
        <v>252</v>
      </c>
      <c r="G26" t="s">
        <v>256</v>
      </c>
      <c r="H26" t="s">
        <v>257</v>
      </c>
      <c r="I26" t="s">
        <v>108</v>
      </c>
      <c r="J26" s="24">
        <f t="shared" si="0"/>
        <v>2</v>
      </c>
      <c r="K26" t="str">
        <f t="shared" si="1"/>
        <v>Task</v>
      </c>
      <c r="L26" s="28">
        <f>IF(NOT(ISBLANK(I26)),VLOOKUP(I26,CostLookup!A:B,2)*LEFT(C26,FIND(" ",C26)),"")</f>
        <v>3996</v>
      </c>
      <c r="M26" s="29" t="str">
        <f t="shared" si="2"/>
        <v/>
      </c>
      <c r="N26" s="29" t="str">
        <f t="shared" si="3"/>
        <v/>
      </c>
      <c r="O26" s="29" t="str">
        <f t="shared" si="4"/>
        <v/>
      </c>
    </row>
    <row r="27" spans="1:15" hidden="1" x14ac:dyDescent="0.2">
      <c r="A27" s="24" t="s">
        <v>258</v>
      </c>
      <c r="B27" t="s">
        <v>259</v>
      </c>
      <c r="C27" t="s">
        <v>177</v>
      </c>
      <c r="D27">
        <v>23</v>
      </c>
      <c r="E27">
        <v>27</v>
      </c>
      <c r="F27" t="s">
        <v>252</v>
      </c>
      <c r="G27" t="s">
        <v>260</v>
      </c>
      <c r="H27" t="s">
        <v>261</v>
      </c>
      <c r="I27" t="s">
        <v>116</v>
      </c>
      <c r="J27" s="24">
        <f t="shared" si="0"/>
        <v>2</v>
      </c>
      <c r="K27" t="str">
        <f t="shared" si="1"/>
        <v>Task</v>
      </c>
      <c r="L27" s="28">
        <f>IF(NOT(ISBLANK(I27)),VLOOKUP(I27,CostLookup!A:B,2)*LEFT(C27,FIND(" ",C27)),"")</f>
        <v>3640.7999999999997</v>
      </c>
      <c r="M27" s="29" t="str">
        <f t="shared" si="2"/>
        <v/>
      </c>
      <c r="N27" s="29" t="str">
        <f t="shared" si="3"/>
        <v/>
      </c>
      <c r="O27" s="29" t="str">
        <f t="shared" si="4"/>
        <v/>
      </c>
    </row>
    <row r="28" spans="1:15" hidden="1" x14ac:dyDescent="0.2">
      <c r="A28" s="24" t="s">
        <v>261</v>
      </c>
      <c r="B28" t="s">
        <v>262</v>
      </c>
      <c r="C28" t="s">
        <v>177</v>
      </c>
      <c r="D28">
        <v>26</v>
      </c>
      <c r="E28">
        <v>32</v>
      </c>
      <c r="F28" t="s">
        <v>256</v>
      </c>
      <c r="G28" t="s">
        <v>253</v>
      </c>
      <c r="H28" t="s">
        <v>257</v>
      </c>
      <c r="I28" t="s">
        <v>263</v>
      </c>
      <c r="J28" s="24">
        <f t="shared" si="0"/>
        <v>2</v>
      </c>
      <c r="K28" t="str">
        <f t="shared" si="1"/>
        <v>Task</v>
      </c>
      <c r="L28" s="28">
        <f>IF(NOT(ISBLANK(I28)),VLOOKUP(I28,CostLookup!A:B,2)*LEFT(C28,FIND(" ",C28)),"")</f>
        <v>6304.7999999999993</v>
      </c>
      <c r="M28" s="29" t="str">
        <f t="shared" si="2"/>
        <v/>
      </c>
      <c r="N28" s="29" t="str">
        <f t="shared" si="3"/>
        <v/>
      </c>
      <c r="O28" s="29" t="str">
        <f t="shared" si="4"/>
        <v/>
      </c>
    </row>
    <row r="29" spans="1:15" hidden="1" x14ac:dyDescent="0.2">
      <c r="A29" s="24" t="s">
        <v>264</v>
      </c>
      <c r="B29" t="s">
        <v>265</v>
      </c>
      <c r="C29" t="s">
        <v>246</v>
      </c>
      <c r="D29">
        <v>23</v>
      </c>
      <c r="E29" t="s">
        <v>266</v>
      </c>
      <c r="F29" t="s">
        <v>252</v>
      </c>
      <c r="G29" t="s">
        <v>256</v>
      </c>
      <c r="H29" t="s">
        <v>268</v>
      </c>
      <c r="I29" t="s">
        <v>267</v>
      </c>
      <c r="J29" s="24">
        <f t="shared" si="0"/>
        <v>2</v>
      </c>
      <c r="K29" t="str">
        <f t="shared" si="1"/>
        <v>Task</v>
      </c>
      <c r="L29" s="28">
        <f>IF(NOT(ISBLANK(I29)),VLOOKUP(I29,CostLookup!A:B,2)*LEFT(C29,FIND(" ",C29)),"")</f>
        <v>7411.2000000000007</v>
      </c>
      <c r="M29" s="29" t="str">
        <f t="shared" si="2"/>
        <v/>
      </c>
      <c r="N29" s="29" t="str">
        <f t="shared" si="3"/>
        <v/>
      </c>
      <c r="O29" s="29" t="str">
        <f t="shared" si="4"/>
        <v/>
      </c>
    </row>
    <row r="30" spans="1:15" hidden="1" x14ac:dyDescent="0.2">
      <c r="A30" s="24" t="s">
        <v>269</v>
      </c>
      <c r="B30" t="s">
        <v>270</v>
      </c>
      <c r="C30" t="s">
        <v>177</v>
      </c>
      <c r="D30">
        <v>23</v>
      </c>
      <c r="E30" t="s">
        <v>266</v>
      </c>
      <c r="F30" t="s">
        <v>252</v>
      </c>
      <c r="G30" t="s">
        <v>260</v>
      </c>
      <c r="H30" t="s">
        <v>268</v>
      </c>
      <c r="I30" t="s">
        <v>113</v>
      </c>
      <c r="J30" s="24">
        <f t="shared" si="0"/>
        <v>2</v>
      </c>
      <c r="K30" t="str">
        <f t="shared" si="1"/>
        <v>Task</v>
      </c>
      <c r="L30" s="28">
        <f>IF(NOT(ISBLANK(I30)),VLOOKUP(I30,CostLookup!A:B,2)*LEFT(C30,FIND(" ",C30)),"")</f>
        <v>2124.3200000000002</v>
      </c>
      <c r="M30" s="29" t="str">
        <f t="shared" si="2"/>
        <v/>
      </c>
      <c r="N30" s="29" t="str">
        <f t="shared" si="3"/>
        <v/>
      </c>
      <c r="O30" s="29" t="str">
        <f t="shared" si="4"/>
        <v/>
      </c>
    </row>
    <row r="31" spans="1:15" hidden="1" x14ac:dyDescent="0.2">
      <c r="A31" s="24" t="s">
        <v>271</v>
      </c>
      <c r="B31" t="s">
        <v>272</v>
      </c>
      <c r="C31" t="s">
        <v>246</v>
      </c>
      <c r="D31">
        <v>23</v>
      </c>
      <c r="E31">
        <v>32</v>
      </c>
      <c r="F31" t="s">
        <v>252</v>
      </c>
      <c r="G31" t="s">
        <v>256</v>
      </c>
      <c r="H31" t="s">
        <v>257</v>
      </c>
      <c r="I31" t="s">
        <v>110</v>
      </c>
      <c r="J31" s="24">
        <f t="shared" si="0"/>
        <v>2</v>
      </c>
      <c r="K31" t="str">
        <f t="shared" si="1"/>
        <v>Task</v>
      </c>
      <c r="L31" s="28">
        <f>IF(NOT(ISBLANK(I31)),VLOOKUP(I31,CostLookup!A:B,2)*LEFT(C31,FIND(" ",C31)),"")</f>
        <v>5335.2000000000007</v>
      </c>
      <c r="M31" s="29" t="str">
        <f t="shared" si="2"/>
        <v/>
      </c>
      <c r="N31" s="29" t="str">
        <f t="shared" si="3"/>
        <v/>
      </c>
      <c r="O31" s="29" t="str">
        <f t="shared" si="4"/>
        <v/>
      </c>
    </row>
    <row r="32" spans="1:15" hidden="1" x14ac:dyDescent="0.2">
      <c r="A32" s="24" t="s">
        <v>1192</v>
      </c>
      <c r="B32" t="s">
        <v>273</v>
      </c>
      <c r="C32" t="s">
        <v>274</v>
      </c>
      <c r="F32" t="s">
        <v>275</v>
      </c>
      <c r="G32" t="s">
        <v>165</v>
      </c>
      <c r="J32" s="24">
        <f t="shared" si="0"/>
        <v>1</v>
      </c>
      <c r="K32" t="s">
        <v>1226</v>
      </c>
      <c r="L32" s="28" t="str">
        <f>IF(NOT(ISBLANK(I32)),VLOOKUP(I32,CostLookup!A:B,2)*LEFT(C32,FIND(" ",C32)),"")</f>
        <v/>
      </c>
      <c r="M32" s="29">
        <f t="shared" si="2"/>
        <v>84369.51999999999</v>
      </c>
      <c r="N32" s="29" t="str">
        <f t="shared" si="3"/>
        <v/>
      </c>
      <c r="O32" s="29" t="str">
        <f t="shared" si="4"/>
        <v/>
      </c>
    </row>
    <row r="33" spans="1:15" hidden="1" x14ac:dyDescent="0.2">
      <c r="A33" s="24" t="s">
        <v>257</v>
      </c>
      <c r="B33" t="s">
        <v>276</v>
      </c>
      <c r="C33" t="s">
        <v>251</v>
      </c>
      <c r="D33" t="s">
        <v>277</v>
      </c>
      <c r="E33">
        <v>33</v>
      </c>
      <c r="F33" t="s">
        <v>275</v>
      </c>
      <c r="G33" t="s">
        <v>12</v>
      </c>
      <c r="H33" t="s">
        <v>279</v>
      </c>
      <c r="I33" t="s">
        <v>278</v>
      </c>
      <c r="J33" s="24">
        <f t="shared" si="0"/>
        <v>2</v>
      </c>
      <c r="K33" t="str">
        <f t="shared" si="1"/>
        <v>Task</v>
      </c>
      <c r="L33" s="28">
        <f>IF(NOT(ISBLANK(I33)),VLOOKUP(I33,CostLookup!A:B,2)*LEFT(C33,FIND(" ",C33)),"")</f>
        <v>33853.440000000002</v>
      </c>
      <c r="M33" s="29" t="str">
        <f t="shared" si="2"/>
        <v/>
      </c>
      <c r="N33" s="29" t="str">
        <f t="shared" si="3"/>
        <v/>
      </c>
      <c r="O33" s="29" t="str">
        <f t="shared" si="4"/>
        <v/>
      </c>
    </row>
    <row r="34" spans="1:15" hidden="1" x14ac:dyDescent="0.2">
      <c r="A34" s="24" t="s">
        <v>279</v>
      </c>
      <c r="B34" t="s">
        <v>280</v>
      </c>
      <c r="C34" t="s">
        <v>246</v>
      </c>
      <c r="D34">
        <v>32</v>
      </c>
      <c r="E34">
        <v>34</v>
      </c>
      <c r="F34" t="s">
        <v>281</v>
      </c>
      <c r="G34" t="s">
        <v>52</v>
      </c>
      <c r="H34" t="s">
        <v>283</v>
      </c>
      <c r="I34" t="s">
        <v>282</v>
      </c>
      <c r="J34" s="24">
        <f t="shared" si="0"/>
        <v>2</v>
      </c>
      <c r="K34" t="str">
        <f t="shared" si="1"/>
        <v>Task</v>
      </c>
      <c r="L34" s="28">
        <f>IF(NOT(ISBLANK(I34)),VLOOKUP(I34,CostLookup!A:B,2)*LEFT(C34,FIND(" ",C34)),"")</f>
        <v>17688.48</v>
      </c>
      <c r="M34" s="29" t="str">
        <f t="shared" si="2"/>
        <v/>
      </c>
      <c r="N34" s="29" t="str">
        <f t="shared" si="3"/>
        <v/>
      </c>
      <c r="O34" s="29" t="str">
        <f t="shared" si="4"/>
        <v/>
      </c>
    </row>
    <row r="35" spans="1:15" hidden="1" x14ac:dyDescent="0.2">
      <c r="A35" s="24" t="s">
        <v>283</v>
      </c>
      <c r="B35" t="s">
        <v>284</v>
      </c>
      <c r="C35" t="s">
        <v>167</v>
      </c>
      <c r="D35">
        <v>33</v>
      </c>
      <c r="E35" t="s">
        <v>285</v>
      </c>
      <c r="F35" t="s">
        <v>6</v>
      </c>
      <c r="G35" t="s">
        <v>6</v>
      </c>
      <c r="H35" t="s">
        <v>286</v>
      </c>
      <c r="I35" t="s">
        <v>110</v>
      </c>
      <c r="J35" s="24">
        <f t="shared" si="0"/>
        <v>2</v>
      </c>
      <c r="K35" t="str">
        <f t="shared" si="1"/>
        <v>Task</v>
      </c>
      <c r="L35" s="28">
        <f>IF(NOT(ISBLANK(I35)),VLOOKUP(I35,CostLookup!A:B,2)*LEFT(C35,FIND(" ",C35)),"")</f>
        <v>1778.4</v>
      </c>
      <c r="M35" s="29" t="str">
        <f t="shared" si="2"/>
        <v/>
      </c>
      <c r="N35" s="29" t="str">
        <f t="shared" si="3"/>
        <v/>
      </c>
      <c r="O35" s="29" t="str">
        <f t="shared" si="4"/>
        <v/>
      </c>
    </row>
    <row r="36" spans="1:15" hidden="1" x14ac:dyDescent="0.2">
      <c r="A36" s="24" t="s">
        <v>287</v>
      </c>
      <c r="B36" t="s">
        <v>288</v>
      </c>
      <c r="C36" t="s">
        <v>289</v>
      </c>
      <c r="D36">
        <v>34</v>
      </c>
      <c r="E36">
        <v>36</v>
      </c>
      <c r="F36" t="s">
        <v>290</v>
      </c>
      <c r="G36" t="s">
        <v>69</v>
      </c>
      <c r="H36" t="s">
        <v>291</v>
      </c>
      <c r="I36" t="s">
        <v>110</v>
      </c>
      <c r="J36" s="24">
        <f t="shared" si="0"/>
        <v>2</v>
      </c>
      <c r="K36" t="str">
        <f t="shared" si="1"/>
        <v>Task</v>
      </c>
      <c r="L36" s="28">
        <f>IF(NOT(ISBLANK(I36)),VLOOKUP(I36,CostLookup!A:B,2)*LEFT(C36,FIND(" ",C36)),"")</f>
        <v>8892</v>
      </c>
      <c r="M36" s="29" t="str">
        <f t="shared" si="2"/>
        <v/>
      </c>
      <c r="N36" s="29" t="str">
        <f t="shared" si="3"/>
        <v/>
      </c>
      <c r="O36" s="29" t="str">
        <f t="shared" si="4"/>
        <v/>
      </c>
    </row>
    <row r="37" spans="1:15" hidden="1" x14ac:dyDescent="0.2">
      <c r="A37" s="24" t="s">
        <v>291</v>
      </c>
      <c r="B37" t="s">
        <v>292</v>
      </c>
      <c r="C37" t="s">
        <v>289</v>
      </c>
      <c r="D37">
        <v>35</v>
      </c>
      <c r="E37">
        <v>37</v>
      </c>
      <c r="F37" t="s">
        <v>293</v>
      </c>
      <c r="G37" t="s">
        <v>294</v>
      </c>
      <c r="H37" t="s">
        <v>296</v>
      </c>
      <c r="I37" t="s">
        <v>295</v>
      </c>
      <c r="J37" s="24">
        <f t="shared" si="0"/>
        <v>2</v>
      </c>
      <c r="K37" t="str">
        <f t="shared" si="1"/>
        <v>Task</v>
      </c>
      <c r="L37" s="28">
        <f>IF(NOT(ISBLANK(I37)),VLOOKUP(I37,CostLookup!A:B,2)*LEFT(C37,FIND(" ",C37)),"")</f>
        <v>20378.800000000003</v>
      </c>
      <c r="M37" s="29" t="str">
        <f t="shared" si="2"/>
        <v/>
      </c>
      <c r="N37" s="29" t="str">
        <f t="shared" si="3"/>
        <v/>
      </c>
      <c r="O37" s="29" t="str">
        <f t="shared" si="4"/>
        <v/>
      </c>
    </row>
    <row r="38" spans="1:15" hidden="1" x14ac:dyDescent="0.2">
      <c r="A38" s="24" t="s">
        <v>296</v>
      </c>
      <c r="B38" t="s">
        <v>297</v>
      </c>
      <c r="C38" t="s">
        <v>167</v>
      </c>
      <c r="D38">
        <v>36</v>
      </c>
      <c r="E38">
        <v>65</v>
      </c>
      <c r="F38" t="s">
        <v>165</v>
      </c>
      <c r="G38" t="s">
        <v>165</v>
      </c>
      <c r="H38" t="s">
        <v>298</v>
      </c>
      <c r="I38" t="s">
        <v>110</v>
      </c>
      <c r="J38" s="24">
        <f t="shared" si="0"/>
        <v>2</v>
      </c>
      <c r="K38" t="str">
        <f t="shared" si="1"/>
        <v>Task</v>
      </c>
      <c r="L38" s="28">
        <f>IF(NOT(ISBLANK(I38)),VLOOKUP(I38,CostLookup!A:B,2)*LEFT(C38,FIND(" ",C38)),"")</f>
        <v>1778.4</v>
      </c>
      <c r="M38" s="29" t="str">
        <f t="shared" si="2"/>
        <v/>
      </c>
      <c r="N38" s="29" t="str">
        <f t="shared" si="3"/>
        <v/>
      </c>
      <c r="O38" s="29" t="str">
        <f t="shared" si="4"/>
        <v/>
      </c>
    </row>
    <row r="39" spans="1:15" x14ac:dyDescent="0.2">
      <c r="A39" s="24" t="s">
        <v>1193</v>
      </c>
      <c r="B39" t="s">
        <v>299</v>
      </c>
      <c r="C39" t="s">
        <v>300</v>
      </c>
      <c r="F39" t="s">
        <v>63</v>
      </c>
      <c r="G39" t="s">
        <v>301</v>
      </c>
      <c r="J39" s="24">
        <f t="shared" si="0"/>
        <v>0</v>
      </c>
      <c r="K39" t="str">
        <f t="shared" si="1"/>
        <v>Phase</v>
      </c>
      <c r="L39" s="28" t="str">
        <f>IF(NOT(ISBLANK(I39)),VLOOKUP(I39,CostLookup!A:B,2)*LEFT(C39,FIND(" ",C39)),"")</f>
        <v/>
      </c>
      <c r="M39" s="29" t="str">
        <f t="shared" si="2"/>
        <v/>
      </c>
      <c r="N39" s="29" t="str">
        <f t="shared" si="3"/>
        <v/>
      </c>
      <c r="O39" s="29">
        <f t="shared" si="4"/>
        <v>1825323.2000000004</v>
      </c>
    </row>
    <row r="40" spans="1:15" hidden="1" x14ac:dyDescent="0.2">
      <c r="A40" s="24" t="s">
        <v>1194</v>
      </c>
      <c r="B40" t="s">
        <v>302</v>
      </c>
      <c r="C40" t="s">
        <v>177</v>
      </c>
      <c r="D40" t="s">
        <v>303</v>
      </c>
      <c r="E40" t="s">
        <v>304</v>
      </c>
      <c r="F40" t="s">
        <v>63</v>
      </c>
      <c r="G40" t="s">
        <v>28</v>
      </c>
      <c r="H40" t="s">
        <v>306</v>
      </c>
      <c r="I40" t="s">
        <v>305</v>
      </c>
      <c r="J40" s="24">
        <f t="shared" si="0"/>
        <v>1</v>
      </c>
      <c r="K40" t="str">
        <f t="shared" si="1"/>
        <v>Task</v>
      </c>
      <c r="L40" s="28">
        <f>IF(NOT(ISBLANK(I40)),VLOOKUP(I40,CostLookup!A:B,2)*LEFT(C40,FIND(" ",C40)),"")</f>
        <v>20708.800000000003</v>
      </c>
      <c r="M40" s="29" t="str">
        <f t="shared" si="2"/>
        <v/>
      </c>
      <c r="N40" s="29" t="str">
        <f t="shared" si="3"/>
        <v/>
      </c>
      <c r="O40" s="29" t="str">
        <f t="shared" si="4"/>
        <v/>
      </c>
    </row>
    <row r="41" spans="1:15" hidden="1" x14ac:dyDescent="0.2">
      <c r="A41" s="24" t="s">
        <v>1195</v>
      </c>
      <c r="B41" t="s">
        <v>307</v>
      </c>
      <c r="C41" t="s">
        <v>308</v>
      </c>
      <c r="F41" t="s">
        <v>61</v>
      </c>
      <c r="G41" t="s">
        <v>309</v>
      </c>
      <c r="J41" s="24">
        <f t="shared" si="0"/>
        <v>1</v>
      </c>
      <c r="K41" t="str">
        <f t="shared" si="1"/>
        <v>Component</v>
      </c>
      <c r="L41" s="28" t="str">
        <f>IF(NOT(ISBLANK(I41)),VLOOKUP(I41,CostLookup!A:B,2)*LEFT(C41,FIND(" ",C41)),"")</f>
        <v/>
      </c>
      <c r="M41" s="29" t="str">
        <f t="shared" si="2"/>
        <v/>
      </c>
      <c r="N41" s="29">
        <f t="shared" si="3"/>
        <v>368178.32</v>
      </c>
      <c r="O41" s="29" t="str">
        <f t="shared" si="4"/>
        <v/>
      </c>
    </row>
    <row r="42" spans="1:15" hidden="1" x14ac:dyDescent="0.2">
      <c r="A42" s="24" t="s">
        <v>310</v>
      </c>
      <c r="B42" t="s">
        <v>311</v>
      </c>
      <c r="C42" t="s">
        <v>312</v>
      </c>
      <c r="F42" t="s">
        <v>61</v>
      </c>
      <c r="G42" t="s">
        <v>313</v>
      </c>
      <c r="J42" s="24">
        <f t="shared" si="0"/>
        <v>2</v>
      </c>
      <c r="K42" t="str">
        <f t="shared" si="1"/>
        <v>Activity</v>
      </c>
      <c r="L42" s="28" t="str">
        <f>IF(NOT(ISBLANK(I42)),VLOOKUP(I42,CostLookup!A:B,2)*LEFT(C42,FIND(" ",C42)),"")</f>
        <v/>
      </c>
      <c r="M42" s="29">
        <f t="shared" si="2"/>
        <v>37620.639999999999</v>
      </c>
      <c r="N42" s="29" t="str">
        <f t="shared" si="3"/>
        <v/>
      </c>
      <c r="O42" s="29" t="str">
        <f t="shared" si="4"/>
        <v/>
      </c>
    </row>
    <row r="43" spans="1:15" hidden="1" x14ac:dyDescent="0.2">
      <c r="A43" s="24" t="s">
        <v>314</v>
      </c>
      <c r="B43" t="s">
        <v>315</v>
      </c>
      <c r="C43" t="s">
        <v>251</v>
      </c>
      <c r="D43">
        <v>39</v>
      </c>
      <c r="E43">
        <v>43</v>
      </c>
      <c r="F43" t="s">
        <v>61</v>
      </c>
      <c r="G43" t="s">
        <v>24</v>
      </c>
      <c r="H43" t="s">
        <v>317</v>
      </c>
      <c r="I43" t="s">
        <v>316</v>
      </c>
      <c r="J43" s="24">
        <f t="shared" si="0"/>
        <v>3</v>
      </c>
      <c r="K43" t="str">
        <f t="shared" si="1"/>
        <v>Task</v>
      </c>
      <c r="L43" s="28">
        <f>IF(NOT(ISBLANK(I43)),VLOOKUP(I43,CostLookup!A:B,2)*LEFT(C43,FIND(" ",C43)),"")</f>
        <v>11852.16</v>
      </c>
      <c r="M43" s="29" t="str">
        <f t="shared" si="2"/>
        <v/>
      </c>
      <c r="N43" s="29" t="str">
        <f t="shared" si="3"/>
        <v/>
      </c>
      <c r="O43" s="29" t="str">
        <f t="shared" si="4"/>
        <v/>
      </c>
    </row>
    <row r="44" spans="1:15" hidden="1" x14ac:dyDescent="0.2">
      <c r="A44" s="24" t="s">
        <v>317</v>
      </c>
      <c r="B44" t="s">
        <v>318</v>
      </c>
      <c r="C44" t="s">
        <v>177</v>
      </c>
      <c r="D44">
        <v>42</v>
      </c>
      <c r="E44">
        <v>44</v>
      </c>
      <c r="F44" t="s">
        <v>69</v>
      </c>
      <c r="G44" t="s">
        <v>62</v>
      </c>
      <c r="H44" t="s">
        <v>319</v>
      </c>
      <c r="I44" t="s">
        <v>119</v>
      </c>
      <c r="J44" s="24">
        <f t="shared" si="0"/>
        <v>3</v>
      </c>
      <c r="K44" t="str">
        <f t="shared" si="1"/>
        <v>Task</v>
      </c>
      <c r="L44" s="28">
        <f>IF(NOT(ISBLANK(I44)),VLOOKUP(I44,CostLookup!A:B,2)*LEFT(C44,FIND(" ",C44)),"")</f>
        <v>3312</v>
      </c>
      <c r="M44" s="29" t="str">
        <f t="shared" si="2"/>
        <v/>
      </c>
      <c r="N44" s="29" t="str">
        <f t="shared" si="3"/>
        <v/>
      </c>
      <c r="O44" s="29" t="str">
        <f t="shared" si="4"/>
        <v/>
      </c>
    </row>
    <row r="45" spans="1:15" hidden="1" x14ac:dyDescent="0.2">
      <c r="A45" s="24" t="s">
        <v>319</v>
      </c>
      <c r="B45" t="s">
        <v>320</v>
      </c>
      <c r="C45" t="s">
        <v>177</v>
      </c>
      <c r="D45">
        <v>43</v>
      </c>
      <c r="E45">
        <v>45</v>
      </c>
      <c r="F45" t="s">
        <v>321</v>
      </c>
      <c r="G45" t="s">
        <v>322</v>
      </c>
      <c r="H45" t="s">
        <v>323</v>
      </c>
      <c r="I45" t="s">
        <v>139</v>
      </c>
      <c r="J45" s="24">
        <f t="shared" si="0"/>
        <v>3</v>
      </c>
      <c r="K45" t="str">
        <f t="shared" si="1"/>
        <v>Task</v>
      </c>
      <c r="L45" s="28">
        <f>IF(NOT(ISBLANK(I45)),VLOOKUP(I45,CostLookup!A:B,2)*LEFT(C45,FIND(" ",C45)),"")</f>
        <v>3640.7999999999997</v>
      </c>
      <c r="M45" s="29" t="str">
        <f t="shared" si="2"/>
        <v/>
      </c>
      <c r="N45" s="29" t="str">
        <f t="shared" si="3"/>
        <v/>
      </c>
      <c r="O45" s="29" t="str">
        <f t="shared" si="4"/>
        <v/>
      </c>
    </row>
    <row r="46" spans="1:15" hidden="1" x14ac:dyDescent="0.2">
      <c r="A46" s="24" t="s">
        <v>323</v>
      </c>
      <c r="B46" t="s">
        <v>324</v>
      </c>
      <c r="C46" t="s">
        <v>251</v>
      </c>
      <c r="D46">
        <v>44</v>
      </c>
      <c r="E46">
        <v>46</v>
      </c>
      <c r="F46" t="s">
        <v>325</v>
      </c>
      <c r="G46" t="s">
        <v>326</v>
      </c>
      <c r="H46" t="s">
        <v>327</v>
      </c>
      <c r="I46" t="s">
        <v>122</v>
      </c>
      <c r="J46" s="24">
        <f t="shared" si="0"/>
        <v>3</v>
      </c>
      <c r="K46" t="str">
        <f t="shared" si="1"/>
        <v>Task</v>
      </c>
      <c r="L46" s="28">
        <f>IF(NOT(ISBLANK(I46)),VLOOKUP(I46,CostLookup!A:B,2)*LEFT(C46,FIND(" ",C46)),"")</f>
        <v>6374.08</v>
      </c>
      <c r="M46" s="29" t="str">
        <f t="shared" si="2"/>
        <v/>
      </c>
      <c r="N46" s="29" t="str">
        <f t="shared" si="3"/>
        <v/>
      </c>
      <c r="O46" s="29" t="str">
        <f t="shared" si="4"/>
        <v/>
      </c>
    </row>
    <row r="47" spans="1:15" hidden="1" x14ac:dyDescent="0.2">
      <c r="A47" s="24" t="s">
        <v>327</v>
      </c>
      <c r="B47" t="s">
        <v>328</v>
      </c>
      <c r="C47" t="s">
        <v>251</v>
      </c>
      <c r="D47">
        <v>45</v>
      </c>
      <c r="E47">
        <v>49</v>
      </c>
      <c r="F47" t="s">
        <v>329</v>
      </c>
      <c r="G47" t="s">
        <v>313</v>
      </c>
      <c r="H47" t="s">
        <v>331</v>
      </c>
      <c r="I47" t="s">
        <v>330</v>
      </c>
      <c r="J47" s="24">
        <f t="shared" si="0"/>
        <v>3</v>
      </c>
      <c r="K47" t="str">
        <f t="shared" si="1"/>
        <v>Task</v>
      </c>
      <c r="L47" s="28">
        <f>IF(NOT(ISBLANK(I47)),VLOOKUP(I47,CostLookup!A:B,2)*LEFT(C47,FIND(" ",C47)),"")</f>
        <v>12441.6</v>
      </c>
      <c r="M47" s="29" t="str">
        <f t="shared" si="2"/>
        <v/>
      </c>
      <c r="N47" s="29" t="str">
        <f t="shared" si="3"/>
        <v/>
      </c>
      <c r="O47" s="29" t="str">
        <f t="shared" si="4"/>
        <v/>
      </c>
    </row>
    <row r="48" spans="1:15" hidden="1" x14ac:dyDescent="0.2">
      <c r="A48" s="24" t="s">
        <v>332</v>
      </c>
      <c r="B48" t="s">
        <v>333</v>
      </c>
      <c r="C48" t="s">
        <v>334</v>
      </c>
      <c r="F48" t="s">
        <v>335</v>
      </c>
      <c r="G48" t="s">
        <v>336</v>
      </c>
      <c r="J48" s="24">
        <f t="shared" si="0"/>
        <v>2</v>
      </c>
      <c r="K48" t="str">
        <f t="shared" si="1"/>
        <v>Activity</v>
      </c>
      <c r="L48" s="28" t="str">
        <f>IF(NOT(ISBLANK(I48)),VLOOKUP(I48,CostLookup!A:B,2)*LEFT(C48,FIND(" ",C48)),"")</f>
        <v/>
      </c>
      <c r="M48" s="29">
        <f t="shared" si="2"/>
        <v>33329.519999999997</v>
      </c>
      <c r="N48" s="29" t="str">
        <f t="shared" si="3"/>
        <v/>
      </c>
      <c r="O48" s="29" t="str">
        <f t="shared" si="4"/>
        <v/>
      </c>
    </row>
    <row r="49" spans="1:15" hidden="1" x14ac:dyDescent="0.2">
      <c r="A49" s="24" t="s">
        <v>337</v>
      </c>
      <c r="B49" t="s">
        <v>338</v>
      </c>
      <c r="C49" t="s">
        <v>177</v>
      </c>
      <c r="D49">
        <v>39</v>
      </c>
      <c r="E49">
        <v>49</v>
      </c>
      <c r="F49" t="s">
        <v>335</v>
      </c>
      <c r="G49" t="s">
        <v>293</v>
      </c>
      <c r="H49" t="s">
        <v>331</v>
      </c>
      <c r="I49" t="s">
        <v>139</v>
      </c>
      <c r="J49" s="24">
        <f t="shared" si="0"/>
        <v>3</v>
      </c>
      <c r="K49" t="str">
        <f t="shared" si="1"/>
        <v>Task</v>
      </c>
      <c r="L49" s="28">
        <f>IF(NOT(ISBLANK(I49)),VLOOKUP(I49,CostLookup!A:B,2)*LEFT(C49,FIND(" ",C49)),"")</f>
        <v>3640.7999999999997</v>
      </c>
      <c r="M49" s="29" t="str">
        <f t="shared" si="2"/>
        <v/>
      </c>
      <c r="N49" s="29" t="str">
        <f t="shared" si="3"/>
        <v/>
      </c>
      <c r="O49" s="29" t="str">
        <f t="shared" si="4"/>
        <v/>
      </c>
    </row>
    <row r="50" spans="1:15" hidden="1" x14ac:dyDescent="0.2">
      <c r="A50" s="24" t="s">
        <v>331</v>
      </c>
      <c r="B50" t="s">
        <v>339</v>
      </c>
      <c r="C50" t="s">
        <v>246</v>
      </c>
      <c r="D50" t="s">
        <v>340</v>
      </c>
      <c r="E50" t="s">
        <v>341</v>
      </c>
      <c r="F50" t="s">
        <v>342</v>
      </c>
      <c r="G50" t="s">
        <v>343</v>
      </c>
      <c r="H50" t="s">
        <v>345</v>
      </c>
      <c r="I50" t="s">
        <v>344</v>
      </c>
      <c r="J50" s="24">
        <f t="shared" si="0"/>
        <v>3</v>
      </c>
      <c r="K50" t="str">
        <f t="shared" si="1"/>
        <v>Task</v>
      </c>
      <c r="L50" s="28">
        <f>IF(NOT(ISBLANK(I50)),VLOOKUP(I50,CostLookup!A:B,2)*LEFT(C50,FIND(" ",C50)),"")</f>
        <v>9457.1999999999989</v>
      </c>
      <c r="M50" s="29" t="str">
        <f t="shared" si="2"/>
        <v/>
      </c>
      <c r="N50" s="29" t="str">
        <f t="shared" si="3"/>
        <v/>
      </c>
      <c r="O50" s="29" t="str">
        <f t="shared" si="4"/>
        <v/>
      </c>
    </row>
    <row r="51" spans="1:15" hidden="1" x14ac:dyDescent="0.2">
      <c r="A51" s="24" t="s">
        <v>346</v>
      </c>
      <c r="B51" t="s">
        <v>347</v>
      </c>
      <c r="C51" t="s">
        <v>348</v>
      </c>
      <c r="D51">
        <v>49</v>
      </c>
      <c r="E51">
        <v>62</v>
      </c>
      <c r="F51" t="s">
        <v>349</v>
      </c>
      <c r="G51" t="s">
        <v>336</v>
      </c>
      <c r="H51" t="s">
        <v>351</v>
      </c>
      <c r="I51" t="s">
        <v>350</v>
      </c>
      <c r="J51" s="24">
        <f t="shared" si="0"/>
        <v>3</v>
      </c>
      <c r="K51" t="str">
        <f t="shared" si="1"/>
        <v>Task</v>
      </c>
      <c r="L51" s="28">
        <f>IF(NOT(ISBLANK(I51)),VLOOKUP(I51,CostLookup!A:B,2)*LEFT(C51,FIND(" ",C51)),"")</f>
        <v>20231.52</v>
      </c>
      <c r="M51" s="29" t="str">
        <f t="shared" si="2"/>
        <v/>
      </c>
      <c r="N51" s="29" t="str">
        <f t="shared" si="3"/>
        <v/>
      </c>
      <c r="O51" s="29" t="str">
        <f t="shared" si="4"/>
        <v/>
      </c>
    </row>
    <row r="52" spans="1:15" hidden="1" x14ac:dyDescent="0.2">
      <c r="A52" s="24" t="s">
        <v>352</v>
      </c>
      <c r="B52" t="s">
        <v>353</v>
      </c>
      <c r="C52" t="s">
        <v>354</v>
      </c>
      <c r="F52" t="s">
        <v>349</v>
      </c>
      <c r="G52" t="s">
        <v>355</v>
      </c>
      <c r="J52" s="24">
        <f t="shared" si="0"/>
        <v>2</v>
      </c>
      <c r="K52" t="str">
        <f t="shared" si="1"/>
        <v>Activity</v>
      </c>
      <c r="L52" s="28" t="str">
        <f>IF(NOT(ISBLANK(I52)),VLOOKUP(I52,CostLookup!A:B,2)*LEFT(C52,FIND(" ",C52)),"")</f>
        <v/>
      </c>
      <c r="M52" s="29">
        <f t="shared" si="2"/>
        <v>64476.800000000003</v>
      </c>
      <c r="N52" s="29" t="str">
        <f t="shared" si="3"/>
        <v/>
      </c>
      <c r="O52" s="29" t="str">
        <f t="shared" si="4"/>
        <v/>
      </c>
    </row>
    <row r="53" spans="1:15" hidden="1" x14ac:dyDescent="0.2">
      <c r="A53" s="24" t="s">
        <v>356</v>
      </c>
      <c r="B53" t="s">
        <v>357</v>
      </c>
      <c r="C53" t="s">
        <v>358</v>
      </c>
      <c r="D53">
        <v>49</v>
      </c>
      <c r="E53">
        <v>53</v>
      </c>
      <c r="F53" t="s">
        <v>349</v>
      </c>
      <c r="G53" t="s">
        <v>359</v>
      </c>
      <c r="H53" t="s">
        <v>360</v>
      </c>
      <c r="I53" t="s">
        <v>104</v>
      </c>
      <c r="J53" s="24">
        <f t="shared" si="0"/>
        <v>3</v>
      </c>
      <c r="K53" t="str">
        <f t="shared" si="1"/>
        <v>Task</v>
      </c>
      <c r="L53" s="28">
        <f>IF(NOT(ISBLANK(I53)),VLOOKUP(I53,CostLookup!A:B,2)*LEFT(C53,FIND(" ",C53)),"")</f>
        <v>9881.6</v>
      </c>
      <c r="M53" s="29" t="str">
        <f t="shared" si="2"/>
        <v/>
      </c>
      <c r="N53" s="29" t="str">
        <f t="shared" si="3"/>
        <v/>
      </c>
      <c r="O53" s="29" t="str">
        <f t="shared" si="4"/>
        <v/>
      </c>
    </row>
    <row r="54" spans="1:15" hidden="1" x14ac:dyDescent="0.2">
      <c r="A54" s="24" t="s">
        <v>360</v>
      </c>
      <c r="B54" t="s">
        <v>361</v>
      </c>
      <c r="C54" t="s">
        <v>362</v>
      </c>
      <c r="D54">
        <v>52</v>
      </c>
      <c r="E54">
        <v>54</v>
      </c>
      <c r="F54" t="s">
        <v>363</v>
      </c>
      <c r="G54" t="s">
        <v>364</v>
      </c>
      <c r="H54" t="s">
        <v>366</v>
      </c>
      <c r="I54" t="s">
        <v>365</v>
      </c>
      <c r="J54" s="24">
        <f t="shared" si="0"/>
        <v>3</v>
      </c>
      <c r="K54" t="str">
        <f t="shared" si="1"/>
        <v>Task</v>
      </c>
      <c r="L54" s="28">
        <f>IF(NOT(ISBLANK(I54)),VLOOKUP(I54,CostLookup!A:B,2)*LEFT(C54,FIND(" ",C54)),"")</f>
        <v>49367.040000000001</v>
      </c>
      <c r="M54" s="29" t="str">
        <f t="shared" si="2"/>
        <v/>
      </c>
      <c r="N54" s="29" t="str">
        <f t="shared" si="3"/>
        <v/>
      </c>
      <c r="O54" s="29" t="str">
        <f t="shared" si="4"/>
        <v/>
      </c>
    </row>
    <row r="55" spans="1:15" hidden="1" x14ac:dyDescent="0.2">
      <c r="A55" s="24" t="s">
        <v>366</v>
      </c>
      <c r="B55" t="s">
        <v>367</v>
      </c>
      <c r="C55" t="s">
        <v>251</v>
      </c>
      <c r="D55">
        <v>53</v>
      </c>
      <c r="E55">
        <v>62</v>
      </c>
      <c r="F55" t="s">
        <v>368</v>
      </c>
      <c r="G55" t="s">
        <v>355</v>
      </c>
      <c r="H55" t="s">
        <v>351</v>
      </c>
      <c r="I55" t="s">
        <v>133</v>
      </c>
      <c r="J55" s="24">
        <f t="shared" si="0"/>
        <v>3</v>
      </c>
      <c r="K55" t="str">
        <f t="shared" si="1"/>
        <v>Task</v>
      </c>
      <c r="L55" s="28">
        <f>IF(NOT(ISBLANK(I55)),VLOOKUP(I55,CostLookup!A:B,2)*LEFT(C55,FIND(" ",C55)),"")</f>
        <v>5228.16</v>
      </c>
      <c r="M55" s="29" t="str">
        <f t="shared" si="2"/>
        <v/>
      </c>
      <c r="N55" s="29" t="str">
        <f t="shared" si="3"/>
        <v/>
      </c>
      <c r="O55" s="29" t="str">
        <f t="shared" si="4"/>
        <v/>
      </c>
    </row>
    <row r="56" spans="1:15" hidden="1" x14ac:dyDescent="0.2">
      <c r="A56" s="24" t="s">
        <v>369</v>
      </c>
      <c r="B56" t="s">
        <v>370</v>
      </c>
      <c r="C56" t="s">
        <v>371</v>
      </c>
      <c r="F56" t="s">
        <v>61</v>
      </c>
      <c r="G56" t="s">
        <v>372</v>
      </c>
      <c r="J56" s="24">
        <f t="shared" si="0"/>
        <v>2</v>
      </c>
      <c r="K56" t="str">
        <f t="shared" si="1"/>
        <v>Activity</v>
      </c>
      <c r="L56" s="28" t="str">
        <f>IF(NOT(ISBLANK(I56)),VLOOKUP(I56,CostLookup!A:B,2)*LEFT(C56,FIND(" ",C56)),"")</f>
        <v/>
      </c>
      <c r="M56" s="29">
        <f t="shared" si="2"/>
        <v>62928.160000000003</v>
      </c>
      <c r="N56" s="29" t="str">
        <f t="shared" si="3"/>
        <v/>
      </c>
      <c r="O56" s="29" t="str">
        <f t="shared" si="4"/>
        <v/>
      </c>
    </row>
    <row r="57" spans="1:15" hidden="1" x14ac:dyDescent="0.2">
      <c r="A57" s="24" t="s">
        <v>373</v>
      </c>
      <c r="B57" t="s">
        <v>357</v>
      </c>
      <c r="C57" t="s">
        <v>374</v>
      </c>
      <c r="D57">
        <v>39</v>
      </c>
      <c r="E57">
        <v>57</v>
      </c>
      <c r="F57" t="s">
        <v>61</v>
      </c>
      <c r="G57" t="s">
        <v>335</v>
      </c>
      <c r="H57" t="s">
        <v>376</v>
      </c>
      <c r="I57" t="s">
        <v>375</v>
      </c>
      <c r="J57" s="24">
        <f t="shared" si="0"/>
        <v>3</v>
      </c>
      <c r="K57" t="str">
        <f t="shared" si="1"/>
        <v>Task</v>
      </c>
      <c r="L57" s="28">
        <f>IF(NOT(ISBLANK(I57)),VLOOKUP(I57,CostLookup!A:B,2)*LEFT(C57,FIND(" ",C57)),"")</f>
        <v>39176.800000000003</v>
      </c>
      <c r="M57" s="29" t="str">
        <f t="shared" si="2"/>
        <v/>
      </c>
      <c r="N57" s="29" t="str">
        <f t="shared" si="3"/>
        <v/>
      </c>
      <c r="O57" s="29" t="str">
        <f t="shared" si="4"/>
        <v/>
      </c>
    </row>
    <row r="58" spans="1:15" hidden="1" x14ac:dyDescent="0.2">
      <c r="A58" s="24" t="s">
        <v>376</v>
      </c>
      <c r="B58" t="s">
        <v>377</v>
      </c>
      <c r="C58" t="s">
        <v>378</v>
      </c>
      <c r="D58">
        <v>56</v>
      </c>
      <c r="E58">
        <v>59</v>
      </c>
      <c r="F58" t="s">
        <v>293</v>
      </c>
      <c r="G58" t="s">
        <v>372</v>
      </c>
      <c r="H58" t="s">
        <v>380</v>
      </c>
      <c r="I58" t="s">
        <v>379</v>
      </c>
      <c r="J58" s="24">
        <f t="shared" si="0"/>
        <v>3</v>
      </c>
      <c r="K58" t="str">
        <f t="shared" si="1"/>
        <v>Task</v>
      </c>
      <c r="L58" s="28">
        <f>IF(NOT(ISBLANK(I58)),VLOOKUP(I58,CostLookup!A:B,2)*LEFT(C58,FIND(" ",C58)),"")</f>
        <v>23751.360000000001</v>
      </c>
      <c r="M58" s="29" t="str">
        <f t="shared" si="2"/>
        <v/>
      </c>
      <c r="N58" s="29" t="str">
        <f t="shared" si="3"/>
        <v/>
      </c>
      <c r="O58" s="29" t="str">
        <f t="shared" si="4"/>
        <v/>
      </c>
    </row>
    <row r="59" spans="1:15" hidden="1" x14ac:dyDescent="0.2">
      <c r="A59" s="24" t="s">
        <v>381</v>
      </c>
      <c r="B59" t="s">
        <v>382</v>
      </c>
      <c r="C59" t="s">
        <v>383</v>
      </c>
      <c r="F59" t="s">
        <v>384</v>
      </c>
      <c r="G59" t="s">
        <v>309</v>
      </c>
      <c r="J59" s="24">
        <f t="shared" si="0"/>
        <v>2</v>
      </c>
      <c r="K59" t="str">
        <f t="shared" si="1"/>
        <v>Activity</v>
      </c>
      <c r="L59" s="28" t="str">
        <f>IF(NOT(ISBLANK(I59)),VLOOKUP(I59,CostLookup!A:B,2)*LEFT(C59,FIND(" ",C59)),"")</f>
        <v/>
      </c>
      <c r="M59" s="29">
        <f t="shared" si="2"/>
        <v>169823.2</v>
      </c>
      <c r="N59" s="29" t="str">
        <f t="shared" si="3"/>
        <v/>
      </c>
      <c r="O59" s="29" t="str">
        <f t="shared" si="4"/>
        <v/>
      </c>
    </row>
    <row r="60" spans="1:15" hidden="1" x14ac:dyDescent="0.2">
      <c r="A60" s="24" t="s">
        <v>380</v>
      </c>
      <c r="B60" t="s">
        <v>385</v>
      </c>
      <c r="C60" t="s">
        <v>386</v>
      </c>
      <c r="D60">
        <v>57</v>
      </c>
      <c r="E60">
        <v>60</v>
      </c>
      <c r="F60" t="s">
        <v>384</v>
      </c>
      <c r="G60" t="s">
        <v>387</v>
      </c>
      <c r="H60" t="s">
        <v>389</v>
      </c>
      <c r="I60" t="s">
        <v>388</v>
      </c>
      <c r="J60" s="24">
        <f t="shared" si="0"/>
        <v>3</v>
      </c>
      <c r="K60" t="str">
        <f t="shared" si="1"/>
        <v>Task</v>
      </c>
      <c r="L60" s="28">
        <f>IF(NOT(ISBLANK(I60)),VLOOKUP(I60,CostLookup!A:B,2)*LEFT(C60,FIND(" ",C60)),"")</f>
        <v>50480.480000000003</v>
      </c>
      <c r="M60" s="29" t="str">
        <f t="shared" si="2"/>
        <v/>
      </c>
      <c r="N60" s="29" t="str">
        <f t="shared" si="3"/>
        <v/>
      </c>
      <c r="O60" s="29" t="str">
        <f t="shared" si="4"/>
        <v/>
      </c>
    </row>
    <row r="61" spans="1:15" hidden="1" x14ac:dyDescent="0.2">
      <c r="A61" s="24" t="s">
        <v>389</v>
      </c>
      <c r="B61" t="s">
        <v>390</v>
      </c>
      <c r="C61" t="s">
        <v>391</v>
      </c>
      <c r="D61">
        <v>59</v>
      </c>
      <c r="E61">
        <v>61</v>
      </c>
      <c r="F61" t="s">
        <v>37</v>
      </c>
      <c r="G61" t="s">
        <v>392</v>
      </c>
      <c r="H61" t="s">
        <v>394</v>
      </c>
      <c r="I61" t="s">
        <v>393</v>
      </c>
      <c r="J61" s="24">
        <f t="shared" si="0"/>
        <v>3</v>
      </c>
      <c r="K61" t="str">
        <f t="shared" si="1"/>
        <v>Task</v>
      </c>
      <c r="L61" s="28">
        <f>IF(NOT(ISBLANK(I61)),VLOOKUP(I61,CostLookup!A:B,2)*LEFT(C61,FIND(" ",C61)),"")</f>
        <v>29976.959999999999</v>
      </c>
      <c r="M61" s="29" t="str">
        <f t="shared" si="2"/>
        <v/>
      </c>
      <c r="N61" s="29" t="str">
        <f t="shared" si="3"/>
        <v/>
      </c>
      <c r="O61" s="29" t="str">
        <f t="shared" si="4"/>
        <v/>
      </c>
    </row>
    <row r="62" spans="1:15" hidden="1" x14ac:dyDescent="0.2">
      <c r="A62" s="24" t="s">
        <v>394</v>
      </c>
      <c r="B62" t="s">
        <v>395</v>
      </c>
      <c r="C62" t="s">
        <v>391</v>
      </c>
      <c r="D62">
        <v>60</v>
      </c>
      <c r="E62">
        <v>62</v>
      </c>
      <c r="F62" t="s">
        <v>359</v>
      </c>
      <c r="G62" t="s">
        <v>396</v>
      </c>
      <c r="H62" t="s">
        <v>351</v>
      </c>
      <c r="I62" t="s">
        <v>397</v>
      </c>
      <c r="J62" s="24">
        <f t="shared" si="0"/>
        <v>3</v>
      </c>
      <c r="K62" t="str">
        <f t="shared" si="1"/>
        <v>Task</v>
      </c>
      <c r="L62" s="28">
        <f>IF(NOT(ISBLANK(I62)),VLOOKUP(I62,CostLookup!A:B,2)*LEFT(C62,FIND(" ",C62)),"")</f>
        <v>29976.959999999999</v>
      </c>
      <c r="M62" s="29" t="str">
        <f t="shared" si="2"/>
        <v/>
      </c>
      <c r="N62" s="29" t="str">
        <f t="shared" si="3"/>
        <v/>
      </c>
      <c r="O62" s="29" t="str">
        <f t="shared" si="4"/>
        <v/>
      </c>
    </row>
    <row r="63" spans="1:15" hidden="1" x14ac:dyDescent="0.2">
      <c r="A63" s="24" t="s">
        <v>351</v>
      </c>
      <c r="B63" t="s">
        <v>398</v>
      </c>
      <c r="C63" t="s">
        <v>399</v>
      </c>
      <c r="D63" t="s">
        <v>400</v>
      </c>
      <c r="E63">
        <v>127</v>
      </c>
      <c r="F63" t="s">
        <v>401</v>
      </c>
      <c r="G63" t="s">
        <v>309</v>
      </c>
      <c r="H63" t="s">
        <v>403</v>
      </c>
      <c r="I63" t="s">
        <v>402</v>
      </c>
      <c r="J63" s="24">
        <f t="shared" si="0"/>
        <v>3</v>
      </c>
      <c r="K63" t="str">
        <f t="shared" si="1"/>
        <v>Task</v>
      </c>
      <c r="L63" s="28">
        <f>IF(NOT(ISBLANK(I63)),VLOOKUP(I63,CostLookup!A:B,2)*LEFT(C63,FIND(" ",C63)),"")</f>
        <v>59388.800000000003</v>
      </c>
      <c r="M63" s="29" t="str">
        <f t="shared" si="2"/>
        <v/>
      </c>
      <c r="N63" s="29" t="str">
        <f t="shared" si="3"/>
        <v/>
      </c>
      <c r="O63" s="29" t="str">
        <f t="shared" si="4"/>
        <v/>
      </c>
    </row>
    <row r="64" spans="1:15" hidden="1" x14ac:dyDescent="0.2">
      <c r="A64" s="24" t="s">
        <v>1196</v>
      </c>
      <c r="B64" t="s">
        <v>404</v>
      </c>
      <c r="C64" t="s">
        <v>383</v>
      </c>
      <c r="F64" t="s">
        <v>405</v>
      </c>
      <c r="G64" t="s">
        <v>406</v>
      </c>
      <c r="J64" s="24">
        <f t="shared" si="0"/>
        <v>1</v>
      </c>
      <c r="K64" t="str">
        <f t="shared" si="1"/>
        <v>Component</v>
      </c>
      <c r="L64" s="28" t="str">
        <f>IF(NOT(ISBLANK(I64)),VLOOKUP(I64,CostLookup!A:B,2)*LEFT(C64,FIND(" ",C64)),"")</f>
        <v/>
      </c>
      <c r="M64" s="29" t="str">
        <f t="shared" si="2"/>
        <v/>
      </c>
      <c r="N64" s="29">
        <f t="shared" si="3"/>
        <v>213907.52000000002</v>
      </c>
      <c r="O64" s="29" t="str">
        <f t="shared" si="4"/>
        <v/>
      </c>
    </row>
    <row r="65" spans="1:15" hidden="1" x14ac:dyDescent="0.2">
      <c r="A65" s="24" t="s">
        <v>407</v>
      </c>
      <c r="B65" t="s">
        <v>408</v>
      </c>
      <c r="C65" t="s">
        <v>409</v>
      </c>
      <c r="F65" t="s">
        <v>405</v>
      </c>
      <c r="G65" t="s">
        <v>410</v>
      </c>
      <c r="J65" s="24">
        <f t="shared" si="0"/>
        <v>2</v>
      </c>
      <c r="K65" t="str">
        <f t="shared" si="1"/>
        <v>Activity</v>
      </c>
      <c r="L65" s="28" t="str">
        <f>IF(NOT(ISBLANK(I65)),VLOOKUP(I65,CostLookup!A:B,2)*LEFT(C65,FIND(" ",C65)),"")</f>
        <v/>
      </c>
      <c r="M65" s="29">
        <f t="shared" si="2"/>
        <v>58045.600000000006</v>
      </c>
      <c r="N65" s="29" t="str">
        <f t="shared" si="3"/>
        <v/>
      </c>
      <c r="O65" s="29" t="str">
        <f t="shared" si="4"/>
        <v/>
      </c>
    </row>
    <row r="66" spans="1:15" hidden="1" x14ac:dyDescent="0.2">
      <c r="A66" s="24" t="s">
        <v>298</v>
      </c>
      <c r="B66" t="s">
        <v>338</v>
      </c>
      <c r="C66" t="s">
        <v>358</v>
      </c>
      <c r="D66">
        <v>37</v>
      </c>
      <c r="E66">
        <v>66</v>
      </c>
      <c r="F66" t="s">
        <v>405</v>
      </c>
      <c r="G66" t="s">
        <v>411</v>
      </c>
      <c r="H66" t="s">
        <v>413</v>
      </c>
      <c r="I66" t="s">
        <v>412</v>
      </c>
      <c r="J66" s="24">
        <f t="shared" si="0"/>
        <v>3</v>
      </c>
      <c r="K66" t="str">
        <f t="shared" si="1"/>
        <v>Task</v>
      </c>
      <c r="L66" s="28">
        <f>IF(NOT(ISBLANK(I66)),VLOOKUP(I66,CostLookup!A:B,2)*LEFT(C66,FIND(" ",C66)),"")</f>
        <v>28790.400000000001</v>
      </c>
      <c r="M66" s="29" t="str">
        <f t="shared" si="2"/>
        <v/>
      </c>
      <c r="N66" s="29" t="str">
        <f t="shared" si="3"/>
        <v/>
      </c>
      <c r="O66" s="29" t="str">
        <f t="shared" si="4"/>
        <v/>
      </c>
    </row>
    <row r="67" spans="1:15" hidden="1" x14ac:dyDescent="0.2">
      <c r="A67" s="24" t="s">
        <v>413</v>
      </c>
      <c r="B67" t="s">
        <v>414</v>
      </c>
      <c r="C67" t="s">
        <v>415</v>
      </c>
      <c r="D67">
        <v>65</v>
      </c>
      <c r="E67">
        <v>68</v>
      </c>
      <c r="F67" t="s">
        <v>416</v>
      </c>
      <c r="G67" t="s">
        <v>410</v>
      </c>
      <c r="H67" t="s">
        <v>418</v>
      </c>
      <c r="I67" t="s">
        <v>417</v>
      </c>
      <c r="J67" s="24">
        <f t="shared" ref="J67:J130" si="5">LEN(A67)-LEN(SUBSTITUTE(A67,".",""))</f>
        <v>3</v>
      </c>
      <c r="K67" t="str">
        <f t="shared" ref="K67:K130" si="6">IF(J67=0,"Phase",IF(J67&gt;=J68,"Task",IF(J67=1,"Component",IF(J67=2,"Activity",""))))</f>
        <v>Task</v>
      </c>
      <c r="L67" s="28">
        <f>IF(NOT(ISBLANK(I67)),VLOOKUP(I67,CostLookup!A:B,2)*LEFT(C67,FIND(" ",C67)),"")</f>
        <v>29255.200000000001</v>
      </c>
      <c r="M67" s="29" t="str">
        <f t="shared" ref="M67:M130" si="7">IF(EXACT($K67,"Activity"),SUMIF($A:$A,CONCATENATE($A67,"*"),$L:$L),"")</f>
        <v/>
      </c>
      <c r="N67" s="29" t="str">
        <f t="shared" ref="N67:N130" si="8">IF(EXACT($K67,"Component"),SUMIF($A:$A,CONCATENATE($A67,"*"),$L:$L),"")</f>
        <v/>
      </c>
      <c r="O67" s="29" t="str">
        <f t="shared" ref="O67:O130" si="9">IF(EXACT(K67,"Phase"),SUMIF(A:A,CONCATENATE(A67,"*"),L:L),"")</f>
        <v/>
      </c>
    </row>
    <row r="68" spans="1:15" hidden="1" x14ac:dyDescent="0.2">
      <c r="A68" s="24" t="s">
        <v>419</v>
      </c>
      <c r="B68" t="s">
        <v>420</v>
      </c>
      <c r="C68" t="s">
        <v>421</v>
      </c>
      <c r="F68" t="s">
        <v>90</v>
      </c>
      <c r="G68" t="s">
        <v>422</v>
      </c>
      <c r="J68" s="24">
        <f t="shared" si="5"/>
        <v>2</v>
      </c>
      <c r="K68" t="str">
        <f t="shared" si="6"/>
        <v>Activity</v>
      </c>
      <c r="L68" s="28" t="str">
        <f>IF(NOT(ISBLANK(I68)),VLOOKUP(I68,CostLookup!A:B,2)*LEFT(C68,FIND(" ",C68)),"")</f>
        <v/>
      </c>
      <c r="M68" s="29">
        <f t="shared" si="7"/>
        <v>79738.559999999998</v>
      </c>
      <c r="N68" s="29" t="str">
        <f t="shared" si="8"/>
        <v/>
      </c>
      <c r="O68" s="29" t="str">
        <f t="shared" si="9"/>
        <v/>
      </c>
    </row>
    <row r="69" spans="1:15" hidden="1" x14ac:dyDescent="0.2">
      <c r="A69" s="24" t="s">
        <v>418</v>
      </c>
      <c r="B69" t="s">
        <v>357</v>
      </c>
      <c r="C69" t="s">
        <v>409</v>
      </c>
      <c r="D69">
        <v>66</v>
      </c>
      <c r="E69">
        <v>69</v>
      </c>
      <c r="F69" t="s">
        <v>90</v>
      </c>
      <c r="G69" t="s">
        <v>423</v>
      </c>
      <c r="H69" t="s">
        <v>425</v>
      </c>
      <c r="I69" t="s">
        <v>424</v>
      </c>
      <c r="J69" s="24">
        <f t="shared" si="5"/>
        <v>3</v>
      </c>
      <c r="K69" t="str">
        <f t="shared" si="6"/>
        <v>Task</v>
      </c>
      <c r="L69" s="28">
        <f>IF(NOT(ISBLANK(I69)),VLOOKUP(I69,CostLookup!A:B,2)*LEFT(C69,FIND(" ",C69)),"")</f>
        <v>55987.200000000004</v>
      </c>
      <c r="M69" s="29" t="str">
        <f t="shared" si="7"/>
        <v/>
      </c>
      <c r="N69" s="29" t="str">
        <f t="shared" si="8"/>
        <v/>
      </c>
      <c r="O69" s="29" t="str">
        <f t="shared" si="9"/>
        <v/>
      </c>
    </row>
    <row r="70" spans="1:15" hidden="1" x14ac:dyDescent="0.2">
      <c r="A70" s="24" t="s">
        <v>425</v>
      </c>
      <c r="B70" t="s">
        <v>426</v>
      </c>
      <c r="C70" t="s">
        <v>378</v>
      </c>
      <c r="D70">
        <v>68</v>
      </c>
      <c r="E70">
        <v>71</v>
      </c>
      <c r="F70" t="s">
        <v>427</v>
      </c>
      <c r="G70" t="s">
        <v>422</v>
      </c>
      <c r="H70" t="s">
        <v>428</v>
      </c>
      <c r="I70" t="s">
        <v>379</v>
      </c>
      <c r="J70" s="24">
        <f t="shared" si="5"/>
        <v>3</v>
      </c>
      <c r="K70" t="str">
        <f t="shared" si="6"/>
        <v>Task</v>
      </c>
      <c r="L70" s="28">
        <f>IF(NOT(ISBLANK(I70)),VLOOKUP(I70,CostLookup!A:B,2)*LEFT(C70,FIND(" ",C70)),"")</f>
        <v>23751.360000000001</v>
      </c>
      <c r="M70" s="29" t="str">
        <f t="shared" si="7"/>
        <v/>
      </c>
      <c r="N70" s="29" t="str">
        <f t="shared" si="8"/>
        <v/>
      </c>
      <c r="O70" s="29" t="str">
        <f t="shared" si="9"/>
        <v/>
      </c>
    </row>
    <row r="71" spans="1:15" hidden="1" x14ac:dyDescent="0.2">
      <c r="A71" s="24" t="s">
        <v>429</v>
      </c>
      <c r="B71" t="s">
        <v>430</v>
      </c>
      <c r="C71" t="s">
        <v>431</v>
      </c>
      <c r="F71" t="s">
        <v>432</v>
      </c>
      <c r="G71" t="s">
        <v>406</v>
      </c>
      <c r="J71" s="24">
        <f t="shared" si="5"/>
        <v>2</v>
      </c>
      <c r="K71" t="str">
        <f t="shared" si="6"/>
        <v>Activity</v>
      </c>
      <c r="L71" s="28" t="str">
        <f>IF(NOT(ISBLANK(I71)),VLOOKUP(I71,CostLookup!A:B,2)*LEFT(C71,FIND(" ",C71)),"")</f>
        <v/>
      </c>
      <c r="M71" s="29">
        <f t="shared" si="7"/>
        <v>76123.360000000001</v>
      </c>
      <c r="N71" s="29" t="str">
        <f t="shared" si="8"/>
        <v/>
      </c>
      <c r="O71" s="29" t="str">
        <f t="shared" si="9"/>
        <v/>
      </c>
    </row>
    <row r="72" spans="1:15" hidden="1" x14ac:dyDescent="0.2">
      <c r="A72" s="24" t="s">
        <v>428</v>
      </c>
      <c r="B72" t="s">
        <v>357</v>
      </c>
      <c r="C72" t="s">
        <v>374</v>
      </c>
      <c r="D72">
        <v>69</v>
      </c>
      <c r="E72">
        <v>72</v>
      </c>
      <c r="F72" t="s">
        <v>432</v>
      </c>
      <c r="G72" t="s">
        <v>433</v>
      </c>
      <c r="H72" t="s">
        <v>434</v>
      </c>
      <c r="I72" t="s">
        <v>375</v>
      </c>
      <c r="J72" s="24">
        <f t="shared" si="5"/>
        <v>3</v>
      </c>
      <c r="K72" t="str">
        <f t="shared" si="6"/>
        <v>Task</v>
      </c>
      <c r="L72" s="28">
        <f>IF(NOT(ISBLANK(I72)),VLOOKUP(I72,CostLookup!A:B,2)*LEFT(C72,FIND(" ",C72)),"")</f>
        <v>39176.800000000003</v>
      </c>
      <c r="M72" s="29" t="str">
        <f t="shared" si="7"/>
        <v/>
      </c>
      <c r="N72" s="29" t="str">
        <f t="shared" si="8"/>
        <v/>
      </c>
      <c r="O72" s="29" t="str">
        <f t="shared" si="9"/>
        <v/>
      </c>
    </row>
    <row r="73" spans="1:15" hidden="1" x14ac:dyDescent="0.2">
      <c r="A73" s="24" t="s">
        <v>434</v>
      </c>
      <c r="B73" t="s">
        <v>426</v>
      </c>
      <c r="C73" t="s">
        <v>435</v>
      </c>
      <c r="D73">
        <v>71</v>
      </c>
      <c r="E73">
        <v>127</v>
      </c>
      <c r="F73" t="s">
        <v>436</v>
      </c>
      <c r="G73" t="s">
        <v>406</v>
      </c>
      <c r="H73" t="s">
        <v>403</v>
      </c>
      <c r="I73" t="s">
        <v>379</v>
      </c>
      <c r="J73" s="24">
        <f t="shared" si="5"/>
        <v>3</v>
      </c>
      <c r="K73" t="str">
        <f t="shared" si="6"/>
        <v>Task</v>
      </c>
      <c r="L73" s="28">
        <f>IF(NOT(ISBLANK(I73)),VLOOKUP(I73,CostLookup!A:B,2)*LEFT(C73,FIND(" ",C73)),"")</f>
        <v>36946.559999999998</v>
      </c>
      <c r="M73" s="29" t="str">
        <f t="shared" si="7"/>
        <v/>
      </c>
      <c r="N73" s="29" t="str">
        <f t="shared" si="8"/>
        <v/>
      </c>
      <c r="O73" s="29" t="str">
        <f t="shared" si="9"/>
        <v/>
      </c>
    </row>
    <row r="74" spans="1:15" hidden="1" x14ac:dyDescent="0.2">
      <c r="A74" s="24" t="s">
        <v>1197</v>
      </c>
      <c r="B74" t="s">
        <v>437</v>
      </c>
      <c r="C74" t="s">
        <v>438</v>
      </c>
      <c r="F74" t="s">
        <v>61</v>
      </c>
      <c r="G74" t="s">
        <v>73</v>
      </c>
      <c r="J74" s="24">
        <f t="shared" si="5"/>
        <v>1</v>
      </c>
      <c r="K74" t="str">
        <f t="shared" si="6"/>
        <v>Component</v>
      </c>
      <c r="L74" s="28" t="str">
        <f>IF(NOT(ISBLANK(I74)),VLOOKUP(I74,CostLookup!A:B,2)*LEFT(C74,FIND(" ",C74)),"")</f>
        <v/>
      </c>
      <c r="M74" s="29" t="str">
        <f t="shared" si="7"/>
        <v/>
      </c>
      <c r="N74" s="29">
        <f t="shared" si="8"/>
        <v>100402.56000000001</v>
      </c>
      <c r="O74" s="29" t="str">
        <f t="shared" si="9"/>
        <v/>
      </c>
    </row>
    <row r="75" spans="1:15" hidden="1" x14ac:dyDescent="0.2">
      <c r="A75" s="24" t="s">
        <v>439</v>
      </c>
      <c r="B75" t="s">
        <v>440</v>
      </c>
      <c r="C75" t="s">
        <v>251</v>
      </c>
      <c r="F75" t="s">
        <v>61</v>
      </c>
      <c r="G75" t="s">
        <v>24</v>
      </c>
      <c r="J75" s="24">
        <f t="shared" si="5"/>
        <v>2</v>
      </c>
      <c r="K75" t="str">
        <f t="shared" si="6"/>
        <v>Activity</v>
      </c>
      <c r="L75" s="28" t="str">
        <f>IF(NOT(ISBLANK(I75)),VLOOKUP(I75,CostLookup!A:B,2)*LEFT(C75,FIND(" ",C75)),"")</f>
        <v/>
      </c>
      <c r="M75" s="29">
        <f t="shared" si="7"/>
        <v>13048.64</v>
      </c>
      <c r="N75" s="29" t="str">
        <f t="shared" si="8"/>
        <v/>
      </c>
      <c r="O75" s="29" t="str">
        <f t="shared" si="9"/>
        <v/>
      </c>
    </row>
    <row r="76" spans="1:15" hidden="1" x14ac:dyDescent="0.2">
      <c r="A76" s="24" t="s">
        <v>441</v>
      </c>
      <c r="B76" t="s">
        <v>338</v>
      </c>
      <c r="C76" t="s">
        <v>177</v>
      </c>
      <c r="D76">
        <v>39</v>
      </c>
      <c r="E76" t="s">
        <v>442</v>
      </c>
      <c r="F76" t="s">
        <v>61</v>
      </c>
      <c r="G76" t="s">
        <v>81</v>
      </c>
      <c r="H76" t="s">
        <v>444</v>
      </c>
      <c r="I76" t="s">
        <v>443</v>
      </c>
      <c r="J76" s="24">
        <f t="shared" si="5"/>
        <v>3</v>
      </c>
      <c r="K76" t="str">
        <f t="shared" si="6"/>
        <v>Task</v>
      </c>
      <c r="L76" s="28">
        <f>IF(NOT(ISBLANK(I76)),VLOOKUP(I76,CostLookup!A:B,2)*LEFT(C76,FIND(" ",C76)),"")</f>
        <v>7197.6</v>
      </c>
      <c r="M76" s="29" t="str">
        <f t="shared" si="7"/>
        <v/>
      </c>
      <c r="N76" s="29" t="str">
        <f t="shared" si="8"/>
        <v/>
      </c>
      <c r="O76" s="29" t="str">
        <f t="shared" si="9"/>
        <v/>
      </c>
    </row>
    <row r="77" spans="1:15" hidden="1" x14ac:dyDescent="0.2">
      <c r="A77" s="24" t="s">
        <v>445</v>
      </c>
      <c r="B77" t="s">
        <v>414</v>
      </c>
      <c r="C77" t="s">
        <v>177</v>
      </c>
      <c r="D77">
        <v>75</v>
      </c>
      <c r="E77">
        <v>79</v>
      </c>
      <c r="F77" t="s">
        <v>446</v>
      </c>
      <c r="G77" t="s">
        <v>24</v>
      </c>
      <c r="H77" t="s">
        <v>447</v>
      </c>
      <c r="I77" t="s">
        <v>417</v>
      </c>
      <c r="J77" s="24">
        <f t="shared" si="5"/>
        <v>3</v>
      </c>
      <c r="K77" t="str">
        <f t="shared" si="6"/>
        <v>Task</v>
      </c>
      <c r="L77" s="28">
        <f>IF(NOT(ISBLANK(I77)),VLOOKUP(I77,CostLookup!A:B,2)*LEFT(C77,FIND(" ",C77)),"")</f>
        <v>5851.04</v>
      </c>
      <c r="M77" s="29" t="str">
        <f t="shared" si="7"/>
        <v/>
      </c>
      <c r="N77" s="29" t="str">
        <f t="shared" si="8"/>
        <v/>
      </c>
      <c r="O77" s="29" t="str">
        <f t="shared" si="9"/>
        <v/>
      </c>
    </row>
    <row r="78" spans="1:15" hidden="1" x14ac:dyDescent="0.2">
      <c r="A78" s="24" t="s">
        <v>448</v>
      </c>
      <c r="B78" t="s">
        <v>449</v>
      </c>
      <c r="C78" t="s">
        <v>358</v>
      </c>
      <c r="F78" t="s">
        <v>61</v>
      </c>
      <c r="G78" t="s">
        <v>450</v>
      </c>
      <c r="J78" s="24">
        <f t="shared" si="5"/>
        <v>2</v>
      </c>
      <c r="K78" t="str">
        <f t="shared" si="6"/>
        <v>Activity</v>
      </c>
      <c r="L78" s="28" t="str">
        <f>IF(NOT(ISBLANK(I78)),VLOOKUP(I78,CostLookup!A:B,2)*LEFT(C78,FIND(" ",C78)),"")</f>
        <v/>
      </c>
      <c r="M78" s="29">
        <f t="shared" si="7"/>
        <v>10556.16</v>
      </c>
      <c r="N78" s="29" t="str">
        <f t="shared" si="8"/>
        <v/>
      </c>
      <c r="O78" s="29" t="str">
        <f t="shared" si="9"/>
        <v/>
      </c>
    </row>
    <row r="79" spans="1:15" hidden="1" x14ac:dyDescent="0.2">
      <c r="A79" s="24" t="s">
        <v>451</v>
      </c>
      <c r="B79" t="s">
        <v>357</v>
      </c>
      <c r="C79" t="s">
        <v>251</v>
      </c>
      <c r="D79">
        <v>39</v>
      </c>
      <c r="E79">
        <v>79</v>
      </c>
      <c r="F79" t="s">
        <v>61</v>
      </c>
      <c r="G79" t="s">
        <v>24</v>
      </c>
      <c r="H79" t="s">
        <v>447</v>
      </c>
      <c r="I79" t="s">
        <v>108</v>
      </c>
      <c r="J79" s="24">
        <f t="shared" si="5"/>
        <v>3</v>
      </c>
      <c r="K79" t="str">
        <f t="shared" si="6"/>
        <v>Task</v>
      </c>
      <c r="L79" s="28">
        <f>IF(NOT(ISBLANK(I79)),VLOOKUP(I79,CostLookup!A:B,2)*LEFT(C79,FIND(" ",C79)),"")</f>
        <v>5328</v>
      </c>
      <c r="M79" s="29" t="str">
        <f t="shared" si="7"/>
        <v/>
      </c>
      <c r="N79" s="29" t="str">
        <f t="shared" si="8"/>
        <v/>
      </c>
      <c r="O79" s="29" t="str">
        <f t="shared" si="9"/>
        <v/>
      </c>
    </row>
    <row r="80" spans="1:15" hidden="1" x14ac:dyDescent="0.2">
      <c r="A80" s="24" t="s">
        <v>447</v>
      </c>
      <c r="B80" t="s">
        <v>377</v>
      </c>
      <c r="C80" t="s">
        <v>251</v>
      </c>
      <c r="D80" t="s">
        <v>452</v>
      </c>
      <c r="E80">
        <v>82</v>
      </c>
      <c r="F80" t="s">
        <v>69</v>
      </c>
      <c r="G80" t="s">
        <v>450</v>
      </c>
      <c r="H80" t="s">
        <v>453</v>
      </c>
      <c r="I80" t="s">
        <v>133</v>
      </c>
      <c r="J80" s="24">
        <f t="shared" si="5"/>
        <v>3</v>
      </c>
      <c r="K80" t="str">
        <f t="shared" si="6"/>
        <v>Task</v>
      </c>
      <c r="L80" s="28">
        <f>IF(NOT(ISBLANK(I80)),VLOOKUP(I80,CostLookup!A:B,2)*LEFT(C80,FIND(" ",C80)),"")</f>
        <v>5228.16</v>
      </c>
      <c r="M80" s="29" t="str">
        <f t="shared" si="7"/>
        <v/>
      </c>
      <c r="N80" s="29" t="str">
        <f t="shared" si="8"/>
        <v/>
      </c>
      <c r="O80" s="29" t="str">
        <f t="shared" si="9"/>
        <v/>
      </c>
    </row>
    <row r="81" spans="1:15" hidden="1" x14ac:dyDescent="0.2">
      <c r="A81" s="24" t="s">
        <v>454</v>
      </c>
      <c r="B81" t="s">
        <v>455</v>
      </c>
      <c r="C81" t="s">
        <v>456</v>
      </c>
      <c r="F81" t="s">
        <v>165</v>
      </c>
      <c r="G81" t="s">
        <v>73</v>
      </c>
      <c r="J81" s="24">
        <f t="shared" si="5"/>
        <v>2</v>
      </c>
      <c r="K81" t="str">
        <f t="shared" si="6"/>
        <v>Activity</v>
      </c>
      <c r="L81" s="28" t="str">
        <f>IF(NOT(ISBLANK(I81)),VLOOKUP(I81,CostLookup!A:B,2)*LEFT(C81,FIND(" ",C81)),"")</f>
        <v/>
      </c>
      <c r="M81" s="29">
        <f t="shared" si="7"/>
        <v>76797.760000000009</v>
      </c>
      <c r="N81" s="29" t="str">
        <f t="shared" si="8"/>
        <v/>
      </c>
      <c r="O81" s="29" t="str">
        <f t="shared" si="9"/>
        <v/>
      </c>
    </row>
    <row r="82" spans="1:15" hidden="1" x14ac:dyDescent="0.2">
      <c r="A82" s="24" t="s">
        <v>457</v>
      </c>
      <c r="B82" t="s">
        <v>357</v>
      </c>
      <c r="C82" t="s">
        <v>362</v>
      </c>
      <c r="D82">
        <v>39</v>
      </c>
      <c r="E82">
        <v>82</v>
      </c>
      <c r="F82" t="s">
        <v>165</v>
      </c>
      <c r="G82" t="s">
        <v>458</v>
      </c>
      <c r="H82" t="s">
        <v>453</v>
      </c>
      <c r="I82" t="s">
        <v>375</v>
      </c>
      <c r="J82" s="24">
        <f t="shared" si="5"/>
        <v>3</v>
      </c>
      <c r="K82" t="str">
        <f t="shared" si="6"/>
        <v>Task</v>
      </c>
      <c r="L82" s="28">
        <f>IF(NOT(ISBLANK(I82)),VLOOKUP(I82,CostLookup!A:B,2)*LEFT(C82,FIND(" ",C82)),"")</f>
        <v>48217.600000000006</v>
      </c>
      <c r="M82" s="29" t="str">
        <f t="shared" si="7"/>
        <v/>
      </c>
      <c r="N82" s="29" t="str">
        <f t="shared" si="8"/>
        <v/>
      </c>
      <c r="O82" s="29" t="str">
        <f t="shared" si="9"/>
        <v/>
      </c>
    </row>
    <row r="83" spans="1:15" hidden="1" x14ac:dyDescent="0.2">
      <c r="A83" s="24" t="s">
        <v>453</v>
      </c>
      <c r="B83" t="s">
        <v>377</v>
      </c>
      <c r="C83" t="s">
        <v>348</v>
      </c>
      <c r="D83" t="s">
        <v>459</v>
      </c>
      <c r="E83">
        <v>83</v>
      </c>
      <c r="F83" t="s">
        <v>359</v>
      </c>
      <c r="G83" t="s">
        <v>460</v>
      </c>
      <c r="H83" t="s">
        <v>461</v>
      </c>
      <c r="I83" t="s">
        <v>379</v>
      </c>
      <c r="J83" s="24">
        <f t="shared" si="5"/>
        <v>3</v>
      </c>
      <c r="K83" t="str">
        <f t="shared" si="6"/>
        <v>Task</v>
      </c>
      <c r="L83" s="28">
        <f>IF(NOT(ISBLANK(I83)),VLOOKUP(I83,CostLookup!A:B,2)*LEFT(C83,FIND(" ",C83)),"")</f>
        <v>15834.24</v>
      </c>
      <c r="M83" s="29" t="str">
        <f t="shared" si="7"/>
        <v/>
      </c>
      <c r="N83" s="29" t="str">
        <f t="shared" si="8"/>
        <v/>
      </c>
      <c r="O83" s="29" t="str">
        <f t="shared" si="9"/>
        <v/>
      </c>
    </row>
    <row r="84" spans="1:15" hidden="1" x14ac:dyDescent="0.2">
      <c r="A84" s="24" t="s">
        <v>461</v>
      </c>
      <c r="B84" t="s">
        <v>398</v>
      </c>
      <c r="C84" t="s">
        <v>391</v>
      </c>
      <c r="D84">
        <v>82</v>
      </c>
      <c r="E84">
        <v>127</v>
      </c>
      <c r="F84" t="s">
        <v>462</v>
      </c>
      <c r="G84" t="s">
        <v>73</v>
      </c>
      <c r="H84" t="s">
        <v>403</v>
      </c>
      <c r="I84" t="s">
        <v>113</v>
      </c>
      <c r="J84" s="24">
        <f t="shared" si="5"/>
        <v>3</v>
      </c>
      <c r="K84" t="str">
        <f t="shared" si="6"/>
        <v>Task</v>
      </c>
      <c r="L84" s="28">
        <f>IF(NOT(ISBLANK(I84)),VLOOKUP(I84,CostLookup!A:B,2)*LEFT(C84,FIND(" ",C84)),"")</f>
        <v>12745.920000000002</v>
      </c>
      <c r="M84" s="29" t="str">
        <f t="shared" si="7"/>
        <v/>
      </c>
      <c r="N84" s="29" t="str">
        <f t="shared" si="8"/>
        <v/>
      </c>
      <c r="O84" s="29" t="str">
        <f t="shared" si="9"/>
        <v/>
      </c>
    </row>
    <row r="85" spans="1:15" hidden="1" x14ac:dyDescent="0.2">
      <c r="A85" s="24" t="s">
        <v>1198</v>
      </c>
      <c r="B85" t="s">
        <v>463</v>
      </c>
      <c r="C85" t="s">
        <v>464</v>
      </c>
      <c r="F85" t="s">
        <v>416</v>
      </c>
      <c r="G85" t="s">
        <v>465</v>
      </c>
      <c r="J85" s="24">
        <f t="shared" si="5"/>
        <v>1</v>
      </c>
      <c r="K85" t="str">
        <f t="shared" si="6"/>
        <v>Component</v>
      </c>
      <c r="L85" s="28" t="str">
        <f>IF(NOT(ISBLANK(I85)),VLOOKUP(I85,CostLookup!A:B,2)*LEFT(C85,FIND(" ",C85)),"")</f>
        <v/>
      </c>
      <c r="M85" s="29" t="str">
        <f t="shared" si="7"/>
        <v/>
      </c>
      <c r="N85" s="29">
        <f t="shared" si="8"/>
        <v>181944.08</v>
      </c>
      <c r="O85" s="29" t="str">
        <f t="shared" si="9"/>
        <v/>
      </c>
    </row>
    <row r="86" spans="1:15" hidden="1" x14ac:dyDescent="0.2">
      <c r="A86" s="24" t="s">
        <v>466</v>
      </c>
      <c r="B86" t="s">
        <v>467</v>
      </c>
      <c r="C86" t="s">
        <v>468</v>
      </c>
      <c r="F86" t="s">
        <v>416</v>
      </c>
      <c r="G86" t="s">
        <v>336</v>
      </c>
      <c r="J86" s="24">
        <f t="shared" si="5"/>
        <v>2</v>
      </c>
      <c r="K86" t="str">
        <f t="shared" si="6"/>
        <v>Activity</v>
      </c>
      <c r="L86" s="28" t="str">
        <f>IF(NOT(ISBLANK(I86)),VLOOKUP(I86,CostLookup!A:B,2)*LEFT(C86,FIND(" ",C86)),"")</f>
        <v/>
      </c>
      <c r="M86" s="29">
        <f t="shared" si="7"/>
        <v>30369.360000000001</v>
      </c>
      <c r="N86" s="29" t="str">
        <f t="shared" si="8"/>
        <v/>
      </c>
      <c r="O86" s="29" t="str">
        <f t="shared" si="9"/>
        <v/>
      </c>
    </row>
    <row r="87" spans="1:15" hidden="1" x14ac:dyDescent="0.2">
      <c r="A87" s="24" t="s">
        <v>469</v>
      </c>
      <c r="B87" t="s">
        <v>338</v>
      </c>
      <c r="C87" t="s">
        <v>348</v>
      </c>
      <c r="D87" t="s">
        <v>470</v>
      </c>
      <c r="E87">
        <v>87</v>
      </c>
      <c r="F87" t="s">
        <v>416</v>
      </c>
      <c r="G87" t="s">
        <v>471</v>
      </c>
      <c r="H87" t="s">
        <v>472</v>
      </c>
      <c r="I87" t="s">
        <v>443</v>
      </c>
      <c r="J87" s="24">
        <f t="shared" si="5"/>
        <v>3</v>
      </c>
      <c r="K87" t="str">
        <f t="shared" si="6"/>
        <v>Task</v>
      </c>
      <c r="L87" s="28">
        <f>IF(NOT(ISBLANK(I87)),VLOOKUP(I87,CostLookup!A:B,2)*LEFT(C87,FIND(" ",C87)),"")</f>
        <v>21592.800000000003</v>
      </c>
      <c r="M87" s="29" t="str">
        <f t="shared" si="7"/>
        <v/>
      </c>
      <c r="N87" s="29" t="str">
        <f t="shared" si="8"/>
        <v/>
      </c>
      <c r="O87" s="29" t="str">
        <f t="shared" si="9"/>
        <v/>
      </c>
    </row>
    <row r="88" spans="1:15" hidden="1" x14ac:dyDescent="0.2">
      <c r="A88" s="24" t="s">
        <v>472</v>
      </c>
      <c r="B88" t="s">
        <v>414</v>
      </c>
      <c r="C88" t="s">
        <v>246</v>
      </c>
      <c r="D88">
        <v>86</v>
      </c>
      <c r="E88">
        <v>90</v>
      </c>
      <c r="F88" t="s">
        <v>473</v>
      </c>
      <c r="G88" t="s">
        <v>336</v>
      </c>
      <c r="H88" t="s">
        <v>474</v>
      </c>
      <c r="I88" t="s">
        <v>417</v>
      </c>
      <c r="J88" s="24">
        <f t="shared" si="5"/>
        <v>3</v>
      </c>
      <c r="K88" t="str">
        <f t="shared" si="6"/>
        <v>Task</v>
      </c>
      <c r="L88" s="28">
        <f>IF(NOT(ISBLANK(I88)),VLOOKUP(I88,CostLookup!A:B,2)*LEFT(C88,FIND(" ",C88)),"")</f>
        <v>8776.56</v>
      </c>
      <c r="M88" s="29" t="str">
        <f t="shared" si="7"/>
        <v/>
      </c>
      <c r="N88" s="29" t="str">
        <f t="shared" si="8"/>
        <v/>
      </c>
      <c r="O88" s="29" t="str">
        <f t="shared" si="9"/>
        <v/>
      </c>
    </row>
    <row r="89" spans="1:15" hidden="1" x14ac:dyDescent="0.2">
      <c r="A89" s="24" t="s">
        <v>475</v>
      </c>
      <c r="B89" t="s">
        <v>449</v>
      </c>
      <c r="C89" t="s">
        <v>476</v>
      </c>
      <c r="F89" t="s">
        <v>387</v>
      </c>
      <c r="G89" t="s">
        <v>477</v>
      </c>
      <c r="J89" s="24">
        <f t="shared" si="5"/>
        <v>2</v>
      </c>
      <c r="K89" t="str">
        <f t="shared" si="6"/>
        <v>Activity</v>
      </c>
      <c r="L89" s="28" t="str">
        <f>IF(NOT(ISBLANK(I89)),VLOOKUP(I89,CostLookup!A:B,2)*LEFT(C89,FIND(" ",C89)),"")</f>
        <v/>
      </c>
      <c r="M89" s="29">
        <f t="shared" si="7"/>
        <v>64861.760000000002</v>
      </c>
      <c r="N89" s="29" t="str">
        <f t="shared" si="8"/>
        <v/>
      </c>
      <c r="O89" s="29" t="str">
        <f t="shared" si="9"/>
        <v/>
      </c>
    </row>
    <row r="90" spans="1:15" hidden="1" x14ac:dyDescent="0.2">
      <c r="A90" s="24" t="s">
        <v>478</v>
      </c>
      <c r="B90" t="s">
        <v>357</v>
      </c>
      <c r="C90" t="s">
        <v>358</v>
      </c>
      <c r="D90">
        <v>39</v>
      </c>
      <c r="E90" t="s">
        <v>479</v>
      </c>
      <c r="F90" t="s">
        <v>387</v>
      </c>
      <c r="G90" t="s">
        <v>480</v>
      </c>
      <c r="H90" t="s">
        <v>481</v>
      </c>
      <c r="I90" t="s">
        <v>104</v>
      </c>
      <c r="J90" s="24">
        <f t="shared" si="5"/>
        <v>3</v>
      </c>
      <c r="K90" t="str">
        <f t="shared" si="6"/>
        <v>Task</v>
      </c>
      <c r="L90" s="28">
        <f>IF(NOT(ISBLANK(I90)),VLOOKUP(I90,CostLookup!A:B,2)*LEFT(C90,FIND(" ",C90)),"")</f>
        <v>9881.6</v>
      </c>
      <c r="M90" s="29" t="str">
        <f t="shared" si="7"/>
        <v/>
      </c>
      <c r="N90" s="29" t="str">
        <f t="shared" si="8"/>
        <v/>
      </c>
      <c r="O90" s="29" t="str">
        <f t="shared" si="9"/>
        <v/>
      </c>
    </row>
    <row r="91" spans="1:15" hidden="1" x14ac:dyDescent="0.2">
      <c r="A91" s="24" t="s">
        <v>474</v>
      </c>
      <c r="B91" t="s">
        <v>377</v>
      </c>
      <c r="C91" t="s">
        <v>251</v>
      </c>
      <c r="D91" t="s">
        <v>482</v>
      </c>
      <c r="E91" t="s">
        <v>483</v>
      </c>
      <c r="F91" t="s">
        <v>484</v>
      </c>
      <c r="G91" t="s">
        <v>485</v>
      </c>
      <c r="H91" t="s">
        <v>487</v>
      </c>
      <c r="I91" t="s">
        <v>486</v>
      </c>
      <c r="J91" s="24">
        <f t="shared" si="5"/>
        <v>3</v>
      </c>
      <c r="K91" t="str">
        <f t="shared" si="6"/>
        <v>Task</v>
      </c>
      <c r="L91" s="28">
        <f>IF(NOT(ISBLANK(I91)),VLOOKUP(I91,CostLookup!A:B,2)*LEFT(C91,FIND(" ",C91)),"")</f>
        <v>10556.16</v>
      </c>
      <c r="M91" s="29" t="str">
        <f t="shared" si="7"/>
        <v/>
      </c>
      <c r="N91" s="29" t="str">
        <f t="shared" si="8"/>
        <v/>
      </c>
      <c r="O91" s="29" t="str">
        <f t="shared" si="9"/>
        <v/>
      </c>
    </row>
    <row r="92" spans="1:15" hidden="1" x14ac:dyDescent="0.2">
      <c r="A92" s="24" t="s">
        <v>488</v>
      </c>
      <c r="B92" t="s">
        <v>489</v>
      </c>
      <c r="C92" t="s">
        <v>415</v>
      </c>
      <c r="D92">
        <v>90</v>
      </c>
      <c r="E92">
        <v>127</v>
      </c>
      <c r="F92" t="s">
        <v>73</v>
      </c>
      <c r="G92" t="s">
        <v>477</v>
      </c>
      <c r="H92" t="s">
        <v>403</v>
      </c>
      <c r="I92" t="s">
        <v>490</v>
      </c>
      <c r="J92" s="24">
        <f t="shared" si="5"/>
        <v>3</v>
      </c>
      <c r="K92" t="str">
        <f t="shared" si="6"/>
        <v>Task</v>
      </c>
      <c r="L92" s="28">
        <f>IF(NOT(ISBLANK(I92)),VLOOKUP(I92,CostLookup!A:B,2)*LEFT(C92,FIND(" ",C92)),"")</f>
        <v>44424</v>
      </c>
      <c r="M92" s="29" t="str">
        <f t="shared" si="7"/>
        <v/>
      </c>
      <c r="N92" s="29" t="str">
        <f t="shared" si="8"/>
        <v/>
      </c>
      <c r="O92" s="29" t="str">
        <f t="shared" si="9"/>
        <v/>
      </c>
    </row>
    <row r="93" spans="1:15" hidden="1" x14ac:dyDescent="0.2">
      <c r="A93" s="24" t="s">
        <v>491</v>
      </c>
      <c r="B93" t="s">
        <v>492</v>
      </c>
      <c r="C93" t="s">
        <v>493</v>
      </c>
      <c r="F93" t="s">
        <v>494</v>
      </c>
      <c r="G93" t="s">
        <v>465</v>
      </c>
      <c r="J93" s="24">
        <f t="shared" si="5"/>
        <v>2</v>
      </c>
      <c r="K93" t="str">
        <f t="shared" si="6"/>
        <v>Activity</v>
      </c>
      <c r="L93" s="28" t="str">
        <f>IF(NOT(ISBLANK(I93)),VLOOKUP(I93,CostLookup!A:B,2)*LEFT(C93,FIND(" ",C93)),"")</f>
        <v/>
      </c>
      <c r="M93" s="29">
        <f t="shared" si="7"/>
        <v>86712.959999999992</v>
      </c>
      <c r="N93" s="29" t="str">
        <f t="shared" si="8"/>
        <v/>
      </c>
      <c r="O93" s="29" t="str">
        <f t="shared" si="9"/>
        <v/>
      </c>
    </row>
    <row r="94" spans="1:15" hidden="1" x14ac:dyDescent="0.2">
      <c r="A94" s="24" t="s">
        <v>495</v>
      </c>
      <c r="B94" t="s">
        <v>357</v>
      </c>
      <c r="C94" t="s">
        <v>362</v>
      </c>
      <c r="D94" t="s">
        <v>496</v>
      </c>
      <c r="E94">
        <v>94</v>
      </c>
      <c r="F94" t="s">
        <v>494</v>
      </c>
      <c r="G94" t="s">
        <v>497</v>
      </c>
      <c r="H94" t="s">
        <v>498</v>
      </c>
      <c r="I94" t="s">
        <v>424</v>
      </c>
      <c r="J94" s="24">
        <f t="shared" si="5"/>
        <v>3</v>
      </c>
      <c r="K94" t="str">
        <f t="shared" si="6"/>
        <v>Task</v>
      </c>
      <c r="L94" s="28">
        <f>IF(NOT(ISBLANK(I94)),VLOOKUP(I94,CostLookup!A:B,2)*LEFT(C94,FIND(" ",C94)),"")</f>
        <v>49766.400000000001</v>
      </c>
      <c r="M94" s="29" t="str">
        <f t="shared" si="7"/>
        <v/>
      </c>
      <c r="N94" s="29" t="str">
        <f t="shared" si="8"/>
        <v/>
      </c>
      <c r="O94" s="29" t="str">
        <f t="shared" si="9"/>
        <v/>
      </c>
    </row>
    <row r="95" spans="1:15" hidden="1" x14ac:dyDescent="0.2">
      <c r="A95" s="24" t="s">
        <v>498</v>
      </c>
      <c r="B95" t="s">
        <v>377</v>
      </c>
      <c r="C95" t="s">
        <v>435</v>
      </c>
      <c r="D95" t="s">
        <v>499</v>
      </c>
      <c r="E95">
        <v>107</v>
      </c>
      <c r="F95" t="s">
        <v>500</v>
      </c>
      <c r="G95" t="s">
        <v>465</v>
      </c>
      <c r="H95" t="s">
        <v>501</v>
      </c>
      <c r="I95" t="s">
        <v>379</v>
      </c>
      <c r="J95" s="24">
        <f t="shared" si="5"/>
        <v>3</v>
      </c>
      <c r="K95" t="str">
        <f t="shared" si="6"/>
        <v>Task</v>
      </c>
      <c r="L95" s="28">
        <f>IF(NOT(ISBLANK(I95)),VLOOKUP(I95,CostLookup!A:B,2)*LEFT(C95,FIND(" ",C95)),"")</f>
        <v>36946.559999999998</v>
      </c>
      <c r="M95" s="29" t="str">
        <f t="shared" si="7"/>
        <v/>
      </c>
      <c r="N95" s="29" t="str">
        <f t="shared" si="8"/>
        <v/>
      </c>
      <c r="O95" s="29" t="str">
        <f t="shared" si="9"/>
        <v/>
      </c>
    </row>
    <row r="96" spans="1:15" hidden="1" x14ac:dyDescent="0.2">
      <c r="A96" s="24" t="s">
        <v>1199</v>
      </c>
      <c r="B96" t="s">
        <v>502</v>
      </c>
      <c r="C96" t="s">
        <v>503</v>
      </c>
      <c r="F96" t="s">
        <v>446</v>
      </c>
      <c r="G96" t="s">
        <v>504</v>
      </c>
      <c r="J96" s="24">
        <f t="shared" si="5"/>
        <v>1</v>
      </c>
      <c r="K96" t="str">
        <f t="shared" si="6"/>
        <v>Component</v>
      </c>
      <c r="L96" s="28" t="str">
        <f>IF(NOT(ISBLANK(I96)),VLOOKUP(I96,CostLookup!A:B,2)*LEFT(C96,FIND(" ",C96)),"")</f>
        <v/>
      </c>
      <c r="M96" s="29" t="str">
        <f t="shared" si="7"/>
        <v/>
      </c>
      <c r="N96" s="29">
        <f t="shared" si="8"/>
        <v>275518.56</v>
      </c>
      <c r="O96" s="29" t="str">
        <f t="shared" si="9"/>
        <v/>
      </c>
    </row>
    <row r="97" spans="1:15" hidden="1" x14ac:dyDescent="0.2">
      <c r="A97" s="24" t="s">
        <v>505</v>
      </c>
      <c r="B97" t="s">
        <v>506</v>
      </c>
      <c r="C97" t="s">
        <v>409</v>
      </c>
      <c r="F97" t="s">
        <v>446</v>
      </c>
      <c r="G97" t="s">
        <v>405</v>
      </c>
      <c r="J97" s="24">
        <f t="shared" si="5"/>
        <v>2</v>
      </c>
      <c r="K97" t="str">
        <f t="shared" si="6"/>
        <v>Activity</v>
      </c>
      <c r="L97" s="28" t="str">
        <f>IF(NOT(ISBLANK(I97)),VLOOKUP(I97,CostLookup!A:B,2)*LEFT(C97,FIND(" ",C97)),"")</f>
        <v/>
      </c>
      <c r="M97" s="29">
        <f t="shared" si="7"/>
        <v>43818.400000000001</v>
      </c>
      <c r="N97" s="29" t="str">
        <f t="shared" si="8"/>
        <v/>
      </c>
      <c r="O97" s="29" t="str">
        <f t="shared" si="9"/>
        <v/>
      </c>
    </row>
    <row r="98" spans="1:15" hidden="1" x14ac:dyDescent="0.2">
      <c r="A98" s="24" t="s">
        <v>507</v>
      </c>
      <c r="B98" t="s">
        <v>338</v>
      </c>
      <c r="C98" t="s">
        <v>358</v>
      </c>
      <c r="D98">
        <v>75</v>
      </c>
      <c r="E98">
        <v>98</v>
      </c>
      <c r="F98" t="s">
        <v>446</v>
      </c>
      <c r="G98" t="s">
        <v>508</v>
      </c>
      <c r="H98" t="s">
        <v>509</v>
      </c>
      <c r="I98" t="s">
        <v>139</v>
      </c>
      <c r="J98" s="24">
        <f t="shared" si="5"/>
        <v>3</v>
      </c>
      <c r="K98" t="str">
        <f t="shared" si="6"/>
        <v>Task</v>
      </c>
      <c r="L98" s="28">
        <f>IF(NOT(ISBLANK(I98)),VLOOKUP(I98,CostLookup!A:B,2)*LEFT(C98,FIND(" ",C98)),"")</f>
        <v>14563.199999999999</v>
      </c>
      <c r="M98" s="29" t="str">
        <f t="shared" si="7"/>
        <v/>
      </c>
      <c r="N98" s="29" t="str">
        <f t="shared" si="8"/>
        <v/>
      </c>
      <c r="O98" s="29" t="str">
        <f t="shared" si="9"/>
        <v/>
      </c>
    </row>
    <row r="99" spans="1:15" hidden="1" x14ac:dyDescent="0.2">
      <c r="A99" s="24" t="s">
        <v>509</v>
      </c>
      <c r="B99" t="s">
        <v>414</v>
      </c>
      <c r="C99" t="s">
        <v>415</v>
      </c>
      <c r="D99">
        <v>97</v>
      </c>
      <c r="E99" t="s">
        <v>510</v>
      </c>
      <c r="F99" t="s">
        <v>321</v>
      </c>
      <c r="G99" t="s">
        <v>405</v>
      </c>
      <c r="H99" t="s">
        <v>512</v>
      </c>
      <c r="I99" t="s">
        <v>511</v>
      </c>
      <c r="J99" s="24">
        <f t="shared" si="5"/>
        <v>3</v>
      </c>
      <c r="K99" t="str">
        <f t="shared" si="6"/>
        <v>Task</v>
      </c>
      <c r="L99" s="28">
        <f>IF(NOT(ISBLANK(I99)),VLOOKUP(I99,CostLookup!A:B,2)*LEFT(C99,FIND(" ",C99)),"")</f>
        <v>29255.200000000001</v>
      </c>
      <c r="M99" s="29" t="str">
        <f t="shared" si="7"/>
        <v/>
      </c>
      <c r="N99" s="29" t="str">
        <f t="shared" si="8"/>
        <v/>
      </c>
      <c r="O99" s="29" t="str">
        <f t="shared" si="9"/>
        <v/>
      </c>
    </row>
    <row r="100" spans="1:15" hidden="1" x14ac:dyDescent="0.2">
      <c r="A100" s="24" t="s">
        <v>513</v>
      </c>
      <c r="B100" t="s">
        <v>514</v>
      </c>
      <c r="C100" t="s">
        <v>515</v>
      </c>
      <c r="F100" t="s">
        <v>325</v>
      </c>
      <c r="G100" t="s">
        <v>516</v>
      </c>
      <c r="J100" s="24">
        <f t="shared" si="5"/>
        <v>2</v>
      </c>
      <c r="K100" t="str">
        <f t="shared" si="6"/>
        <v>Activity</v>
      </c>
      <c r="L100" s="28" t="str">
        <f>IF(NOT(ISBLANK(I100)),VLOOKUP(I100,CostLookup!A:B,2)*LEFT(C100,FIND(" ",C100)),"")</f>
        <v/>
      </c>
      <c r="M100" s="29">
        <f t="shared" si="7"/>
        <v>91360.639999999985</v>
      </c>
      <c r="N100" s="29" t="str">
        <f t="shared" si="8"/>
        <v/>
      </c>
      <c r="O100" s="29" t="str">
        <f t="shared" si="9"/>
        <v/>
      </c>
    </row>
    <row r="101" spans="1:15" hidden="1" x14ac:dyDescent="0.2">
      <c r="A101" s="24" t="s">
        <v>517</v>
      </c>
      <c r="B101" t="s">
        <v>357</v>
      </c>
      <c r="C101" t="s">
        <v>435</v>
      </c>
      <c r="D101">
        <v>98</v>
      </c>
      <c r="E101">
        <v>101</v>
      </c>
      <c r="F101" t="s">
        <v>325</v>
      </c>
      <c r="G101" t="s">
        <v>518</v>
      </c>
      <c r="H101" t="s">
        <v>520</v>
      </c>
      <c r="I101" t="s">
        <v>519</v>
      </c>
      <c r="J101" s="24">
        <f t="shared" si="5"/>
        <v>3</v>
      </c>
      <c r="K101" t="str">
        <f t="shared" si="6"/>
        <v>Task</v>
      </c>
      <c r="L101" s="28">
        <f>IF(NOT(ISBLANK(I101)),VLOOKUP(I101,CostLookup!A:B,2)*LEFT(C101,FIND(" ",C101)),"")</f>
        <v>35940.799999999996</v>
      </c>
      <c r="M101" s="29" t="str">
        <f t="shared" si="7"/>
        <v/>
      </c>
      <c r="N101" s="29" t="str">
        <f t="shared" si="8"/>
        <v/>
      </c>
      <c r="O101" s="29" t="str">
        <f t="shared" si="9"/>
        <v/>
      </c>
    </row>
    <row r="102" spans="1:15" hidden="1" x14ac:dyDescent="0.2">
      <c r="A102" s="24" t="s">
        <v>520</v>
      </c>
      <c r="B102" t="s">
        <v>426</v>
      </c>
      <c r="C102" t="s">
        <v>521</v>
      </c>
      <c r="D102">
        <v>100</v>
      </c>
      <c r="E102">
        <v>103</v>
      </c>
      <c r="F102" t="s">
        <v>522</v>
      </c>
      <c r="G102" t="s">
        <v>516</v>
      </c>
      <c r="H102" t="s">
        <v>523</v>
      </c>
      <c r="I102" t="s">
        <v>486</v>
      </c>
      <c r="J102" s="24">
        <f t="shared" si="5"/>
        <v>3</v>
      </c>
      <c r="K102" t="str">
        <f t="shared" si="6"/>
        <v>Task</v>
      </c>
      <c r="L102" s="28">
        <f>IF(NOT(ISBLANK(I102)),VLOOKUP(I102,CostLookup!A:B,2)*LEFT(C102,FIND(" ",C102)),"")</f>
        <v>55419.839999999997</v>
      </c>
      <c r="M102" s="29" t="str">
        <f t="shared" si="7"/>
        <v/>
      </c>
      <c r="N102" s="29" t="str">
        <f t="shared" si="8"/>
        <v/>
      </c>
      <c r="O102" s="29" t="str">
        <f t="shared" si="9"/>
        <v/>
      </c>
    </row>
    <row r="103" spans="1:15" hidden="1" x14ac:dyDescent="0.2">
      <c r="A103" s="24" t="s">
        <v>524</v>
      </c>
      <c r="B103" t="s">
        <v>525</v>
      </c>
      <c r="C103" t="s">
        <v>164</v>
      </c>
      <c r="F103" t="s">
        <v>526</v>
      </c>
      <c r="G103" t="s">
        <v>504</v>
      </c>
      <c r="J103" s="24">
        <f t="shared" si="5"/>
        <v>2</v>
      </c>
      <c r="K103" t="str">
        <f t="shared" si="6"/>
        <v>Activity</v>
      </c>
      <c r="L103" s="28" t="str">
        <f>IF(NOT(ISBLANK(I103)),VLOOKUP(I103,CostLookup!A:B,2)*LEFT(C103,FIND(" ",C103)),"")</f>
        <v/>
      </c>
      <c r="M103" s="29">
        <f t="shared" si="7"/>
        <v>140339.51999999999</v>
      </c>
      <c r="N103" s="29" t="str">
        <f t="shared" si="8"/>
        <v/>
      </c>
      <c r="O103" s="29" t="str">
        <f t="shared" si="9"/>
        <v/>
      </c>
    </row>
    <row r="104" spans="1:15" hidden="1" x14ac:dyDescent="0.2">
      <c r="A104" s="24" t="s">
        <v>523</v>
      </c>
      <c r="B104" t="s">
        <v>357</v>
      </c>
      <c r="C104" t="s">
        <v>527</v>
      </c>
      <c r="D104">
        <v>101</v>
      </c>
      <c r="E104">
        <v>104</v>
      </c>
      <c r="F104" t="s">
        <v>526</v>
      </c>
      <c r="G104" t="s">
        <v>484</v>
      </c>
      <c r="H104" t="s">
        <v>529</v>
      </c>
      <c r="I104" t="s">
        <v>528</v>
      </c>
      <c r="J104" s="24">
        <f t="shared" si="5"/>
        <v>3</v>
      </c>
      <c r="K104" t="str">
        <f t="shared" si="6"/>
        <v>Task</v>
      </c>
      <c r="L104" s="28">
        <f>IF(NOT(ISBLANK(I104)),VLOOKUP(I104,CostLookup!A:B,2)*LEFT(C104,FIND(" ",C104)),"")</f>
        <v>90197.759999999995</v>
      </c>
      <c r="M104" s="29" t="str">
        <f t="shared" si="7"/>
        <v/>
      </c>
      <c r="N104" s="29" t="str">
        <f t="shared" si="8"/>
        <v/>
      </c>
      <c r="O104" s="29" t="str">
        <f t="shared" si="9"/>
        <v/>
      </c>
    </row>
    <row r="105" spans="1:15" hidden="1" x14ac:dyDescent="0.2">
      <c r="A105" s="24" t="s">
        <v>529</v>
      </c>
      <c r="B105" t="s">
        <v>426</v>
      </c>
      <c r="C105" t="s">
        <v>530</v>
      </c>
      <c r="D105">
        <v>103</v>
      </c>
      <c r="E105">
        <v>127</v>
      </c>
      <c r="F105" t="s">
        <v>531</v>
      </c>
      <c r="G105" t="s">
        <v>504</v>
      </c>
      <c r="H105" t="s">
        <v>403</v>
      </c>
      <c r="I105" t="s">
        <v>379</v>
      </c>
      <c r="J105" s="24">
        <f t="shared" si="5"/>
        <v>3</v>
      </c>
      <c r="K105" t="str">
        <f t="shared" si="6"/>
        <v>Task</v>
      </c>
      <c r="L105" s="28">
        <f>IF(NOT(ISBLANK(I105)),VLOOKUP(I105,CostLookup!A:B,2)*LEFT(C105,FIND(" ",C105)),"")</f>
        <v>50141.760000000002</v>
      </c>
      <c r="M105" s="29" t="str">
        <f t="shared" si="7"/>
        <v/>
      </c>
      <c r="N105" s="29" t="str">
        <f t="shared" si="8"/>
        <v/>
      </c>
      <c r="O105" s="29" t="str">
        <f t="shared" si="9"/>
        <v/>
      </c>
    </row>
    <row r="106" spans="1:15" hidden="1" x14ac:dyDescent="0.2">
      <c r="A106" s="24" t="s">
        <v>1200</v>
      </c>
      <c r="B106" t="s">
        <v>532</v>
      </c>
      <c r="C106" t="s">
        <v>334</v>
      </c>
      <c r="F106" t="s">
        <v>533</v>
      </c>
      <c r="G106" t="s">
        <v>534</v>
      </c>
      <c r="J106" s="24">
        <f t="shared" si="5"/>
        <v>1</v>
      </c>
      <c r="K106" t="str">
        <f t="shared" si="6"/>
        <v>Component</v>
      </c>
      <c r="L106" s="28" t="str">
        <f>IF(NOT(ISBLANK(I106)),VLOOKUP(I106,CostLookup!A:B,2)*LEFT(C106,FIND(" ",C106)),"")</f>
        <v/>
      </c>
      <c r="M106" s="29" t="str">
        <f t="shared" si="7"/>
        <v/>
      </c>
      <c r="N106" s="29">
        <f t="shared" si="8"/>
        <v>114782.40000000001</v>
      </c>
      <c r="O106" s="29" t="str">
        <f t="shared" si="9"/>
        <v/>
      </c>
    </row>
    <row r="107" spans="1:15" hidden="1" x14ac:dyDescent="0.2">
      <c r="A107" s="24" t="s">
        <v>535</v>
      </c>
      <c r="B107" t="s">
        <v>536</v>
      </c>
      <c r="C107" t="s">
        <v>334</v>
      </c>
      <c r="F107" t="s">
        <v>533</v>
      </c>
      <c r="G107" t="s">
        <v>534</v>
      </c>
      <c r="J107" s="24">
        <f t="shared" si="5"/>
        <v>2</v>
      </c>
      <c r="K107" t="str">
        <f t="shared" si="6"/>
        <v>Activity</v>
      </c>
      <c r="L107" s="28" t="str">
        <f>IF(NOT(ISBLANK(I107)),VLOOKUP(I107,CostLookup!A:B,2)*LEFT(C107,FIND(" ",C107)),"")</f>
        <v/>
      </c>
      <c r="M107" s="29">
        <f t="shared" si="7"/>
        <v>114782.40000000001</v>
      </c>
      <c r="N107" s="29" t="str">
        <f t="shared" si="8"/>
        <v/>
      </c>
      <c r="O107" s="29" t="str">
        <f t="shared" si="9"/>
        <v/>
      </c>
    </row>
    <row r="108" spans="1:15" hidden="1" x14ac:dyDescent="0.2">
      <c r="A108" s="24" t="s">
        <v>501</v>
      </c>
      <c r="B108" t="s">
        <v>537</v>
      </c>
      <c r="C108" t="s">
        <v>348</v>
      </c>
      <c r="D108">
        <v>94</v>
      </c>
      <c r="E108">
        <v>108</v>
      </c>
      <c r="F108" t="s">
        <v>533</v>
      </c>
      <c r="G108" t="s">
        <v>538</v>
      </c>
      <c r="H108" t="s">
        <v>539</v>
      </c>
      <c r="I108" t="s">
        <v>375</v>
      </c>
      <c r="J108" s="24">
        <f t="shared" si="5"/>
        <v>3</v>
      </c>
      <c r="K108" t="str">
        <f t="shared" si="6"/>
        <v>Task</v>
      </c>
      <c r="L108" s="28">
        <f>IF(NOT(ISBLANK(I108)),VLOOKUP(I108,CostLookup!A:B,2)*LEFT(C108,FIND(" ",C108)),"")</f>
        <v>18081.600000000002</v>
      </c>
      <c r="M108" s="29" t="str">
        <f t="shared" si="7"/>
        <v/>
      </c>
      <c r="N108" s="29" t="str">
        <f t="shared" si="8"/>
        <v/>
      </c>
      <c r="O108" s="29" t="str">
        <f t="shared" si="9"/>
        <v/>
      </c>
    </row>
    <row r="109" spans="1:15" hidden="1" x14ac:dyDescent="0.2">
      <c r="A109" s="24" t="s">
        <v>539</v>
      </c>
      <c r="B109" t="s">
        <v>540</v>
      </c>
      <c r="C109" t="s">
        <v>289</v>
      </c>
      <c r="D109">
        <v>107</v>
      </c>
      <c r="E109">
        <v>110</v>
      </c>
      <c r="F109" t="s">
        <v>541</v>
      </c>
      <c r="G109" t="s">
        <v>542</v>
      </c>
      <c r="H109" t="s">
        <v>543</v>
      </c>
      <c r="I109" t="s">
        <v>379</v>
      </c>
      <c r="J109" s="24">
        <f t="shared" si="5"/>
        <v>3</v>
      </c>
      <c r="K109" t="str">
        <f t="shared" si="6"/>
        <v>Task</v>
      </c>
      <c r="L109" s="28">
        <f>IF(NOT(ISBLANK(I109)),VLOOKUP(I109,CostLookup!A:B,2)*LEFT(C109,FIND(" ",C109)),"")</f>
        <v>13195.2</v>
      </c>
      <c r="M109" s="29" t="str">
        <f t="shared" si="7"/>
        <v/>
      </c>
      <c r="N109" s="29" t="str">
        <f t="shared" si="8"/>
        <v/>
      </c>
      <c r="O109" s="29" t="str">
        <f t="shared" si="9"/>
        <v/>
      </c>
    </row>
    <row r="110" spans="1:15" hidden="1" x14ac:dyDescent="0.2">
      <c r="A110" s="24" t="s">
        <v>544</v>
      </c>
      <c r="B110" t="s">
        <v>545</v>
      </c>
      <c r="C110" t="s">
        <v>468</v>
      </c>
      <c r="F110" t="s">
        <v>546</v>
      </c>
      <c r="G110" t="s">
        <v>534</v>
      </c>
      <c r="J110" s="24">
        <f t="shared" si="5"/>
        <v>3</v>
      </c>
      <c r="K110" t="s">
        <v>1226</v>
      </c>
      <c r="L110" s="28" t="str">
        <f>IF(NOT(ISBLANK(I110)),VLOOKUP(I110,CostLookup!A:B,2)*LEFT(C110,FIND(" ",C110)),"")</f>
        <v/>
      </c>
      <c r="M110" s="29">
        <f t="shared" si="7"/>
        <v>83505.600000000006</v>
      </c>
      <c r="N110" s="29" t="str">
        <f t="shared" si="8"/>
        <v/>
      </c>
      <c r="O110" s="29" t="str">
        <f t="shared" si="9"/>
        <v/>
      </c>
    </row>
    <row r="111" spans="1:15" hidden="1" x14ac:dyDescent="0.2">
      <c r="A111" s="24" t="s">
        <v>543</v>
      </c>
      <c r="B111" t="s">
        <v>547</v>
      </c>
      <c r="C111" t="s">
        <v>415</v>
      </c>
      <c r="D111">
        <v>108</v>
      </c>
      <c r="E111">
        <v>111</v>
      </c>
      <c r="F111" t="s">
        <v>546</v>
      </c>
      <c r="G111" t="s">
        <v>548</v>
      </c>
      <c r="H111" t="s">
        <v>550</v>
      </c>
      <c r="I111" t="s">
        <v>549</v>
      </c>
      <c r="J111" s="24">
        <f t="shared" si="5"/>
        <v>4</v>
      </c>
      <c r="K111" t="str">
        <f t="shared" si="6"/>
        <v>Task</v>
      </c>
      <c r="L111" s="28">
        <f>IF(NOT(ISBLANK(I111)),VLOOKUP(I111,CostLookup!A:B,2)*LEFT(C111,FIND(" ",C111)),"")</f>
        <v>31104</v>
      </c>
      <c r="M111" s="29" t="str">
        <f t="shared" si="7"/>
        <v/>
      </c>
      <c r="N111" s="29" t="str">
        <f t="shared" si="8"/>
        <v/>
      </c>
      <c r="O111" s="29" t="str">
        <f t="shared" si="9"/>
        <v/>
      </c>
    </row>
    <row r="112" spans="1:15" hidden="1" x14ac:dyDescent="0.2">
      <c r="A112" s="24" t="s">
        <v>550</v>
      </c>
      <c r="B112" t="s">
        <v>551</v>
      </c>
      <c r="C112" t="s">
        <v>415</v>
      </c>
      <c r="D112">
        <v>110</v>
      </c>
      <c r="E112">
        <v>112</v>
      </c>
      <c r="F112" t="s">
        <v>552</v>
      </c>
      <c r="G112" t="s">
        <v>553</v>
      </c>
      <c r="H112" t="s">
        <v>554</v>
      </c>
      <c r="I112" t="s">
        <v>127</v>
      </c>
      <c r="J112" s="24">
        <f t="shared" si="5"/>
        <v>4</v>
      </c>
      <c r="K112" t="str">
        <f t="shared" si="6"/>
        <v>Task</v>
      </c>
      <c r="L112" s="28">
        <f>IF(NOT(ISBLANK(I112)),VLOOKUP(I112,CostLookup!A:B,2)*LEFT(C112,FIND(" ",C112)),"")</f>
        <v>13320</v>
      </c>
      <c r="M112" s="29" t="str">
        <f t="shared" si="7"/>
        <v/>
      </c>
      <c r="N112" s="29" t="str">
        <f t="shared" si="8"/>
        <v/>
      </c>
      <c r="O112" s="29" t="str">
        <f t="shared" si="9"/>
        <v/>
      </c>
    </row>
    <row r="113" spans="1:15" hidden="1" x14ac:dyDescent="0.2">
      <c r="A113" s="24" t="s">
        <v>554</v>
      </c>
      <c r="B113" t="s">
        <v>555</v>
      </c>
      <c r="C113" t="s">
        <v>415</v>
      </c>
      <c r="D113">
        <v>111</v>
      </c>
      <c r="E113">
        <v>113</v>
      </c>
      <c r="F113" t="s">
        <v>556</v>
      </c>
      <c r="G113" t="s">
        <v>557</v>
      </c>
      <c r="H113" t="s">
        <v>559</v>
      </c>
      <c r="I113" t="s">
        <v>558</v>
      </c>
      <c r="J113" s="24">
        <f t="shared" si="5"/>
        <v>4</v>
      </c>
      <c r="K113" t="str">
        <f t="shared" si="6"/>
        <v>Task</v>
      </c>
      <c r="L113" s="28">
        <f>IF(NOT(ISBLANK(I113)),VLOOKUP(I113,CostLookup!A:B,2)*LEFT(C113,FIND(" ",C113)),"")</f>
        <v>26640</v>
      </c>
      <c r="M113" s="29" t="str">
        <f t="shared" si="7"/>
        <v/>
      </c>
      <c r="N113" s="29" t="str">
        <f t="shared" si="8"/>
        <v/>
      </c>
      <c r="O113" s="29" t="str">
        <f t="shared" si="9"/>
        <v/>
      </c>
    </row>
    <row r="114" spans="1:15" hidden="1" x14ac:dyDescent="0.2">
      <c r="A114" s="24" t="s">
        <v>559</v>
      </c>
      <c r="B114" t="s">
        <v>560</v>
      </c>
      <c r="C114" t="s">
        <v>251</v>
      </c>
      <c r="D114">
        <v>112</v>
      </c>
      <c r="E114">
        <v>158</v>
      </c>
      <c r="F114" t="s">
        <v>44</v>
      </c>
      <c r="G114" t="s">
        <v>534</v>
      </c>
      <c r="H114" t="s">
        <v>562</v>
      </c>
      <c r="I114" t="s">
        <v>561</v>
      </c>
      <c r="J114" s="24">
        <f t="shared" si="5"/>
        <v>4</v>
      </c>
      <c r="K114" t="str">
        <f t="shared" si="6"/>
        <v>Task</v>
      </c>
      <c r="L114" s="28">
        <f>IF(NOT(ISBLANK(I114)),VLOOKUP(I114,CostLookup!A:B,2)*LEFT(C114,FIND(" ",C114)),"")</f>
        <v>12441.6</v>
      </c>
      <c r="M114" s="29" t="str">
        <f t="shared" si="7"/>
        <v/>
      </c>
      <c r="N114" s="29" t="str">
        <f t="shared" si="8"/>
        <v/>
      </c>
      <c r="O114" s="29" t="str">
        <f t="shared" si="9"/>
        <v/>
      </c>
    </row>
    <row r="115" spans="1:15" hidden="1" x14ac:dyDescent="0.2">
      <c r="A115" s="24" t="s">
        <v>1201</v>
      </c>
      <c r="B115" t="s">
        <v>563</v>
      </c>
      <c r="C115" t="s">
        <v>564</v>
      </c>
      <c r="F115" t="s">
        <v>69</v>
      </c>
      <c r="G115" t="s">
        <v>565</v>
      </c>
      <c r="J115" s="24">
        <f t="shared" si="5"/>
        <v>1</v>
      </c>
      <c r="K115" t="str">
        <f t="shared" si="6"/>
        <v>Component</v>
      </c>
      <c r="L115" s="28" t="str">
        <f>IF(NOT(ISBLANK(I115)),VLOOKUP(I115,CostLookup!A:B,2)*LEFT(C115,FIND(" ",C115)),"")</f>
        <v/>
      </c>
      <c r="M115" s="29" t="str">
        <f t="shared" si="7"/>
        <v/>
      </c>
      <c r="N115" s="29">
        <f t="shared" si="8"/>
        <v>176231.84000000003</v>
      </c>
      <c r="O115" s="29" t="str">
        <f t="shared" si="9"/>
        <v/>
      </c>
    </row>
    <row r="116" spans="1:15" hidden="1" x14ac:dyDescent="0.2">
      <c r="A116" s="24" t="s">
        <v>566</v>
      </c>
      <c r="B116" t="s">
        <v>567</v>
      </c>
      <c r="C116" t="s">
        <v>568</v>
      </c>
      <c r="F116" t="s">
        <v>569</v>
      </c>
      <c r="G116" t="s">
        <v>570</v>
      </c>
      <c r="J116" s="24">
        <f t="shared" si="5"/>
        <v>2</v>
      </c>
      <c r="K116" t="str">
        <f t="shared" si="6"/>
        <v>Activity</v>
      </c>
      <c r="L116" s="28" t="str">
        <f>IF(NOT(ISBLANK(I116)),VLOOKUP(I116,CostLookup!A:B,2)*LEFT(C116,FIND(" ",C116)),"")</f>
        <v/>
      </c>
      <c r="M116" s="29">
        <f t="shared" si="7"/>
        <v>25588.800000000003</v>
      </c>
      <c r="N116" s="29" t="str">
        <f t="shared" si="8"/>
        <v/>
      </c>
      <c r="O116" s="29" t="str">
        <f t="shared" si="9"/>
        <v/>
      </c>
    </row>
    <row r="117" spans="1:15" hidden="1" x14ac:dyDescent="0.2">
      <c r="A117" s="24" t="s">
        <v>571</v>
      </c>
      <c r="B117" t="s">
        <v>338</v>
      </c>
      <c r="C117" t="s">
        <v>348</v>
      </c>
      <c r="D117">
        <v>39</v>
      </c>
      <c r="E117">
        <v>117</v>
      </c>
      <c r="F117" t="s">
        <v>569</v>
      </c>
      <c r="G117" t="s">
        <v>572</v>
      </c>
      <c r="H117" t="s">
        <v>573</v>
      </c>
      <c r="I117" t="s">
        <v>443</v>
      </c>
      <c r="J117" s="24">
        <f t="shared" si="5"/>
        <v>3</v>
      </c>
      <c r="K117" t="str">
        <f t="shared" si="6"/>
        <v>Task</v>
      </c>
      <c r="L117" s="28">
        <f>IF(NOT(ISBLANK(I117)),VLOOKUP(I117,CostLookup!A:B,2)*LEFT(C117,FIND(" ",C117)),"")</f>
        <v>21592.800000000003</v>
      </c>
      <c r="M117" s="29" t="str">
        <f t="shared" si="7"/>
        <v/>
      </c>
      <c r="N117" s="29" t="str">
        <f t="shared" si="8"/>
        <v/>
      </c>
      <c r="O117" s="29" t="str">
        <f t="shared" si="9"/>
        <v/>
      </c>
    </row>
    <row r="118" spans="1:15" hidden="1" x14ac:dyDescent="0.2">
      <c r="A118" s="24" t="s">
        <v>573</v>
      </c>
      <c r="B118" t="s">
        <v>414</v>
      </c>
      <c r="C118" t="s">
        <v>246</v>
      </c>
      <c r="D118">
        <v>116</v>
      </c>
      <c r="E118">
        <v>119</v>
      </c>
      <c r="F118" t="s">
        <v>355</v>
      </c>
      <c r="G118" t="s">
        <v>570</v>
      </c>
      <c r="H118" t="s">
        <v>574</v>
      </c>
      <c r="I118" t="s">
        <v>125</v>
      </c>
      <c r="J118" s="24">
        <f t="shared" si="5"/>
        <v>3</v>
      </c>
      <c r="K118" t="str">
        <f t="shared" si="6"/>
        <v>Task</v>
      </c>
      <c r="L118" s="28">
        <f>IF(NOT(ISBLANK(I118)),VLOOKUP(I118,CostLookup!A:B,2)*LEFT(C118,FIND(" ",C118)),"")</f>
        <v>3996</v>
      </c>
      <c r="M118" s="29" t="str">
        <f t="shared" si="7"/>
        <v/>
      </c>
      <c r="N118" s="29" t="str">
        <f t="shared" si="8"/>
        <v/>
      </c>
      <c r="O118" s="29" t="str">
        <f t="shared" si="9"/>
        <v/>
      </c>
    </row>
    <row r="119" spans="1:15" hidden="1" x14ac:dyDescent="0.2">
      <c r="A119" s="24" t="s">
        <v>575</v>
      </c>
      <c r="B119" t="s">
        <v>576</v>
      </c>
      <c r="C119" t="s">
        <v>399</v>
      </c>
      <c r="F119" t="s">
        <v>433</v>
      </c>
      <c r="G119" t="s">
        <v>577</v>
      </c>
      <c r="J119" s="24">
        <f t="shared" si="5"/>
        <v>2</v>
      </c>
      <c r="K119" t="str">
        <f t="shared" si="6"/>
        <v>Activity</v>
      </c>
      <c r="L119" s="28" t="str">
        <f>IF(NOT(ISBLANK(I119)),VLOOKUP(I119,CostLookup!A:B,2)*LEFT(C119,FIND(" ",C119)),"")</f>
        <v/>
      </c>
      <c r="M119" s="29">
        <f t="shared" si="7"/>
        <v>25715.84</v>
      </c>
      <c r="N119" s="29" t="str">
        <f t="shared" si="8"/>
        <v/>
      </c>
      <c r="O119" s="29" t="str">
        <f t="shared" si="9"/>
        <v/>
      </c>
    </row>
    <row r="120" spans="1:15" hidden="1" x14ac:dyDescent="0.2">
      <c r="A120" s="24" t="s">
        <v>574</v>
      </c>
      <c r="B120" t="s">
        <v>357</v>
      </c>
      <c r="C120" t="s">
        <v>358</v>
      </c>
      <c r="D120" s="22">
        <v>39117</v>
      </c>
      <c r="E120">
        <v>120</v>
      </c>
      <c r="F120" t="s">
        <v>433</v>
      </c>
      <c r="G120" t="s">
        <v>578</v>
      </c>
      <c r="H120" t="s">
        <v>579</v>
      </c>
      <c r="I120" t="s">
        <v>104</v>
      </c>
      <c r="J120" s="24">
        <f t="shared" si="5"/>
        <v>3</v>
      </c>
      <c r="K120" t="str">
        <f t="shared" si="6"/>
        <v>Task</v>
      </c>
      <c r="L120" s="28">
        <f>IF(NOT(ISBLANK(I120)),VLOOKUP(I120,CostLookup!A:B,2)*LEFT(C120,FIND(" ",C120)),"")</f>
        <v>9881.6</v>
      </c>
      <c r="M120" s="29" t="str">
        <f t="shared" si="7"/>
        <v/>
      </c>
      <c r="N120" s="29" t="str">
        <f t="shared" si="8"/>
        <v/>
      </c>
      <c r="O120" s="29" t="str">
        <f t="shared" si="9"/>
        <v/>
      </c>
    </row>
    <row r="121" spans="1:15" hidden="1" x14ac:dyDescent="0.2">
      <c r="A121" s="24" t="s">
        <v>579</v>
      </c>
      <c r="B121" t="s">
        <v>377</v>
      </c>
      <c r="C121" t="s">
        <v>348</v>
      </c>
      <c r="D121">
        <v>119</v>
      </c>
      <c r="E121">
        <v>124</v>
      </c>
      <c r="F121" t="s">
        <v>580</v>
      </c>
      <c r="G121" t="s">
        <v>577</v>
      </c>
      <c r="H121" t="s">
        <v>581</v>
      </c>
      <c r="I121" t="s">
        <v>486</v>
      </c>
      <c r="J121" s="24">
        <f t="shared" si="5"/>
        <v>3</v>
      </c>
      <c r="K121" t="str">
        <f t="shared" si="6"/>
        <v>Task</v>
      </c>
      <c r="L121" s="28">
        <f>IF(NOT(ISBLANK(I121)),VLOOKUP(I121,CostLookup!A:B,2)*LEFT(C121,FIND(" ",C121)),"")</f>
        <v>15834.24</v>
      </c>
      <c r="M121" s="29" t="str">
        <f t="shared" si="7"/>
        <v/>
      </c>
      <c r="N121" s="29" t="str">
        <f t="shared" si="8"/>
        <v/>
      </c>
      <c r="O121" s="29" t="str">
        <f t="shared" si="9"/>
        <v/>
      </c>
    </row>
    <row r="122" spans="1:15" hidden="1" x14ac:dyDescent="0.2">
      <c r="A122" s="24" t="s">
        <v>582</v>
      </c>
      <c r="B122" t="s">
        <v>583</v>
      </c>
      <c r="C122" t="s">
        <v>564</v>
      </c>
      <c r="F122" t="s">
        <v>69</v>
      </c>
      <c r="G122" t="s">
        <v>565</v>
      </c>
      <c r="J122" s="24">
        <f t="shared" si="5"/>
        <v>2</v>
      </c>
      <c r="K122" t="str">
        <f t="shared" si="6"/>
        <v>Activity</v>
      </c>
      <c r="L122" s="28" t="str">
        <f>IF(NOT(ISBLANK(I122)),VLOOKUP(I122,CostLookup!A:B,2)*LEFT(C122,FIND(" ",C122)),"")</f>
        <v/>
      </c>
      <c r="M122" s="29">
        <f t="shared" si="7"/>
        <v>124927.20000000001</v>
      </c>
      <c r="N122" s="29" t="str">
        <f t="shared" si="8"/>
        <v/>
      </c>
      <c r="O122" s="29" t="str">
        <f t="shared" si="9"/>
        <v/>
      </c>
    </row>
    <row r="123" spans="1:15" hidden="1" x14ac:dyDescent="0.2">
      <c r="A123" s="24" t="s">
        <v>584</v>
      </c>
      <c r="B123" t="s">
        <v>357</v>
      </c>
      <c r="C123" t="s">
        <v>415</v>
      </c>
      <c r="D123">
        <v>39</v>
      </c>
      <c r="E123">
        <v>123</v>
      </c>
      <c r="F123" t="s">
        <v>69</v>
      </c>
      <c r="G123" t="s">
        <v>73</v>
      </c>
      <c r="H123" t="s">
        <v>585</v>
      </c>
      <c r="I123" t="s">
        <v>108</v>
      </c>
      <c r="J123" s="24">
        <f t="shared" si="5"/>
        <v>3</v>
      </c>
      <c r="K123" t="str">
        <f t="shared" si="6"/>
        <v>Task</v>
      </c>
      <c r="L123" s="28">
        <f>IF(NOT(ISBLANK(I123)),VLOOKUP(I123,CostLookup!A:B,2)*LEFT(C123,FIND(" ",C123)),"")</f>
        <v>13320</v>
      </c>
      <c r="M123" s="29" t="str">
        <f t="shared" si="7"/>
        <v/>
      </c>
      <c r="N123" s="29" t="str">
        <f t="shared" si="8"/>
        <v/>
      </c>
      <c r="O123" s="29" t="str">
        <f t="shared" si="9"/>
        <v/>
      </c>
    </row>
    <row r="124" spans="1:15" hidden="1" x14ac:dyDescent="0.2">
      <c r="A124" s="24" t="s">
        <v>585</v>
      </c>
      <c r="B124" t="s">
        <v>377</v>
      </c>
      <c r="C124" t="s">
        <v>415</v>
      </c>
      <c r="D124">
        <v>122</v>
      </c>
      <c r="E124">
        <v>127</v>
      </c>
      <c r="F124" t="s">
        <v>586</v>
      </c>
      <c r="G124" t="s">
        <v>578</v>
      </c>
      <c r="H124" t="s">
        <v>403</v>
      </c>
      <c r="I124" t="s">
        <v>587</v>
      </c>
      <c r="J124" s="24">
        <f t="shared" si="5"/>
        <v>3</v>
      </c>
      <c r="K124" t="str">
        <f t="shared" si="6"/>
        <v>Task</v>
      </c>
      <c r="L124" s="28">
        <f>IF(NOT(ISBLANK(I124)),VLOOKUP(I124,CostLookup!A:B,2)*LEFT(C124,FIND(" ",C124)),"")</f>
        <v>26390.400000000001</v>
      </c>
      <c r="M124" s="29" t="str">
        <f t="shared" si="7"/>
        <v/>
      </c>
      <c r="N124" s="29" t="str">
        <f t="shared" si="8"/>
        <v/>
      </c>
      <c r="O124" s="29" t="str">
        <f t="shared" si="9"/>
        <v/>
      </c>
    </row>
    <row r="125" spans="1:15" hidden="1" x14ac:dyDescent="0.2">
      <c r="A125" s="24" t="s">
        <v>581</v>
      </c>
      <c r="B125" t="s">
        <v>398</v>
      </c>
      <c r="C125" t="s">
        <v>421</v>
      </c>
      <c r="D125">
        <v>120</v>
      </c>
      <c r="E125">
        <v>144</v>
      </c>
      <c r="F125" t="s">
        <v>494</v>
      </c>
      <c r="G125" t="s">
        <v>565</v>
      </c>
      <c r="H125" t="s">
        <v>589</v>
      </c>
      <c r="I125" t="s">
        <v>588</v>
      </c>
      <c r="J125" s="24">
        <f t="shared" si="5"/>
        <v>3</v>
      </c>
      <c r="K125" t="str">
        <f t="shared" si="6"/>
        <v>Task</v>
      </c>
      <c r="L125" s="28">
        <f>IF(NOT(ISBLANK(I125)),VLOOKUP(I125,CostLookup!A:B,2)*LEFT(C125,FIND(" ",C125)),"")</f>
        <v>85216.800000000017</v>
      </c>
      <c r="M125" s="29" t="str">
        <f t="shared" si="7"/>
        <v/>
      </c>
      <c r="N125" s="29" t="str">
        <f t="shared" si="8"/>
        <v/>
      </c>
      <c r="O125" s="29" t="str">
        <f t="shared" si="9"/>
        <v/>
      </c>
    </row>
    <row r="126" spans="1:15" hidden="1" x14ac:dyDescent="0.2">
      <c r="A126" s="24" t="s">
        <v>1202</v>
      </c>
      <c r="B126" t="s">
        <v>590</v>
      </c>
      <c r="C126" t="s">
        <v>591</v>
      </c>
      <c r="F126" t="s">
        <v>61</v>
      </c>
      <c r="G126" t="s">
        <v>592</v>
      </c>
      <c r="J126" s="24">
        <f t="shared" si="5"/>
        <v>1</v>
      </c>
      <c r="K126" t="str">
        <f t="shared" si="6"/>
        <v>Component</v>
      </c>
      <c r="L126" s="28" t="str">
        <f>IF(NOT(ISBLANK(I126)),VLOOKUP(I126,CostLookup!A:B,2)*LEFT(C126,FIND(" ",C126)),"")</f>
        <v/>
      </c>
      <c r="M126" s="29" t="str">
        <f t="shared" si="7"/>
        <v/>
      </c>
      <c r="N126" s="29">
        <f t="shared" si="8"/>
        <v>274305.84000000003</v>
      </c>
      <c r="O126" s="29" t="str">
        <f t="shared" si="9"/>
        <v/>
      </c>
    </row>
    <row r="127" spans="1:15" hidden="1" x14ac:dyDescent="0.2">
      <c r="A127" s="24" t="s">
        <v>593</v>
      </c>
      <c r="B127" t="s">
        <v>594</v>
      </c>
      <c r="C127" t="s">
        <v>527</v>
      </c>
      <c r="F127" t="s">
        <v>595</v>
      </c>
      <c r="G127" t="s">
        <v>596</v>
      </c>
      <c r="J127" s="24">
        <f t="shared" si="5"/>
        <v>2</v>
      </c>
      <c r="K127" t="str">
        <f t="shared" si="6"/>
        <v>Activity</v>
      </c>
      <c r="L127" s="28" t="str">
        <f>IF(NOT(ISBLANK(I127)),VLOOKUP(I127,CostLookup!A:B,2)*LEFT(C127,FIND(" ",C127)),"")</f>
        <v/>
      </c>
      <c r="M127" s="29">
        <f t="shared" si="7"/>
        <v>59169.600000000006</v>
      </c>
      <c r="N127" s="29" t="str">
        <f t="shared" si="8"/>
        <v/>
      </c>
      <c r="O127" s="29" t="str">
        <f t="shared" si="9"/>
        <v/>
      </c>
    </row>
    <row r="128" spans="1:15" hidden="1" x14ac:dyDescent="0.2">
      <c r="A128" s="24" t="s">
        <v>403</v>
      </c>
      <c r="B128" t="s">
        <v>338</v>
      </c>
      <c r="C128" t="s">
        <v>391</v>
      </c>
      <c r="D128" t="s">
        <v>597</v>
      </c>
      <c r="E128">
        <v>128</v>
      </c>
      <c r="F128" t="s">
        <v>595</v>
      </c>
      <c r="G128" t="s">
        <v>598</v>
      </c>
      <c r="H128" t="s">
        <v>599</v>
      </c>
      <c r="I128" t="s">
        <v>443</v>
      </c>
      <c r="J128" s="24">
        <f t="shared" si="5"/>
        <v>3</v>
      </c>
      <c r="K128" t="str">
        <f t="shared" si="6"/>
        <v>Task</v>
      </c>
      <c r="L128" s="28">
        <f>IF(NOT(ISBLANK(I128)),VLOOKUP(I128,CostLookup!A:B,2)*LEFT(C128,FIND(" ",C128)),"")</f>
        <v>43185.600000000006</v>
      </c>
      <c r="M128" s="29" t="str">
        <f t="shared" si="7"/>
        <v/>
      </c>
      <c r="N128" s="29" t="str">
        <f t="shared" si="8"/>
        <v/>
      </c>
      <c r="O128" s="29" t="str">
        <f t="shared" si="9"/>
        <v/>
      </c>
    </row>
    <row r="129" spans="1:15" hidden="1" x14ac:dyDescent="0.2">
      <c r="A129" s="24" t="s">
        <v>599</v>
      </c>
      <c r="B129" t="s">
        <v>414</v>
      </c>
      <c r="C129" t="s">
        <v>391</v>
      </c>
      <c r="D129">
        <v>127</v>
      </c>
      <c r="E129">
        <v>134</v>
      </c>
      <c r="F129" t="s">
        <v>600</v>
      </c>
      <c r="G129" t="s">
        <v>596</v>
      </c>
      <c r="H129" t="s">
        <v>601</v>
      </c>
      <c r="I129" t="s">
        <v>125</v>
      </c>
      <c r="J129" s="24">
        <f t="shared" si="5"/>
        <v>3</v>
      </c>
      <c r="K129" t="str">
        <f t="shared" si="6"/>
        <v>Task</v>
      </c>
      <c r="L129" s="28">
        <f>IF(NOT(ISBLANK(I129)),VLOOKUP(I129,CostLookup!A:B,2)*LEFT(C129,FIND(" ",C129)),"")</f>
        <v>15984</v>
      </c>
      <c r="M129" s="29" t="str">
        <f t="shared" si="7"/>
        <v/>
      </c>
      <c r="N129" s="29" t="str">
        <f t="shared" si="8"/>
        <v/>
      </c>
      <c r="O129" s="29" t="str">
        <f t="shared" si="9"/>
        <v/>
      </c>
    </row>
    <row r="130" spans="1:15" hidden="1" x14ac:dyDescent="0.2">
      <c r="A130" s="24" t="s">
        <v>602</v>
      </c>
      <c r="B130" t="s">
        <v>603</v>
      </c>
      <c r="C130" t="s">
        <v>591</v>
      </c>
      <c r="F130" t="s">
        <v>61</v>
      </c>
      <c r="G130" t="s">
        <v>592</v>
      </c>
      <c r="J130" s="24">
        <f t="shared" si="5"/>
        <v>2</v>
      </c>
      <c r="K130" t="str">
        <f t="shared" si="6"/>
        <v>Activity</v>
      </c>
      <c r="L130" s="28" t="str">
        <f>IF(NOT(ISBLANK(I130)),VLOOKUP(I130,CostLookup!A:B,2)*LEFT(C130,FIND(" ",C130)),"")</f>
        <v/>
      </c>
      <c r="M130" s="29">
        <f t="shared" si="7"/>
        <v>215136.24000000005</v>
      </c>
      <c r="N130" s="29" t="str">
        <f t="shared" si="8"/>
        <v/>
      </c>
      <c r="O130" s="29" t="str">
        <f t="shared" si="9"/>
        <v/>
      </c>
    </row>
    <row r="131" spans="1:15" hidden="1" x14ac:dyDescent="0.2">
      <c r="A131" s="24" t="s">
        <v>604</v>
      </c>
      <c r="B131" t="s">
        <v>605</v>
      </c>
      <c r="C131" t="s">
        <v>606</v>
      </c>
      <c r="F131" t="s">
        <v>61</v>
      </c>
      <c r="G131" t="s">
        <v>607</v>
      </c>
      <c r="J131" s="24">
        <f t="shared" ref="J131:J194" si="10">LEN(A131)-LEN(SUBSTITUTE(A131,".",""))</f>
        <v>3</v>
      </c>
      <c r="K131" t="s">
        <v>1227</v>
      </c>
      <c r="L131" s="28" t="str">
        <f>IF(NOT(ISBLANK(I131)),VLOOKUP(I131,CostLookup!A:B,2)*LEFT(C131,FIND(" ",C131)),"")</f>
        <v/>
      </c>
      <c r="M131" s="29" t="str">
        <f t="shared" ref="M131:M194" si="11">IF(EXACT($K131,"Activity"),SUMIF($A:$A,CONCATENATE($A131,"*"),$L:$L),"")</f>
        <v/>
      </c>
      <c r="N131" s="29" t="str">
        <f t="shared" ref="N131:N194" si="12">IF(EXACT($K131,"Component"),SUMIF($A:$A,CONCATENATE($A131,"*"),$L:$L),"")</f>
        <v/>
      </c>
      <c r="O131" s="29" t="str">
        <f t="shared" ref="O131:O194" si="13">IF(EXACT(K131,"Phase"),SUMIF(A:A,CONCATENATE(A131,"*"),L:L),"")</f>
        <v/>
      </c>
    </row>
    <row r="132" spans="1:15" hidden="1" x14ac:dyDescent="0.2">
      <c r="A132" s="24" t="s">
        <v>608</v>
      </c>
      <c r="B132" t="s">
        <v>609</v>
      </c>
      <c r="C132" t="s">
        <v>610</v>
      </c>
      <c r="F132" t="s">
        <v>61</v>
      </c>
      <c r="G132" t="s">
        <v>611</v>
      </c>
      <c r="J132" s="24">
        <f t="shared" si="10"/>
        <v>4</v>
      </c>
      <c r="K132" t="s">
        <v>1223</v>
      </c>
      <c r="L132" s="28" t="str">
        <f>IF(NOT(ISBLANK(I132)),VLOOKUP(I132,CostLookup!A:B,2)*LEFT(C132,FIND(" ",C132)),"")</f>
        <v/>
      </c>
      <c r="M132" s="29" t="str">
        <f t="shared" si="11"/>
        <v/>
      </c>
      <c r="N132" s="29" t="str">
        <f t="shared" si="12"/>
        <v/>
      </c>
      <c r="O132" s="29" t="str">
        <f t="shared" si="13"/>
        <v/>
      </c>
    </row>
    <row r="133" spans="1:15" hidden="1" x14ac:dyDescent="0.2">
      <c r="A133" s="24" t="s">
        <v>612</v>
      </c>
      <c r="B133" t="s">
        <v>613</v>
      </c>
      <c r="C133" t="s">
        <v>614</v>
      </c>
      <c r="D133">
        <v>39</v>
      </c>
      <c r="E133">
        <v>133</v>
      </c>
      <c r="F133" t="s">
        <v>61</v>
      </c>
      <c r="G133" t="s">
        <v>615</v>
      </c>
      <c r="H133" t="s">
        <v>617</v>
      </c>
      <c r="I133" t="s">
        <v>616</v>
      </c>
      <c r="J133" s="24">
        <f t="shared" si="10"/>
        <v>5</v>
      </c>
      <c r="K133" t="s">
        <v>1228</v>
      </c>
      <c r="L133" s="28">
        <f>IF(NOT(ISBLANK(I133)),VLOOKUP(I133,CostLookup!A:B,2)*LEFT(C133,FIND(" ",C133)),"")</f>
        <v>79535.680000000008</v>
      </c>
      <c r="M133" s="29" t="str">
        <f t="shared" si="11"/>
        <v/>
      </c>
      <c r="N133" s="29" t="str">
        <f t="shared" si="12"/>
        <v/>
      </c>
      <c r="O133" s="29" t="str">
        <f t="shared" si="13"/>
        <v/>
      </c>
    </row>
    <row r="134" spans="1:15" hidden="1" x14ac:dyDescent="0.2">
      <c r="A134" s="24" t="s">
        <v>617</v>
      </c>
      <c r="B134" t="s">
        <v>618</v>
      </c>
      <c r="C134" t="s">
        <v>415</v>
      </c>
      <c r="D134">
        <v>132</v>
      </c>
      <c r="E134">
        <v>134</v>
      </c>
      <c r="F134" t="s">
        <v>619</v>
      </c>
      <c r="G134" t="s">
        <v>611</v>
      </c>
      <c r="H134" t="s">
        <v>601</v>
      </c>
      <c r="I134" t="s">
        <v>104</v>
      </c>
      <c r="J134" s="24">
        <f t="shared" si="10"/>
        <v>5</v>
      </c>
      <c r="K134" t="s">
        <v>1228</v>
      </c>
      <c r="L134" s="28">
        <f>IF(NOT(ISBLANK(I134)),VLOOKUP(I134,CostLookup!A:B,2)*LEFT(C134,FIND(" ",C134)),"")</f>
        <v>12352</v>
      </c>
      <c r="M134" s="29" t="str">
        <f t="shared" si="11"/>
        <v/>
      </c>
      <c r="N134" s="29" t="str">
        <f t="shared" si="12"/>
        <v/>
      </c>
      <c r="O134" s="29" t="str">
        <f t="shared" si="13"/>
        <v/>
      </c>
    </row>
    <row r="135" spans="1:15" hidden="1" x14ac:dyDescent="0.2">
      <c r="A135" s="24" t="s">
        <v>601</v>
      </c>
      <c r="B135" t="s">
        <v>620</v>
      </c>
      <c r="C135" t="s">
        <v>391</v>
      </c>
      <c r="D135" s="22">
        <v>133128</v>
      </c>
      <c r="E135">
        <v>135</v>
      </c>
      <c r="F135" t="s">
        <v>621</v>
      </c>
      <c r="G135" t="s">
        <v>622</v>
      </c>
      <c r="H135" t="s">
        <v>624</v>
      </c>
      <c r="I135" t="s">
        <v>623</v>
      </c>
      <c r="J135" s="24">
        <f t="shared" si="10"/>
        <v>4</v>
      </c>
      <c r="K135" t="s">
        <v>1223</v>
      </c>
      <c r="L135" s="28">
        <f>IF(NOT(ISBLANK(I135)),VLOOKUP(I135,CostLookup!A:B,2)*LEFT(C135,FIND(" ",C135)),"")</f>
        <v>31368.959999999999</v>
      </c>
      <c r="M135" s="29" t="str">
        <f t="shared" si="11"/>
        <v/>
      </c>
      <c r="N135" s="29" t="str">
        <f t="shared" si="12"/>
        <v/>
      </c>
      <c r="O135" s="29" t="str">
        <f t="shared" si="13"/>
        <v/>
      </c>
    </row>
    <row r="136" spans="1:15" hidden="1" x14ac:dyDescent="0.2">
      <c r="A136" s="24" t="s">
        <v>624</v>
      </c>
      <c r="B136" t="s">
        <v>625</v>
      </c>
      <c r="C136" t="s">
        <v>391</v>
      </c>
      <c r="D136">
        <v>134</v>
      </c>
      <c r="E136" s="22">
        <v>140137</v>
      </c>
      <c r="F136" t="s">
        <v>626</v>
      </c>
      <c r="G136" t="s">
        <v>607</v>
      </c>
      <c r="H136" t="s">
        <v>627</v>
      </c>
      <c r="I136" t="s">
        <v>588</v>
      </c>
      <c r="J136" s="24">
        <f t="shared" si="10"/>
        <v>4</v>
      </c>
      <c r="K136" t="str">
        <f t="shared" ref="K136:K194" si="14">IF(J136=0,"Phase",IF(J136&gt;=J137,"Task",IF(J136=1,"Component",IF(J136=2,"Activity",""))))</f>
        <v>Task</v>
      </c>
      <c r="L136" s="28">
        <f>IF(NOT(ISBLANK(I136)),VLOOKUP(I136,CostLookup!A:B,2)*LEFT(C136,FIND(" ",C136)),"")</f>
        <v>34086.720000000001</v>
      </c>
      <c r="M136" s="29" t="str">
        <f t="shared" si="11"/>
        <v/>
      </c>
      <c r="N136" s="29" t="str">
        <f t="shared" si="12"/>
        <v/>
      </c>
      <c r="O136" s="29" t="str">
        <f t="shared" si="13"/>
        <v/>
      </c>
    </row>
    <row r="137" spans="1:15" hidden="1" x14ac:dyDescent="0.2">
      <c r="A137" s="24" t="s">
        <v>628</v>
      </c>
      <c r="B137" t="s">
        <v>629</v>
      </c>
      <c r="C137" t="s">
        <v>274</v>
      </c>
      <c r="F137" t="s">
        <v>565</v>
      </c>
      <c r="G137" t="s">
        <v>592</v>
      </c>
      <c r="J137" s="24">
        <f t="shared" si="10"/>
        <v>3</v>
      </c>
      <c r="K137" t="s">
        <v>1227</v>
      </c>
      <c r="L137" s="28" t="str">
        <f>IF(NOT(ISBLANK(I137)),VLOOKUP(I137,CostLookup!A:B,2)*LEFT(C137,FIND(" ",C137)),"")</f>
        <v/>
      </c>
      <c r="M137" s="29" t="str">
        <f t="shared" si="11"/>
        <v/>
      </c>
      <c r="N137" s="29" t="str">
        <f t="shared" si="12"/>
        <v/>
      </c>
      <c r="O137" s="29" t="str">
        <f t="shared" si="13"/>
        <v/>
      </c>
    </row>
    <row r="138" spans="1:15" hidden="1" x14ac:dyDescent="0.2">
      <c r="A138" s="24" t="s">
        <v>630</v>
      </c>
      <c r="B138" t="s">
        <v>631</v>
      </c>
      <c r="C138" t="s">
        <v>358</v>
      </c>
      <c r="D138">
        <v>135</v>
      </c>
      <c r="E138">
        <v>138</v>
      </c>
      <c r="F138" t="s">
        <v>565</v>
      </c>
      <c r="G138" t="s">
        <v>632</v>
      </c>
      <c r="H138" t="s">
        <v>633</v>
      </c>
      <c r="I138" t="s">
        <v>135</v>
      </c>
      <c r="J138" s="24">
        <f t="shared" si="10"/>
        <v>4</v>
      </c>
      <c r="K138" t="str">
        <f t="shared" si="14"/>
        <v>Task</v>
      </c>
      <c r="L138" s="28">
        <f>IF(NOT(ISBLANK(I138)),VLOOKUP(I138,CostLookup!A:B,2)*LEFT(C138,FIND(" ",C138)),"")</f>
        <v>9528.32</v>
      </c>
      <c r="M138" s="29" t="str">
        <f t="shared" si="11"/>
        <v/>
      </c>
      <c r="N138" s="29" t="str">
        <f t="shared" si="12"/>
        <v/>
      </c>
      <c r="O138" s="29" t="str">
        <f t="shared" si="13"/>
        <v/>
      </c>
    </row>
    <row r="139" spans="1:15" hidden="1" x14ac:dyDescent="0.2">
      <c r="A139" s="24" t="s">
        <v>633</v>
      </c>
      <c r="B139" t="s">
        <v>634</v>
      </c>
      <c r="C139" t="s">
        <v>378</v>
      </c>
      <c r="D139">
        <v>137</v>
      </c>
      <c r="E139">
        <v>139</v>
      </c>
      <c r="F139" t="s">
        <v>542</v>
      </c>
      <c r="G139" t="s">
        <v>635</v>
      </c>
      <c r="H139" t="s">
        <v>636</v>
      </c>
      <c r="I139" t="s">
        <v>135</v>
      </c>
      <c r="J139" s="24">
        <f t="shared" si="10"/>
        <v>4</v>
      </c>
      <c r="K139" t="str">
        <f t="shared" si="14"/>
        <v>Task</v>
      </c>
      <c r="L139" s="28">
        <f>IF(NOT(ISBLANK(I139)),VLOOKUP(I139,CostLookup!A:B,2)*LEFT(C139,FIND(" ",C139)),"")</f>
        <v>10719.36</v>
      </c>
      <c r="M139" s="29" t="str">
        <f t="shared" si="11"/>
        <v/>
      </c>
      <c r="N139" s="29" t="str">
        <f t="shared" si="12"/>
        <v/>
      </c>
      <c r="O139" s="29" t="str">
        <f t="shared" si="13"/>
        <v/>
      </c>
    </row>
    <row r="140" spans="1:15" hidden="1" x14ac:dyDescent="0.2">
      <c r="A140" s="24" t="s">
        <v>636</v>
      </c>
      <c r="B140" t="s">
        <v>637</v>
      </c>
      <c r="C140" t="s">
        <v>172</v>
      </c>
      <c r="D140">
        <v>138</v>
      </c>
      <c r="E140">
        <v>140</v>
      </c>
      <c r="F140" t="s">
        <v>638</v>
      </c>
      <c r="G140" t="s">
        <v>639</v>
      </c>
      <c r="H140" t="s">
        <v>641</v>
      </c>
      <c r="I140" t="s">
        <v>640</v>
      </c>
      <c r="J140" s="24">
        <f t="shared" si="10"/>
        <v>4</v>
      </c>
      <c r="K140" t="str">
        <f t="shared" si="14"/>
        <v>Task</v>
      </c>
      <c r="L140" s="28">
        <f>IF(NOT(ISBLANK(I140)),VLOOKUP(I140,CostLookup!A:B,2)*LEFT(C140,FIND(" ",C140)),"")</f>
        <v>17661.28</v>
      </c>
      <c r="M140" s="29" t="str">
        <f t="shared" si="11"/>
        <v/>
      </c>
      <c r="N140" s="29" t="str">
        <f t="shared" si="12"/>
        <v/>
      </c>
      <c r="O140" s="29" t="str">
        <f t="shared" si="13"/>
        <v/>
      </c>
    </row>
    <row r="141" spans="1:15" hidden="1" x14ac:dyDescent="0.2">
      <c r="A141" s="24" t="s">
        <v>641</v>
      </c>
      <c r="B141" t="s">
        <v>642</v>
      </c>
      <c r="C141" t="s">
        <v>172</v>
      </c>
      <c r="D141" s="22">
        <v>135139</v>
      </c>
      <c r="E141">
        <v>144</v>
      </c>
      <c r="F141" t="s">
        <v>643</v>
      </c>
      <c r="G141" t="s">
        <v>592</v>
      </c>
      <c r="H141" t="s">
        <v>589</v>
      </c>
      <c r="I141" t="s">
        <v>588</v>
      </c>
      <c r="J141" s="24">
        <f t="shared" si="10"/>
        <v>4</v>
      </c>
      <c r="K141" t="str">
        <f t="shared" si="14"/>
        <v>Task</v>
      </c>
      <c r="L141" s="28">
        <f>IF(NOT(ISBLANK(I141)),VLOOKUP(I141,CostLookup!A:B,2)*LEFT(C141,FIND(" ",C141)),"")</f>
        <v>19883.920000000002</v>
      </c>
      <c r="M141" s="29" t="str">
        <f t="shared" si="11"/>
        <v/>
      </c>
      <c r="N141" s="29" t="str">
        <f t="shared" si="12"/>
        <v/>
      </c>
      <c r="O141" s="29" t="str">
        <f t="shared" si="13"/>
        <v/>
      </c>
    </row>
    <row r="142" spans="1:15" hidden="1" x14ac:dyDescent="0.2">
      <c r="A142" s="24" t="s">
        <v>1203</v>
      </c>
      <c r="B142" t="s">
        <v>644</v>
      </c>
      <c r="C142" t="s">
        <v>645</v>
      </c>
      <c r="F142" t="s">
        <v>646</v>
      </c>
      <c r="G142" t="s">
        <v>301</v>
      </c>
      <c r="J142" s="24">
        <f t="shared" si="10"/>
        <v>1</v>
      </c>
      <c r="K142" t="str">
        <f t="shared" si="14"/>
        <v>Component</v>
      </c>
      <c r="L142" s="28" t="str">
        <f>IF(NOT(ISBLANK(I142)),VLOOKUP(I142,CostLookup!A:B,2)*LEFT(C142,FIND(" ",C142)),"")</f>
        <v/>
      </c>
      <c r="M142" s="29" t="str">
        <f t="shared" si="11"/>
        <v/>
      </c>
      <c r="N142" s="29">
        <f t="shared" si="12"/>
        <v>99343.280000000013</v>
      </c>
      <c r="O142" s="29" t="str">
        <f t="shared" si="13"/>
        <v/>
      </c>
    </row>
    <row r="143" spans="1:15" hidden="1" x14ac:dyDescent="0.2">
      <c r="A143" s="24" t="s">
        <v>647</v>
      </c>
      <c r="B143" t="s">
        <v>648</v>
      </c>
      <c r="C143" t="s">
        <v>391</v>
      </c>
      <c r="F143" t="s">
        <v>646</v>
      </c>
      <c r="G143" t="s">
        <v>82</v>
      </c>
      <c r="J143" s="24">
        <f t="shared" si="10"/>
        <v>2</v>
      </c>
      <c r="K143" t="str">
        <f t="shared" si="14"/>
        <v>Activity</v>
      </c>
      <c r="L143" s="28" t="str">
        <f>IF(NOT(ISBLANK(I143)),VLOOKUP(I143,CostLookup!A:B,2)*LEFT(C143,FIND(" ",C143)),"")</f>
        <v/>
      </c>
      <c r="M143" s="29">
        <f t="shared" si="11"/>
        <v>15834.24</v>
      </c>
      <c r="N143" s="29" t="str">
        <f t="shared" si="12"/>
        <v/>
      </c>
      <c r="O143" s="29" t="str">
        <f t="shared" si="13"/>
        <v/>
      </c>
    </row>
    <row r="144" spans="1:15" hidden="1" x14ac:dyDescent="0.2">
      <c r="A144" s="24" t="s">
        <v>649</v>
      </c>
      <c r="B144" t="s">
        <v>650</v>
      </c>
      <c r="C144" t="s">
        <v>391</v>
      </c>
      <c r="F144" t="s">
        <v>646</v>
      </c>
      <c r="G144" t="s">
        <v>82</v>
      </c>
      <c r="J144" s="24">
        <f t="shared" si="10"/>
        <v>3</v>
      </c>
      <c r="K144" t="s">
        <v>1223</v>
      </c>
      <c r="L144" s="28" t="str">
        <f>IF(NOT(ISBLANK(I144)),VLOOKUP(I144,CostLookup!A:B,2)*LEFT(C144,FIND(" ",C144)),"")</f>
        <v/>
      </c>
      <c r="M144" s="29" t="str">
        <f t="shared" si="11"/>
        <v/>
      </c>
      <c r="N144" s="29" t="str">
        <f t="shared" si="12"/>
        <v/>
      </c>
      <c r="O144" s="29" t="str">
        <f t="shared" si="13"/>
        <v/>
      </c>
    </row>
    <row r="145" spans="1:15" hidden="1" x14ac:dyDescent="0.2">
      <c r="A145" s="24" t="s">
        <v>589</v>
      </c>
      <c r="B145" t="s">
        <v>651</v>
      </c>
      <c r="C145" t="s">
        <v>348</v>
      </c>
      <c r="D145" s="22">
        <v>140124</v>
      </c>
      <c r="E145">
        <v>145</v>
      </c>
      <c r="F145" t="s">
        <v>646</v>
      </c>
      <c r="G145" t="s">
        <v>652</v>
      </c>
      <c r="H145" t="s">
        <v>653</v>
      </c>
      <c r="I145" t="s">
        <v>131</v>
      </c>
      <c r="J145" s="24">
        <f t="shared" si="10"/>
        <v>4</v>
      </c>
      <c r="K145" t="s">
        <v>1228</v>
      </c>
      <c r="L145" s="28">
        <f>IF(NOT(ISBLANK(I145)),VLOOKUP(I145,CostLookup!A:B,2)*LEFT(C145,FIND(" ",C145)),"")</f>
        <v>7842.24</v>
      </c>
      <c r="M145" s="29" t="str">
        <f t="shared" si="11"/>
        <v/>
      </c>
      <c r="N145" s="29" t="str">
        <f t="shared" si="12"/>
        <v/>
      </c>
      <c r="O145" s="29" t="str">
        <f t="shared" si="13"/>
        <v/>
      </c>
    </row>
    <row r="146" spans="1:15" hidden="1" x14ac:dyDescent="0.2">
      <c r="A146" s="24" t="s">
        <v>653</v>
      </c>
      <c r="B146" t="s">
        <v>654</v>
      </c>
      <c r="C146" t="s">
        <v>348</v>
      </c>
      <c r="D146">
        <v>144</v>
      </c>
      <c r="E146" s="22">
        <v>147160</v>
      </c>
      <c r="F146" t="s">
        <v>655</v>
      </c>
      <c r="G146" t="s">
        <v>82</v>
      </c>
      <c r="H146" t="s">
        <v>656</v>
      </c>
      <c r="I146" t="s">
        <v>127</v>
      </c>
      <c r="J146" s="24">
        <f t="shared" si="10"/>
        <v>4</v>
      </c>
      <c r="K146" t="s">
        <v>1228</v>
      </c>
      <c r="L146" s="28">
        <f>IF(NOT(ISBLANK(I146)),VLOOKUP(I146,CostLookup!A:B,2)*LEFT(C146,FIND(" ",C146)),"")</f>
        <v>7992</v>
      </c>
      <c r="M146" s="29" t="str">
        <f t="shared" si="11"/>
        <v/>
      </c>
      <c r="N146" s="29" t="str">
        <f t="shared" si="12"/>
        <v/>
      </c>
      <c r="O146" s="29" t="str">
        <f t="shared" si="13"/>
        <v/>
      </c>
    </row>
    <row r="147" spans="1:15" hidden="1" x14ac:dyDescent="0.2">
      <c r="A147" s="24" t="s">
        <v>657</v>
      </c>
      <c r="B147" t="s">
        <v>658</v>
      </c>
      <c r="C147" t="s">
        <v>374</v>
      </c>
      <c r="F147" t="s">
        <v>659</v>
      </c>
      <c r="G147" t="s">
        <v>660</v>
      </c>
      <c r="J147" s="24">
        <f t="shared" si="10"/>
        <v>2</v>
      </c>
      <c r="K147" t="str">
        <f t="shared" si="14"/>
        <v>Activity</v>
      </c>
      <c r="L147" s="28" t="str">
        <f>IF(NOT(ISBLANK(I147)),VLOOKUP(I147,CostLookup!A:B,2)*LEFT(C147,FIND(" ",C147)),"")</f>
        <v/>
      </c>
      <c r="M147" s="29">
        <f t="shared" si="11"/>
        <v>28052.799999999999</v>
      </c>
      <c r="N147" s="29" t="str">
        <f t="shared" si="12"/>
        <v/>
      </c>
      <c r="O147" s="29" t="str">
        <f t="shared" si="13"/>
        <v/>
      </c>
    </row>
    <row r="148" spans="1:15" hidden="1" x14ac:dyDescent="0.2">
      <c r="A148" s="24" t="s">
        <v>661</v>
      </c>
      <c r="B148" t="s">
        <v>662</v>
      </c>
      <c r="C148" t="s">
        <v>251</v>
      </c>
      <c r="D148">
        <v>145</v>
      </c>
      <c r="E148">
        <v>148</v>
      </c>
      <c r="F148" t="s">
        <v>659</v>
      </c>
      <c r="G148" t="s">
        <v>663</v>
      </c>
      <c r="H148" t="s">
        <v>664</v>
      </c>
      <c r="I148" t="s">
        <v>424</v>
      </c>
      <c r="J148" s="24">
        <f t="shared" si="10"/>
        <v>3</v>
      </c>
      <c r="K148" t="str">
        <f t="shared" si="14"/>
        <v>Task</v>
      </c>
      <c r="L148" s="28">
        <f>IF(NOT(ISBLANK(I148)),VLOOKUP(I148,CostLookup!A:B,2)*LEFT(C148,FIND(" ",C148)),"")</f>
        <v>12441.6</v>
      </c>
      <c r="M148" s="29" t="str">
        <f t="shared" si="11"/>
        <v/>
      </c>
      <c r="N148" s="29" t="str">
        <f t="shared" si="12"/>
        <v/>
      </c>
      <c r="O148" s="29" t="str">
        <f t="shared" si="13"/>
        <v/>
      </c>
    </row>
    <row r="149" spans="1:15" hidden="1" x14ac:dyDescent="0.2">
      <c r="A149" s="24" t="s">
        <v>664</v>
      </c>
      <c r="B149" t="s">
        <v>665</v>
      </c>
      <c r="C149" t="s">
        <v>251</v>
      </c>
      <c r="D149">
        <v>147</v>
      </c>
      <c r="E149">
        <v>149</v>
      </c>
      <c r="F149" t="s">
        <v>666</v>
      </c>
      <c r="G149" t="s">
        <v>667</v>
      </c>
      <c r="H149" t="s">
        <v>669</v>
      </c>
      <c r="I149" t="s">
        <v>668</v>
      </c>
      <c r="J149" s="24">
        <f t="shared" si="10"/>
        <v>3</v>
      </c>
      <c r="K149" t="str">
        <f t="shared" si="14"/>
        <v>Task</v>
      </c>
      <c r="L149" s="28">
        <f>IF(NOT(ISBLANK(I149)),VLOOKUP(I149,CostLookup!A:B,2)*LEFT(C149,FIND(" ",C149)),"")</f>
        <v>12054.400000000001</v>
      </c>
      <c r="M149" s="29" t="str">
        <f t="shared" si="11"/>
        <v/>
      </c>
      <c r="N149" s="29" t="str">
        <f t="shared" si="12"/>
        <v/>
      </c>
      <c r="O149" s="29" t="str">
        <f t="shared" si="13"/>
        <v/>
      </c>
    </row>
    <row r="150" spans="1:15" hidden="1" x14ac:dyDescent="0.2">
      <c r="A150" s="24" t="s">
        <v>669</v>
      </c>
      <c r="B150" t="s">
        <v>670</v>
      </c>
      <c r="C150" t="s">
        <v>177</v>
      </c>
      <c r="D150">
        <v>148</v>
      </c>
      <c r="E150">
        <v>151</v>
      </c>
      <c r="F150" t="s">
        <v>671</v>
      </c>
      <c r="G150" t="s">
        <v>660</v>
      </c>
      <c r="H150" t="s">
        <v>672</v>
      </c>
      <c r="I150" t="s">
        <v>110</v>
      </c>
      <c r="J150" s="24">
        <f t="shared" si="10"/>
        <v>3</v>
      </c>
      <c r="K150" t="str">
        <f t="shared" si="14"/>
        <v>Task</v>
      </c>
      <c r="L150" s="28">
        <f>IF(NOT(ISBLANK(I150)),VLOOKUP(I150,CostLookup!A:B,2)*LEFT(C150,FIND(" ",C150)),"")</f>
        <v>3556.8</v>
      </c>
      <c r="M150" s="29" t="str">
        <f t="shared" si="11"/>
        <v/>
      </c>
      <c r="N150" s="29" t="str">
        <f t="shared" si="12"/>
        <v/>
      </c>
      <c r="O150" s="29" t="str">
        <f t="shared" si="13"/>
        <v/>
      </c>
    </row>
    <row r="151" spans="1:15" hidden="1" x14ac:dyDescent="0.2">
      <c r="A151" s="24" t="s">
        <v>673</v>
      </c>
      <c r="B151" t="s">
        <v>674</v>
      </c>
      <c r="C151" t="s">
        <v>386</v>
      </c>
      <c r="F151" t="s">
        <v>675</v>
      </c>
      <c r="G151" t="s">
        <v>676</v>
      </c>
      <c r="J151" s="24">
        <f t="shared" si="10"/>
        <v>2</v>
      </c>
      <c r="K151" t="str">
        <f t="shared" si="14"/>
        <v>Activity</v>
      </c>
      <c r="L151" s="28" t="str">
        <f>IF(NOT(ISBLANK(I151)),VLOOKUP(I151,CostLookup!A:B,2)*LEFT(C151,FIND(" ",C151)),"")</f>
        <v/>
      </c>
      <c r="M151" s="29">
        <f t="shared" si="11"/>
        <v>41229.039999999994</v>
      </c>
      <c r="N151" s="29" t="str">
        <f t="shared" si="12"/>
        <v/>
      </c>
      <c r="O151" s="29" t="str">
        <f t="shared" si="13"/>
        <v/>
      </c>
    </row>
    <row r="152" spans="1:15" hidden="1" x14ac:dyDescent="0.2">
      <c r="A152" s="24" t="s">
        <v>672</v>
      </c>
      <c r="B152" t="s">
        <v>677</v>
      </c>
      <c r="C152" t="s">
        <v>172</v>
      </c>
      <c r="D152">
        <v>149</v>
      </c>
      <c r="E152">
        <v>152</v>
      </c>
      <c r="F152" t="s">
        <v>675</v>
      </c>
      <c r="G152" t="s">
        <v>678</v>
      </c>
      <c r="H152" t="s">
        <v>680</v>
      </c>
      <c r="I152" t="s">
        <v>679</v>
      </c>
      <c r="J152" s="24">
        <f t="shared" si="10"/>
        <v>3</v>
      </c>
      <c r="K152" t="str">
        <f t="shared" si="14"/>
        <v>Task</v>
      </c>
      <c r="L152" s="28">
        <f>IF(NOT(ISBLANK(I152)),VLOOKUP(I152,CostLookup!A:B,2)*LEFT(C152,FIND(" ",C152)),"")</f>
        <v>17970.399999999998</v>
      </c>
      <c r="M152" s="29" t="str">
        <f t="shared" si="11"/>
        <v/>
      </c>
      <c r="N152" s="29" t="str">
        <f t="shared" si="12"/>
        <v/>
      </c>
      <c r="O152" s="29" t="str">
        <f t="shared" si="13"/>
        <v/>
      </c>
    </row>
    <row r="153" spans="1:15" hidden="1" x14ac:dyDescent="0.2">
      <c r="A153" s="24" t="s">
        <v>680</v>
      </c>
      <c r="B153" t="s">
        <v>681</v>
      </c>
      <c r="C153" t="s">
        <v>348</v>
      </c>
      <c r="D153">
        <v>151</v>
      </c>
      <c r="E153">
        <v>153</v>
      </c>
      <c r="F153" t="s">
        <v>682</v>
      </c>
      <c r="G153" t="s">
        <v>683</v>
      </c>
      <c r="H153" t="s">
        <v>684</v>
      </c>
      <c r="I153" t="s">
        <v>558</v>
      </c>
      <c r="J153" s="24">
        <f t="shared" si="10"/>
        <v>3</v>
      </c>
      <c r="K153" t="str">
        <f t="shared" si="14"/>
        <v>Task</v>
      </c>
      <c r="L153" s="28">
        <f>IF(NOT(ISBLANK(I153)),VLOOKUP(I153,CostLookup!A:B,2)*LEFT(C153,FIND(" ",C153)),"")</f>
        <v>15984</v>
      </c>
      <c r="M153" s="29" t="str">
        <f t="shared" si="11"/>
        <v/>
      </c>
      <c r="N153" s="29" t="str">
        <f t="shared" si="12"/>
        <v/>
      </c>
      <c r="O153" s="29" t="str">
        <f t="shared" si="13"/>
        <v/>
      </c>
    </row>
    <row r="154" spans="1:15" hidden="1" x14ac:dyDescent="0.2">
      <c r="A154" s="24" t="s">
        <v>684</v>
      </c>
      <c r="B154" t="s">
        <v>685</v>
      </c>
      <c r="C154" t="s">
        <v>177</v>
      </c>
      <c r="D154">
        <v>152</v>
      </c>
      <c r="E154">
        <v>154</v>
      </c>
      <c r="F154" t="s">
        <v>686</v>
      </c>
      <c r="G154" t="s">
        <v>687</v>
      </c>
      <c r="H154" t="s">
        <v>688</v>
      </c>
      <c r="I154" t="s">
        <v>113</v>
      </c>
      <c r="J154" s="24">
        <f t="shared" si="10"/>
        <v>3</v>
      </c>
      <c r="K154" t="str">
        <f t="shared" si="14"/>
        <v>Task</v>
      </c>
      <c r="L154" s="28">
        <f>IF(NOT(ISBLANK(I154)),VLOOKUP(I154,CostLookup!A:B,2)*LEFT(C154,FIND(" ",C154)),"")</f>
        <v>2124.3200000000002</v>
      </c>
      <c r="M154" s="29" t="str">
        <f t="shared" si="11"/>
        <v/>
      </c>
      <c r="N154" s="29" t="str">
        <f t="shared" si="12"/>
        <v/>
      </c>
      <c r="O154" s="29" t="str">
        <f t="shared" si="13"/>
        <v/>
      </c>
    </row>
    <row r="155" spans="1:15" hidden="1" x14ac:dyDescent="0.2">
      <c r="A155" s="24" t="s">
        <v>688</v>
      </c>
      <c r="B155" t="s">
        <v>689</v>
      </c>
      <c r="C155" t="s">
        <v>167</v>
      </c>
      <c r="D155">
        <v>153</v>
      </c>
      <c r="E155">
        <v>155</v>
      </c>
      <c r="F155" t="s">
        <v>690</v>
      </c>
      <c r="G155" t="s">
        <v>690</v>
      </c>
      <c r="H155" t="s">
        <v>692</v>
      </c>
      <c r="I155" t="s">
        <v>691</v>
      </c>
      <c r="J155" s="24">
        <f t="shared" si="10"/>
        <v>3</v>
      </c>
      <c r="K155" t="str">
        <f t="shared" si="14"/>
        <v>Task</v>
      </c>
      <c r="L155" s="28">
        <f>IF(NOT(ISBLANK(I155)),VLOOKUP(I155,CostLookup!A:B,2)*LEFT(C155,FIND(" ",C155)),"")</f>
        <v>3371.92</v>
      </c>
      <c r="M155" s="29" t="str">
        <f t="shared" si="11"/>
        <v/>
      </c>
      <c r="N155" s="29" t="str">
        <f t="shared" si="12"/>
        <v/>
      </c>
      <c r="O155" s="29" t="str">
        <f t="shared" si="13"/>
        <v/>
      </c>
    </row>
    <row r="156" spans="1:15" hidden="1" x14ac:dyDescent="0.2">
      <c r="A156" s="24" t="s">
        <v>692</v>
      </c>
      <c r="B156" t="s">
        <v>693</v>
      </c>
      <c r="C156" t="s">
        <v>167</v>
      </c>
      <c r="D156">
        <v>154</v>
      </c>
      <c r="E156">
        <v>157</v>
      </c>
      <c r="F156" t="s">
        <v>676</v>
      </c>
      <c r="G156" t="s">
        <v>676</v>
      </c>
      <c r="H156" t="s">
        <v>694</v>
      </c>
      <c r="I156" t="s">
        <v>110</v>
      </c>
      <c r="J156" s="24">
        <f t="shared" si="10"/>
        <v>3</v>
      </c>
      <c r="K156" t="str">
        <f t="shared" si="14"/>
        <v>Task</v>
      </c>
      <c r="L156" s="28">
        <f>IF(NOT(ISBLANK(I156)),VLOOKUP(I156,CostLookup!A:B,2)*LEFT(C156,FIND(" ",C156)),"")</f>
        <v>1778.4</v>
      </c>
      <c r="M156" s="29" t="str">
        <f t="shared" si="11"/>
        <v/>
      </c>
      <c r="N156" s="29" t="str">
        <f t="shared" si="12"/>
        <v/>
      </c>
      <c r="O156" s="29" t="str">
        <f t="shared" si="13"/>
        <v/>
      </c>
    </row>
    <row r="157" spans="1:15" hidden="1" x14ac:dyDescent="0.2">
      <c r="A157" s="24" t="s">
        <v>695</v>
      </c>
      <c r="B157" t="s">
        <v>696</v>
      </c>
      <c r="C157" t="s">
        <v>358</v>
      </c>
      <c r="F157" t="s">
        <v>697</v>
      </c>
      <c r="G157" t="s">
        <v>301</v>
      </c>
      <c r="J157" s="24">
        <f t="shared" si="10"/>
        <v>2</v>
      </c>
      <c r="K157" t="str">
        <f t="shared" si="14"/>
        <v>Activity</v>
      </c>
      <c r="L157" s="28" t="str">
        <f>IF(NOT(ISBLANK(I157)),VLOOKUP(I157,CostLookup!A:B,2)*LEFT(C157,FIND(" ",C157)),"")</f>
        <v/>
      </c>
      <c r="M157" s="29">
        <f t="shared" si="11"/>
        <v>14227.2</v>
      </c>
      <c r="N157" s="29" t="str">
        <f t="shared" si="12"/>
        <v/>
      </c>
      <c r="O157" s="29" t="str">
        <f t="shared" si="13"/>
        <v/>
      </c>
    </row>
    <row r="158" spans="1:15" hidden="1" x14ac:dyDescent="0.2">
      <c r="A158" s="24" t="s">
        <v>694</v>
      </c>
      <c r="B158" t="s">
        <v>698</v>
      </c>
      <c r="C158" t="s">
        <v>251</v>
      </c>
      <c r="D158">
        <v>155</v>
      </c>
      <c r="E158">
        <v>158</v>
      </c>
      <c r="F158" t="s">
        <v>697</v>
      </c>
      <c r="G158" t="s">
        <v>699</v>
      </c>
      <c r="H158" t="s">
        <v>562</v>
      </c>
      <c r="I158" t="s">
        <v>110</v>
      </c>
      <c r="J158" s="24">
        <f t="shared" si="10"/>
        <v>3</v>
      </c>
      <c r="K158" t="str">
        <f t="shared" si="14"/>
        <v>Task</v>
      </c>
      <c r="L158" s="28">
        <f>IF(NOT(ISBLANK(I158)),VLOOKUP(I158,CostLookup!A:B,2)*LEFT(C158,FIND(" ",C158)),"")</f>
        <v>7113.6</v>
      </c>
      <c r="M158" s="29" t="str">
        <f t="shared" si="11"/>
        <v/>
      </c>
      <c r="N158" s="29" t="str">
        <f t="shared" si="12"/>
        <v/>
      </c>
      <c r="O158" s="29" t="str">
        <f t="shared" si="13"/>
        <v/>
      </c>
    </row>
    <row r="159" spans="1:15" hidden="1" x14ac:dyDescent="0.2">
      <c r="A159" s="24" t="s">
        <v>562</v>
      </c>
      <c r="B159" t="s">
        <v>700</v>
      </c>
      <c r="C159" t="s">
        <v>251</v>
      </c>
      <c r="D159" s="22">
        <v>157113</v>
      </c>
      <c r="E159">
        <v>177</v>
      </c>
      <c r="F159" t="s">
        <v>701</v>
      </c>
      <c r="G159" t="s">
        <v>301</v>
      </c>
      <c r="H159" t="s">
        <v>702</v>
      </c>
      <c r="I159" t="s">
        <v>110</v>
      </c>
      <c r="J159" s="24">
        <f t="shared" si="10"/>
        <v>3</v>
      </c>
      <c r="K159" t="str">
        <f t="shared" si="14"/>
        <v>Task</v>
      </c>
      <c r="L159" s="28">
        <f>IF(NOT(ISBLANK(I159)),VLOOKUP(I159,CostLookup!A:B,2)*LEFT(C159,FIND(" ",C159)),"")</f>
        <v>7113.6</v>
      </c>
      <c r="M159" s="29" t="str">
        <f t="shared" si="11"/>
        <v/>
      </c>
      <c r="N159" s="29" t="str">
        <f t="shared" si="12"/>
        <v/>
      </c>
      <c r="O159" s="29" t="str">
        <f t="shared" si="13"/>
        <v/>
      </c>
    </row>
    <row r="160" spans="1:15" x14ac:dyDescent="0.2">
      <c r="A160" s="24" t="s">
        <v>1204</v>
      </c>
      <c r="B160" t="s">
        <v>703</v>
      </c>
      <c r="C160" t="s">
        <v>704</v>
      </c>
      <c r="F160" t="s">
        <v>557</v>
      </c>
      <c r="G160" t="s">
        <v>705</v>
      </c>
      <c r="J160" s="24">
        <f t="shared" si="10"/>
        <v>0</v>
      </c>
      <c r="K160" t="str">
        <f t="shared" si="14"/>
        <v>Phase</v>
      </c>
      <c r="L160" s="28" t="str">
        <f>IF(NOT(ISBLANK(I160)),VLOOKUP(I160,CostLookup!A:B,2)*LEFT(C160,FIND(" ",C160)),"")</f>
        <v/>
      </c>
      <c r="M160" s="29" t="str">
        <f t="shared" si="11"/>
        <v/>
      </c>
      <c r="N160" s="29" t="str">
        <f t="shared" si="12"/>
        <v/>
      </c>
      <c r="O160" s="29">
        <f t="shared" si="13"/>
        <v>394102.24000000005</v>
      </c>
    </row>
    <row r="161" spans="1:15" hidden="1" x14ac:dyDescent="0.2">
      <c r="A161" s="24" t="s">
        <v>1205</v>
      </c>
      <c r="B161" t="s">
        <v>706</v>
      </c>
      <c r="C161" t="s">
        <v>177</v>
      </c>
      <c r="D161">
        <v>145</v>
      </c>
      <c r="E161" s="22">
        <v>162163167177</v>
      </c>
      <c r="F161" t="s">
        <v>557</v>
      </c>
      <c r="G161" t="s">
        <v>44</v>
      </c>
      <c r="H161" t="s">
        <v>708</v>
      </c>
      <c r="I161" t="s">
        <v>707</v>
      </c>
      <c r="J161" s="24">
        <f t="shared" si="10"/>
        <v>1</v>
      </c>
      <c r="K161" t="str">
        <f t="shared" si="14"/>
        <v>Task</v>
      </c>
      <c r="L161" s="28">
        <f>IF(NOT(ISBLANK(I161)),VLOOKUP(I161,CostLookup!A:B,2)*LEFT(C161,FIND(" ",C161)),"")</f>
        <v>16528.32</v>
      </c>
      <c r="M161" s="29" t="str">
        <f t="shared" si="11"/>
        <v/>
      </c>
      <c r="N161" s="29" t="str">
        <f t="shared" si="12"/>
        <v/>
      </c>
      <c r="O161" s="29" t="str">
        <f t="shared" si="13"/>
        <v/>
      </c>
    </row>
    <row r="162" spans="1:15" hidden="1" x14ac:dyDescent="0.2">
      <c r="A162" s="24" t="s">
        <v>1206</v>
      </c>
      <c r="B162" t="s">
        <v>709</v>
      </c>
      <c r="C162" t="s">
        <v>348</v>
      </c>
      <c r="F162" t="s">
        <v>666</v>
      </c>
      <c r="G162" t="s">
        <v>710</v>
      </c>
      <c r="J162" s="24">
        <f t="shared" si="10"/>
        <v>1</v>
      </c>
      <c r="K162" t="str">
        <f t="shared" si="14"/>
        <v>Component</v>
      </c>
      <c r="L162" s="28" t="str">
        <f>IF(NOT(ISBLANK(I162)),VLOOKUP(I162,CostLookup!A:B,2)*LEFT(C162,FIND(" ",C162)),"")</f>
        <v/>
      </c>
      <c r="M162" s="29" t="str">
        <f t="shared" si="11"/>
        <v/>
      </c>
      <c r="N162" s="29">
        <f t="shared" si="12"/>
        <v>16787.2</v>
      </c>
      <c r="O162" s="29" t="str">
        <f t="shared" si="13"/>
        <v/>
      </c>
    </row>
    <row r="163" spans="1:15" hidden="1" x14ac:dyDescent="0.2">
      <c r="A163" s="24" t="s">
        <v>711</v>
      </c>
      <c r="B163" t="s">
        <v>712</v>
      </c>
      <c r="C163" t="s">
        <v>289</v>
      </c>
      <c r="D163">
        <v>160</v>
      </c>
      <c r="E163">
        <v>164</v>
      </c>
      <c r="F163" t="s">
        <v>666</v>
      </c>
      <c r="G163" t="s">
        <v>713</v>
      </c>
      <c r="H163" t="s">
        <v>714</v>
      </c>
      <c r="I163" t="s">
        <v>110</v>
      </c>
      <c r="J163" s="24">
        <f t="shared" si="10"/>
        <v>2</v>
      </c>
      <c r="K163" t="str">
        <f t="shared" si="14"/>
        <v>Task</v>
      </c>
      <c r="L163" s="28">
        <f>IF(NOT(ISBLANK(I163)),VLOOKUP(I163,CostLookup!A:B,2)*LEFT(C163,FIND(" ",C163)),"")</f>
        <v>8892</v>
      </c>
      <c r="M163" s="29" t="str">
        <f t="shared" si="11"/>
        <v/>
      </c>
      <c r="N163" s="29" t="str">
        <f t="shared" si="12"/>
        <v/>
      </c>
      <c r="O163" s="29" t="str">
        <f t="shared" si="13"/>
        <v/>
      </c>
    </row>
    <row r="164" spans="1:15" hidden="1" x14ac:dyDescent="0.2">
      <c r="A164" s="24" t="s">
        <v>715</v>
      </c>
      <c r="B164" t="s">
        <v>716</v>
      </c>
      <c r="C164" t="s">
        <v>289</v>
      </c>
      <c r="D164">
        <v>160</v>
      </c>
      <c r="E164">
        <v>174</v>
      </c>
      <c r="F164" t="s">
        <v>666</v>
      </c>
      <c r="G164" t="s">
        <v>713</v>
      </c>
      <c r="H164" t="s">
        <v>717</v>
      </c>
      <c r="I164" t="s">
        <v>108</v>
      </c>
      <c r="J164" s="24">
        <f t="shared" si="10"/>
        <v>2</v>
      </c>
      <c r="K164" t="str">
        <f t="shared" si="14"/>
        <v>Task</v>
      </c>
      <c r="L164" s="28">
        <f>IF(NOT(ISBLANK(I164)),VLOOKUP(I164,CostLookup!A:B,2)*LEFT(C164,FIND(" ",C164)),"")</f>
        <v>6660</v>
      </c>
      <c r="M164" s="29" t="str">
        <f t="shared" si="11"/>
        <v/>
      </c>
      <c r="N164" s="29" t="str">
        <f t="shared" si="12"/>
        <v/>
      </c>
      <c r="O164" s="29" t="str">
        <f t="shared" si="13"/>
        <v/>
      </c>
    </row>
    <row r="165" spans="1:15" hidden="1" x14ac:dyDescent="0.2">
      <c r="A165" s="24" t="s">
        <v>714</v>
      </c>
      <c r="B165" t="s">
        <v>718</v>
      </c>
      <c r="C165" t="s">
        <v>167</v>
      </c>
      <c r="D165">
        <v>162</v>
      </c>
      <c r="E165" s="22">
        <v>181171</v>
      </c>
      <c r="F165" t="s">
        <v>710</v>
      </c>
      <c r="G165" t="s">
        <v>710</v>
      </c>
      <c r="H165" t="s">
        <v>719</v>
      </c>
      <c r="I165" t="s">
        <v>104</v>
      </c>
      <c r="J165" s="24">
        <f t="shared" si="10"/>
        <v>2</v>
      </c>
      <c r="K165" t="str">
        <f t="shared" si="14"/>
        <v>Task</v>
      </c>
      <c r="L165" s="28">
        <f>IF(NOT(ISBLANK(I165)),VLOOKUP(I165,CostLookup!A:B,2)*LEFT(C165,FIND(" ",C165)),"")</f>
        <v>1235.2</v>
      </c>
      <c r="M165" s="29" t="str">
        <f t="shared" si="11"/>
        <v/>
      </c>
      <c r="N165" s="29" t="str">
        <f t="shared" si="12"/>
        <v/>
      </c>
      <c r="O165" s="29" t="str">
        <f t="shared" si="13"/>
        <v/>
      </c>
    </row>
    <row r="166" spans="1:15" hidden="1" x14ac:dyDescent="0.2">
      <c r="A166" s="24" t="s">
        <v>1207</v>
      </c>
      <c r="B166" t="s">
        <v>720</v>
      </c>
      <c r="C166" t="s">
        <v>354</v>
      </c>
      <c r="F166" t="s">
        <v>659</v>
      </c>
      <c r="G166" t="s">
        <v>721</v>
      </c>
      <c r="J166" s="24">
        <f t="shared" si="10"/>
        <v>1</v>
      </c>
      <c r="K166" t="str">
        <f t="shared" si="14"/>
        <v>Component</v>
      </c>
      <c r="L166" s="28" t="str">
        <f>IF(NOT(ISBLANK(I166)),VLOOKUP(I166,CostLookup!A:B,2)*LEFT(C166,FIND(" ",C166)),"")</f>
        <v/>
      </c>
      <c r="M166" s="29" t="str">
        <f t="shared" si="11"/>
        <v/>
      </c>
      <c r="N166" s="29">
        <f t="shared" si="12"/>
        <v>52273.599999999991</v>
      </c>
      <c r="O166" s="29" t="str">
        <f t="shared" si="13"/>
        <v/>
      </c>
    </row>
    <row r="167" spans="1:15" hidden="1" x14ac:dyDescent="0.2">
      <c r="A167" s="24" t="s">
        <v>722</v>
      </c>
      <c r="B167" t="s">
        <v>723</v>
      </c>
      <c r="C167" t="s">
        <v>724</v>
      </c>
      <c r="F167" t="s">
        <v>659</v>
      </c>
      <c r="G167" t="s">
        <v>690</v>
      </c>
      <c r="J167" s="24">
        <f t="shared" si="10"/>
        <v>2</v>
      </c>
      <c r="K167" t="str">
        <f t="shared" si="14"/>
        <v>Activity</v>
      </c>
      <c r="L167" s="28" t="str">
        <f>IF(NOT(ISBLANK(I167)),VLOOKUP(I167,CostLookup!A:B,2)*LEFT(C167,FIND(" ",C167)),"")</f>
        <v/>
      </c>
      <c r="M167" s="29">
        <f t="shared" si="11"/>
        <v>19246.400000000001</v>
      </c>
      <c r="N167" s="29" t="str">
        <f t="shared" si="12"/>
        <v/>
      </c>
      <c r="O167" s="29" t="str">
        <f t="shared" si="13"/>
        <v/>
      </c>
    </row>
    <row r="168" spans="1:15" hidden="1" x14ac:dyDescent="0.2">
      <c r="A168" s="24" t="s">
        <v>725</v>
      </c>
      <c r="B168" t="s">
        <v>537</v>
      </c>
      <c r="C168" t="s">
        <v>289</v>
      </c>
      <c r="D168">
        <v>160</v>
      </c>
      <c r="E168">
        <v>168</v>
      </c>
      <c r="F168" t="s">
        <v>659</v>
      </c>
      <c r="G168" t="s">
        <v>666</v>
      </c>
      <c r="H168" t="s">
        <v>726</v>
      </c>
      <c r="I168" t="s">
        <v>104</v>
      </c>
      <c r="J168" s="24">
        <f t="shared" si="10"/>
        <v>3</v>
      </c>
      <c r="K168" t="str">
        <f t="shared" si="14"/>
        <v>Task</v>
      </c>
      <c r="L168" s="28">
        <f>IF(NOT(ISBLANK(I168)),VLOOKUP(I168,CostLookup!A:B,2)*LEFT(C168,FIND(" ",C168)),"")</f>
        <v>6176</v>
      </c>
      <c r="M168" s="29" t="str">
        <f t="shared" si="11"/>
        <v/>
      </c>
      <c r="N168" s="29" t="str">
        <f t="shared" si="12"/>
        <v/>
      </c>
      <c r="O168" s="29" t="str">
        <f t="shared" si="13"/>
        <v/>
      </c>
    </row>
    <row r="169" spans="1:15" hidden="1" x14ac:dyDescent="0.2">
      <c r="A169" s="24" t="s">
        <v>726</v>
      </c>
      <c r="B169" t="s">
        <v>727</v>
      </c>
      <c r="C169" t="s">
        <v>289</v>
      </c>
      <c r="D169">
        <v>167</v>
      </c>
      <c r="E169">
        <v>169</v>
      </c>
      <c r="F169" t="s">
        <v>728</v>
      </c>
      <c r="G169" t="s">
        <v>729</v>
      </c>
      <c r="H169" t="s">
        <v>730</v>
      </c>
      <c r="I169" t="s">
        <v>133</v>
      </c>
      <c r="J169" s="24">
        <f t="shared" si="10"/>
        <v>3</v>
      </c>
      <c r="K169" t="str">
        <f t="shared" si="14"/>
        <v>Task</v>
      </c>
      <c r="L169" s="28">
        <f>IF(NOT(ISBLANK(I169)),VLOOKUP(I169,CostLookup!A:B,2)*LEFT(C169,FIND(" ",C169)),"")</f>
        <v>6535.2</v>
      </c>
      <c r="M169" s="29" t="str">
        <f t="shared" si="11"/>
        <v/>
      </c>
      <c r="N169" s="29" t="str">
        <f t="shared" si="12"/>
        <v/>
      </c>
      <c r="O169" s="29" t="str">
        <f t="shared" si="13"/>
        <v/>
      </c>
    </row>
    <row r="170" spans="1:15" hidden="1" x14ac:dyDescent="0.2">
      <c r="A170" s="24" t="s">
        <v>730</v>
      </c>
      <c r="B170" t="s">
        <v>731</v>
      </c>
      <c r="C170" t="s">
        <v>289</v>
      </c>
      <c r="D170">
        <v>168</v>
      </c>
      <c r="F170" t="s">
        <v>732</v>
      </c>
      <c r="G170" t="s">
        <v>690</v>
      </c>
      <c r="I170" t="s">
        <v>133</v>
      </c>
      <c r="J170" s="24">
        <f t="shared" si="10"/>
        <v>3</v>
      </c>
      <c r="K170" t="str">
        <f t="shared" si="14"/>
        <v>Task</v>
      </c>
      <c r="L170" s="28">
        <f>IF(NOT(ISBLANK(I170)),VLOOKUP(I170,CostLookup!A:B,2)*LEFT(C170,FIND(" ",C170)),"")</f>
        <v>6535.2</v>
      </c>
      <c r="M170" s="29" t="str">
        <f t="shared" si="11"/>
        <v/>
      </c>
      <c r="N170" s="29" t="str">
        <f t="shared" si="12"/>
        <v/>
      </c>
      <c r="O170" s="29" t="str">
        <f t="shared" si="13"/>
        <v/>
      </c>
    </row>
    <row r="171" spans="1:15" hidden="1" x14ac:dyDescent="0.2">
      <c r="A171" s="24" t="s">
        <v>733</v>
      </c>
      <c r="B171" t="s">
        <v>734</v>
      </c>
      <c r="C171" t="s">
        <v>527</v>
      </c>
      <c r="F171" t="s">
        <v>682</v>
      </c>
      <c r="G171" t="s">
        <v>735</v>
      </c>
      <c r="J171" s="24">
        <f t="shared" si="10"/>
        <v>2</v>
      </c>
      <c r="K171" t="str">
        <f t="shared" si="14"/>
        <v>Activity</v>
      </c>
      <c r="L171" s="28" t="str">
        <f>IF(NOT(ISBLANK(I171)),VLOOKUP(I171,CostLookup!A:B,2)*LEFT(C171,FIND(" ",C171)),"")</f>
        <v/>
      </c>
      <c r="M171" s="29">
        <f t="shared" si="11"/>
        <v>30363.200000000001</v>
      </c>
      <c r="N171" s="29" t="str">
        <f t="shared" si="12"/>
        <v/>
      </c>
      <c r="O171" s="29" t="str">
        <f t="shared" si="13"/>
        <v/>
      </c>
    </row>
    <row r="172" spans="1:15" hidden="1" x14ac:dyDescent="0.2">
      <c r="A172" s="24" t="s">
        <v>736</v>
      </c>
      <c r="B172" t="s">
        <v>537</v>
      </c>
      <c r="C172" t="s">
        <v>435</v>
      </c>
      <c r="D172">
        <v>164</v>
      </c>
      <c r="E172">
        <v>172</v>
      </c>
      <c r="F172" t="s">
        <v>682</v>
      </c>
      <c r="G172" t="s">
        <v>699</v>
      </c>
      <c r="H172" t="s">
        <v>737</v>
      </c>
      <c r="I172" t="s">
        <v>104</v>
      </c>
      <c r="J172" s="24">
        <f t="shared" si="10"/>
        <v>3</v>
      </c>
      <c r="K172" t="str">
        <f t="shared" si="14"/>
        <v>Task</v>
      </c>
      <c r="L172" s="28">
        <f>IF(NOT(ISBLANK(I172)),VLOOKUP(I172,CostLookup!A:B,2)*LEFT(C172,FIND(" ",C172)),"")</f>
        <v>17292.8</v>
      </c>
      <c r="M172" s="29" t="str">
        <f t="shared" si="11"/>
        <v/>
      </c>
      <c r="N172" s="29" t="str">
        <f t="shared" si="12"/>
        <v/>
      </c>
      <c r="O172" s="29" t="str">
        <f t="shared" si="13"/>
        <v/>
      </c>
    </row>
    <row r="173" spans="1:15" hidden="1" x14ac:dyDescent="0.2">
      <c r="A173" s="24" t="s">
        <v>737</v>
      </c>
      <c r="B173" t="s">
        <v>727</v>
      </c>
      <c r="C173" t="s">
        <v>289</v>
      </c>
      <c r="D173">
        <v>171</v>
      </c>
      <c r="E173">
        <v>173</v>
      </c>
      <c r="F173" t="s">
        <v>701</v>
      </c>
      <c r="G173" t="s">
        <v>738</v>
      </c>
      <c r="H173" t="s">
        <v>739</v>
      </c>
      <c r="I173" t="s">
        <v>133</v>
      </c>
      <c r="J173" s="24">
        <f t="shared" si="10"/>
        <v>3</v>
      </c>
      <c r="K173" t="str">
        <f t="shared" si="14"/>
        <v>Task</v>
      </c>
      <c r="L173" s="28">
        <f>IF(NOT(ISBLANK(I173)),VLOOKUP(I173,CostLookup!A:B,2)*LEFT(C173,FIND(" ",C173)),"")</f>
        <v>6535.2</v>
      </c>
      <c r="M173" s="29" t="str">
        <f t="shared" si="11"/>
        <v/>
      </c>
      <c r="N173" s="29" t="str">
        <f t="shared" si="12"/>
        <v/>
      </c>
      <c r="O173" s="29" t="str">
        <f t="shared" si="13"/>
        <v/>
      </c>
    </row>
    <row r="174" spans="1:15" hidden="1" x14ac:dyDescent="0.2">
      <c r="A174" s="24" t="s">
        <v>739</v>
      </c>
      <c r="B174" t="s">
        <v>731</v>
      </c>
      <c r="C174" t="s">
        <v>289</v>
      </c>
      <c r="D174">
        <v>172</v>
      </c>
      <c r="E174">
        <v>174</v>
      </c>
      <c r="F174" t="s">
        <v>740</v>
      </c>
      <c r="G174" t="s">
        <v>735</v>
      </c>
      <c r="H174" t="s">
        <v>717</v>
      </c>
      <c r="I174" t="s">
        <v>131</v>
      </c>
      <c r="J174" s="24">
        <f t="shared" si="10"/>
        <v>3</v>
      </c>
      <c r="K174" t="str">
        <f t="shared" si="14"/>
        <v>Task</v>
      </c>
      <c r="L174" s="28">
        <f>IF(NOT(ISBLANK(I174)),VLOOKUP(I174,CostLookup!A:B,2)*LEFT(C174,FIND(" ",C174)),"")</f>
        <v>6535.2</v>
      </c>
      <c r="M174" s="29" t="str">
        <f t="shared" si="11"/>
        <v/>
      </c>
      <c r="N174" s="29" t="str">
        <f t="shared" si="12"/>
        <v/>
      </c>
      <c r="O174" s="29" t="str">
        <f t="shared" si="13"/>
        <v/>
      </c>
    </row>
    <row r="175" spans="1:15" hidden="1" x14ac:dyDescent="0.2">
      <c r="A175" s="24" t="s">
        <v>717</v>
      </c>
      <c r="B175" t="s">
        <v>741</v>
      </c>
      <c r="C175" t="s">
        <v>177</v>
      </c>
      <c r="D175" s="22">
        <v>173163</v>
      </c>
      <c r="E175" s="22">
        <v>2.41217202205208E+17</v>
      </c>
      <c r="F175" t="s">
        <v>742</v>
      </c>
      <c r="G175" t="s">
        <v>721</v>
      </c>
      <c r="H175" t="s">
        <v>743</v>
      </c>
      <c r="I175" t="s">
        <v>125</v>
      </c>
      <c r="J175" s="24">
        <f t="shared" si="10"/>
        <v>2</v>
      </c>
      <c r="K175" t="str">
        <f t="shared" si="14"/>
        <v>Task</v>
      </c>
      <c r="L175" s="28">
        <f>IF(NOT(ISBLANK(I175)),VLOOKUP(I175,CostLookup!A:B,2)*LEFT(C175,FIND(" ",C175)),"")</f>
        <v>2664</v>
      </c>
      <c r="M175" s="29" t="str">
        <f t="shared" si="11"/>
        <v/>
      </c>
      <c r="N175" s="29" t="str">
        <f t="shared" si="12"/>
        <v/>
      </c>
      <c r="O175" s="29" t="str">
        <f t="shared" si="13"/>
        <v/>
      </c>
    </row>
    <row r="176" spans="1:15" hidden="1" x14ac:dyDescent="0.2">
      <c r="A176" s="24" t="s">
        <v>1208</v>
      </c>
      <c r="B176" t="s">
        <v>744</v>
      </c>
      <c r="C176" t="s">
        <v>745</v>
      </c>
      <c r="F176" t="s">
        <v>667</v>
      </c>
      <c r="G176" t="s">
        <v>746</v>
      </c>
      <c r="J176" s="24">
        <f t="shared" si="10"/>
        <v>1</v>
      </c>
      <c r="K176" t="str">
        <f t="shared" si="14"/>
        <v>Component</v>
      </c>
      <c r="L176" s="28" t="str">
        <f>IF(NOT(ISBLANK(I176)),VLOOKUP(I176,CostLookup!A:B,2)*LEFT(C176,FIND(" ",C176)),"")</f>
        <v/>
      </c>
      <c r="M176" s="29" t="str">
        <f t="shared" si="11"/>
        <v/>
      </c>
      <c r="N176" s="29">
        <f t="shared" si="12"/>
        <v>58817.840000000004</v>
      </c>
      <c r="O176" s="29" t="str">
        <f t="shared" si="13"/>
        <v/>
      </c>
    </row>
    <row r="177" spans="1:15" hidden="1" x14ac:dyDescent="0.2">
      <c r="A177" s="24" t="s">
        <v>747</v>
      </c>
      <c r="B177" t="s">
        <v>748</v>
      </c>
      <c r="C177" t="s">
        <v>749</v>
      </c>
      <c r="F177" t="s">
        <v>738</v>
      </c>
      <c r="G177" t="s">
        <v>750</v>
      </c>
      <c r="J177" s="24">
        <f t="shared" si="10"/>
        <v>2</v>
      </c>
      <c r="K177" t="str">
        <f t="shared" si="14"/>
        <v>Activity</v>
      </c>
      <c r="L177" s="28" t="str">
        <f>IF(NOT(ISBLANK(I177)),VLOOKUP(I177,CostLookup!A:B,2)*LEFT(C177,FIND(" ",C177)),"")</f>
        <v/>
      </c>
      <c r="M177" s="29">
        <f t="shared" si="11"/>
        <v>35959.599999999999</v>
      </c>
      <c r="N177" s="29" t="str">
        <f t="shared" si="12"/>
        <v/>
      </c>
      <c r="O177" s="29" t="str">
        <f t="shared" si="13"/>
        <v/>
      </c>
    </row>
    <row r="178" spans="1:15" hidden="1" x14ac:dyDescent="0.2">
      <c r="A178" s="24" t="s">
        <v>702</v>
      </c>
      <c r="B178" t="s">
        <v>751</v>
      </c>
      <c r="C178" t="s">
        <v>415</v>
      </c>
      <c r="D178" s="22">
        <v>158160</v>
      </c>
      <c r="E178">
        <v>178</v>
      </c>
      <c r="F178" t="s">
        <v>738</v>
      </c>
      <c r="G178" t="s">
        <v>752</v>
      </c>
      <c r="H178" t="s">
        <v>753</v>
      </c>
      <c r="I178" t="s">
        <v>122</v>
      </c>
      <c r="J178" s="24">
        <f t="shared" si="10"/>
        <v>3</v>
      </c>
      <c r="K178" t="str">
        <f t="shared" si="14"/>
        <v>Task</v>
      </c>
      <c r="L178" s="28">
        <f>IF(NOT(ISBLANK(I178)),VLOOKUP(I178,CostLookup!A:B,2)*LEFT(C178,FIND(" ",C178)),"")</f>
        <v>15935.2</v>
      </c>
      <c r="M178" s="29" t="str">
        <f t="shared" si="11"/>
        <v/>
      </c>
      <c r="N178" s="29" t="str">
        <f t="shared" si="12"/>
        <v/>
      </c>
      <c r="O178" s="29" t="str">
        <f t="shared" si="13"/>
        <v/>
      </c>
    </row>
    <row r="179" spans="1:15" hidden="1" x14ac:dyDescent="0.2">
      <c r="A179" s="24" t="s">
        <v>753</v>
      </c>
      <c r="B179" t="s">
        <v>754</v>
      </c>
      <c r="C179" t="s">
        <v>348</v>
      </c>
      <c r="D179">
        <v>177</v>
      </c>
      <c r="E179" s="22">
        <v>179194</v>
      </c>
      <c r="F179" t="s">
        <v>755</v>
      </c>
      <c r="G179" t="s">
        <v>756</v>
      </c>
      <c r="H179" t="s">
        <v>757</v>
      </c>
      <c r="I179" t="s">
        <v>139</v>
      </c>
      <c r="J179" s="24">
        <f t="shared" si="10"/>
        <v>3</v>
      </c>
      <c r="K179" t="str">
        <f t="shared" si="14"/>
        <v>Task</v>
      </c>
      <c r="L179" s="28">
        <f>IF(NOT(ISBLANK(I179)),VLOOKUP(I179,CostLookup!A:B,2)*LEFT(C179,FIND(" ",C179)),"")</f>
        <v>10922.4</v>
      </c>
      <c r="M179" s="29" t="str">
        <f t="shared" si="11"/>
        <v/>
      </c>
      <c r="N179" s="29" t="str">
        <f t="shared" si="12"/>
        <v/>
      </c>
      <c r="O179" s="29" t="str">
        <f t="shared" si="13"/>
        <v/>
      </c>
    </row>
    <row r="180" spans="1:15" hidden="1" x14ac:dyDescent="0.2">
      <c r="A180" s="24" t="s">
        <v>758</v>
      </c>
      <c r="B180" t="s">
        <v>759</v>
      </c>
      <c r="C180" t="s">
        <v>289</v>
      </c>
      <c r="D180">
        <v>178</v>
      </c>
      <c r="E180">
        <v>187</v>
      </c>
      <c r="F180" t="s">
        <v>760</v>
      </c>
      <c r="G180" t="s">
        <v>750</v>
      </c>
      <c r="H180" t="s">
        <v>761</v>
      </c>
      <c r="I180" t="s">
        <v>139</v>
      </c>
      <c r="J180" s="24">
        <f t="shared" si="10"/>
        <v>3</v>
      </c>
      <c r="K180" t="str">
        <f t="shared" si="14"/>
        <v>Task</v>
      </c>
      <c r="L180" s="28">
        <f>IF(NOT(ISBLANK(I180)),VLOOKUP(I180,CostLookup!A:B,2)*LEFT(C180,FIND(" ",C180)),"")</f>
        <v>9102</v>
      </c>
      <c r="M180" s="29" t="str">
        <f t="shared" si="11"/>
        <v/>
      </c>
      <c r="N180" s="29" t="str">
        <f t="shared" si="12"/>
        <v/>
      </c>
      <c r="O180" s="29" t="str">
        <f t="shared" si="13"/>
        <v/>
      </c>
    </row>
    <row r="181" spans="1:15" hidden="1" x14ac:dyDescent="0.2">
      <c r="A181" s="24" t="s">
        <v>762</v>
      </c>
      <c r="B181" t="s">
        <v>763</v>
      </c>
      <c r="C181" t="s">
        <v>374</v>
      </c>
      <c r="F181" t="s">
        <v>667</v>
      </c>
      <c r="G181" t="s">
        <v>764</v>
      </c>
      <c r="J181" s="24">
        <f t="shared" si="10"/>
        <v>2</v>
      </c>
      <c r="K181" t="str">
        <f t="shared" si="14"/>
        <v>Activity</v>
      </c>
      <c r="L181" s="28" t="str">
        <f>IF(NOT(ISBLANK(I181)),VLOOKUP(I181,CostLookup!A:B,2)*LEFT(C181,FIND(" ",C181)),"")</f>
        <v/>
      </c>
      <c r="M181" s="29">
        <f t="shared" si="11"/>
        <v>7483.04</v>
      </c>
      <c r="N181" s="29" t="str">
        <f t="shared" si="12"/>
        <v/>
      </c>
      <c r="O181" s="29" t="str">
        <f t="shared" si="13"/>
        <v/>
      </c>
    </row>
    <row r="182" spans="1:15" hidden="1" x14ac:dyDescent="0.2">
      <c r="A182" s="24" t="s">
        <v>765</v>
      </c>
      <c r="B182" t="s">
        <v>537</v>
      </c>
      <c r="C182" t="s">
        <v>289</v>
      </c>
      <c r="D182">
        <v>164</v>
      </c>
      <c r="E182" s="22">
        <v>183194</v>
      </c>
      <c r="F182" t="s">
        <v>667</v>
      </c>
      <c r="G182" t="s">
        <v>766</v>
      </c>
      <c r="H182" t="s">
        <v>767</v>
      </c>
      <c r="I182" t="s">
        <v>104</v>
      </c>
      <c r="J182" s="24">
        <f t="shared" si="10"/>
        <v>3</v>
      </c>
      <c r="K182" t="str">
        <f t="shared" si="14"/>
        <v>Task</v>
      </c>
      <c r="L182" s="28">
        <f>IF(NOT(ISBLANK(I182)),VLOOKUP(I182,CostLookup!A:B,2)*LEFT(C182,FIND(" ",C182)),"")</f>
        <v>6176</v>
      </c>
      <c r="M182" s="29" t="str">
        <f t="shared" si="11"/>
        <v/>
      </c>
      <c r="N182" s="29" t="str">
        <f t="shared" si="12"/>
        <v/>
      </c>
      <c r="O182" s="29" t="str">
        <f t="shared" si="13"/>
        <v/>
      </c>
    </row>
    <row r="183" spans="1:15" hidden="1" x14ac:dyDescent="0.2">
      <c r="A183" s="24" t="s">
        <v>768</v>
      </c>
      <c r="B183" t="s">
        <v>540</v>
      </c>
      <c r="C183" t="s">
        <v>167</v>
      </c>
      <c r="F183" t="s">
        <v>764</v>
      </c>
      <c r="G183" t="s">
        <v>764</v>
      </c>
      <c r="J183" s="24">
        <f t="shared" si="10"/>
        <v>3</v>
      </c>
      <c r="K183" t="s">
        <v>1223</v>
      </c>
      <c r="L183" s="28" t="str">
        <f>IF(NOT(ISBLANK(I183)),VLOOKUP(I183,CostLookup!A:B,2)*LEFT(C183,FIND(" ",C183)),"")</f>
        <v/>
      </c>
      <c r="M183" s="29" t="str">
        <f t="shared" si="11"/>
        <v/>
      </c>
      <c r="N183" s="29" t="str">
        <f t="shared" si="12"/>
        <v/>
      </c>
      <c r="O183" s="29" t="str">
        <f t="shared" si="13"/>
        <v/>
      </c>
    </row>
    <row r="184" spans="1:15" hidden="1" x14ac:dyDescent="0.2">
      <c r="A184" s="24" t="s">
        <v>769</v>
      </c>
      <c r="B184" t="s">
        <v>770</v>
      </c>
      <c r="C184" t="s">
        <v>167</v>
      </c>
      <c r="D184">
        <v>181</v>
      </c>
      <c r="E184">
        <v>185</v>
      </c>
      <c r="F184" t="s">
        <v>764</v>
      </c>
      <c r="G184" t="s">
        <v>764</v>
      </c>
      <c r="H184" t="s">
        <v>771</v>
      </c>
      <c r="I184" t="s">
        <v>133</v>
      </c>
      <c r="J184" s="24">
        <f t="shared" si="10"/>
        <v>4</v>
      </c>
      <c r="K184" t="s">
        <v>1228</v>
      </c>
      <c r="L184" s="28">
        <f>IF(NOT(ISBLANK(I184)),VLOOKUP(I184,CostLookup!A:B,2)*LEFT(C184,FIND(" ",C184)),"")</f>
        <v>1307.04</v>
      </c>
      <c r="M184" s="29" t="str">
        <f t="shared" si="11"/>
        <v/>
      </c>
      <c r="N184" s="29" t="str">
        <f t="shared" si="12"/>
        <v/>
      </c>
      <c r="O184" s="29" t="str">
        <f t="shared" si="13"/>
        <v/>
      </c>
    </row>
    <row r="185" spans="1:15" hidden="1" x14ac:dyDescent="0.2">
      <c r="A185" s="24" t="s">
        <v>772</v>
      </c>
      <c r="B185" t="s">
        <v>773</v>
      </c>
      <c r="C185" t="s">
        <v>476</v>
      </c>
      <c r="F185" t="s">
        <v>729</v>
      </c>
      <c r="G185" t="s">
        <v>774</v>
      </c>
      <c r="J185" s="24">
        <f t="shared" si="10"/>
        <v>2</v>
      </c>
      <c r="K185" t="str">
        <f t="shared" si="14"/>
        <v>Activity</v>
      </c>
      <c r="L185" s="28" t="str">
        <f>IF(NOT(ISBLANK(I185)),VLOOKUP(I185,CostLookup!A:B,2)*LEFT(C185,FIND(" ",C185)),"")</f>
        <v/>
      </c>
      <c r="M185" s="29">
        <f t="shared" si="11"/>
        <v>12711.2</v>
      </c>
      <c r="N185" s="29" t="str">
        <f t="shared" si="12"/>
        <v/>
      </c>
      <c r="O185" s="29" t="str">
        <f t="shared" si="13"/>
        <v/>
      </c>
    </row>
    <row r="186" spans="1:15" hidden="1" x14ac:dyDescent="0.2">
      <c r="A186" s="24" t="s">
        <v>771</v>
      </c>
      <c r="B186" t="s">
        <v>537</v>
      </c>
      <c r="C186" t="s">
        <v>289</v>
      </c>
      <c r="D186">
        <v>183</v>
      </c>
      <c r="E186">
        <v>187</v>
      </c>
      <c r="F186" t="s">
        <v>729</v>
      </c>
      <c r="G186" t="s">
        <v>687</v>
      </c>
      <c r="H186" t="s">
        <v>761</v>
      </c>
      <c r="I186" t="s">
        <v>104</v>
      </c>
      <c r="J186" s="24">
        <f t="shared" si="10"/>
        <v>3</v>
      </c>
      <c r="K186" t="str">
        <f t="shared" si="14"/>
        <v>Task</v>
      </c>
      <c r="L186" s="28">
        <f>IF(NOT(ISBLANK(I186)),VLOOKUP(I186,CostLookup!A:B,2)*LEFT(C186,FIND(" ",C186)),"")</f>
        <v>6176</v>
      </c>
      <c r="M186" s="29" t="str">
        <f t="shared" si="11"/>
        <v/>
      </c>
      <c r="N186" s="29" t="str">
        <f t="shared" si="12"/>
        <v/>
      </c>
      <c r="O186" s="29" t="str">
        <f t="shared" si="13"/>
        <v/>
      </c>
    </row>
    <row r="187" spans="1:15" hidden="1" x14ac:dyDescent="0.2">
      <c r="A187" s="24" t="s">
        <v>775</v>
      </c>
      <c r="B187" t="s">
        <v>540</v>
      </c>
      <c r="C187" t="s">
        <v>289</v>
      </c>
      <c r="F187" t="s">
        <v>776</v>
      </c>
      <c r="G187" t="s">
        <v>774</v>
      </c>
      <c r="J187" s="24">
        <f t="shared" si="10"/>
        <v>3</v>
      </c>
      <c r="K187" t="s">
        <v>1223</v>
      </c>
      <c r="L187" s="28" t="str">
        <f>IF(NOT(ISBLANK(I187)),VLOOKUP(I187,CostLookup!A:B,2)*LEFT(C187,FIND(" ",C187)),"")</f>
        <v/>
      </c>
      <c r="M187" s="29" t="str">
        <f t="shared" si="11"/>
        <v/>
      </c>
      <c r="N187" s="29" t="str">
        <f t="shared" si="12"/>
        <v/>
      </c>
      <c r="O187" s="29" t="str">
        <f t="shared" si="13"/>
        <v/>
      </c>
    </row>
    <row r="188" spans="1:15" hidden="1" x14ac:dyDescent="0.2">
      <c r="A188" s="24" t="s">
        <v>761</v>
      </c>
      <c r="B188" t="s">
        <v>777</v>
      </c>
      <c r="C188" t="s">
        <v>167</v>
      </c>
      <c r="D188" s="22">
        <v>185179</v>
      </c>
      <c r="E188">
        <v>188</v>
      </c>
      <c r="F188" t="s">
        <v>776</v>
      </c>
      <c r="G188" t="s">
        <v>776</v>
      </c>
      <c r="H188" t="s">
        <v>778</v>
      </c>
      <c r="I188" t="s">
        <v>131</v>
      </c>
      <c r="J188" s="24">
        <f t="shared" si="10"/>
        <v>4</v>
      </c>
      <c r="K188" t="s">
        <v>1228</v>
      </c>
      <c r="L188" s="28">
        <f>IF(NOT(ISBLANK(I188)),VLOOKUP(I188,CostLookup!A:B,2)*LEFT(C188,FIND(" ",C188)),"")</f>
        <v>1307.04</v>
      </c>
      <c r="M188" s="29" t="str">
        <f t="shared" si="11"/>
        <v/>
      </c>
      <c r="N188" s="29" t="str">
        <f t="shared" si="12"/>
        <v/>
      </c>
      <c r="O188" s="29" t="str">
        <f t="shared" si="13"/>
        <v/>
      </c>
    </row>
    <row r="189" spans="1:15" hidden="1" x14ac:dyDescent="0.2">
      <c r="A189" s="24" t="s">
        <v>778</v>
      </c>
      <c r="B189" t="s">
        <v>779</v>
      </c>
      <c r="C189" t="s">
        <v>177</v>
      </c>
      <c r="D189">
        <v>187</v>
      </c>
      <c r="E189">
        <v>189</v>
      </c>
      <c r="F189" t="s">
        <v>780</v>
      </c>
      <c r="G189" t="s">
        <v>781</v>
      </c>
      <c r="H189" t="s">
        <v>782</v>
      </c>
      <c r="I189" t="s">
        <v>131</v>
      </c>
      <c r="J189" s="24">
        <f t="shared" si="10"/>
        <v>4</v>
      </c>
      <c r="K189" t="s">
        <v>1228</v>
      </c>
      <c r="L189" s="28">
        <f>IF(NOT(ISBLANK(I189)),VLOOKUP(I189,CostLookup!A:B,2)*LEFT(C189,FIND(" ",C189)),"")</f>
        <v>2614.08</v>
      </c>
      <c r="M189" s="29" t="str">
        <f t="shared" si="11"/>
        <v/>
      </c>
      <c r="N189" s="29" t="str">
        <f t="shared" si="12"/>
        <v/>
      </c>
      <c r="O189" s="29" t="str">
        <f t="shared" si="13"/>
        <v/>
      </c>
    </row>
    <row r="190" spans="1:15" hidden="1" x14ac:dyDescent="0.2">
      <c r="A190" s="24" t="s">
        <v>782</v>
      </c>
      <c r="B190" t="s">
        <v>783</v>
      </c>
      <c r="C190" t="s">
        <v>167</v>
      </c>
      <c r="D190">
        <v>188</v>
      </c>
      <c r="E190">
        <v>190</v>
      </c>
      <c r="F190" t="s">
        <v>784</v>
      </c>
      <c r="G190" t="s">
        <v>784</v>
      </c>
      <c r="H190" t="s">
        <v>785</v>
      </c>
      <c r="I190" t="s">
        <v>131</v>
      </c>
      <c r="J190" s="24">
        <f t="shared" si="10"/>
        <v>4</v>
      </c>
      <c r="K190" t="s">
        <v>1228</v>
      </c>
      <c r="L190" s="28">
        <f>IF(NOT(ISBLANK(I190)),VLOOKUP(I190,CostLookup!A:B,2)*LEFT(C190,FIND(" ",C190)),"")</f>
        <v>1307.04</v>
      </c>
      <c r="M190" s="29" t="str">
        <f t="shared" si="11"/>
        <v/>
      </c>
      <c r="N190" s="29" t="str">
        <f t="shared" si="12"/>
        <v/>
      </c>
      <c r="O190" s="29" t="str">
        <f t="shared" si="13"/>
        <v/>
      </c>
    </row>
    <row r="191" spans="1:15" hidden="1" x14ac:dyDescent="0.2">
      <c r="A191" s="24" t="s">
        <v>785</v>
      </c>
      <c r="B191" t="s">
        <v>786</v>
      </c>
      <c r="C191" t="s">
        <v>167</v>
      </c>
      <c r="D191">
        <v>189</v>
      </c>
      <c r="E191">
        <v>191</v>
      </c>
      <c r="F191" t="s">
        <v>774</v>
      </c>
      <c r="G191" t="s">
        <v>774</v>
      </c>
      <c r="H191" t="s">
        <v>787</v>
      </c>
      <c r="I191" t="s">
        <v>131</v>
      </c>
      <c r="J191" s="24">
        <f t="shared" si="10"/>
        <v>4</v>
      </c>
      <c r="K191" t="s">
        <v>1228</v>
      </c>
      <c r="L191" s="28">
        <f>IF(NOT(ISBLANK(I191)),VLOOKUP(I191,CostLookup!A:B,2)*LEFT(C191,FIND(" ",C191)),"")</f>
        <v>1307.04</v>
      </c>
      <c r="M191" s="29" t="str">
        <f t="shared" si="11"/>
        <v/>
      </c>
      <c r="N191" s="29" t="str">
        <f t="shared" si="12"/>
        <v/>
      </c>
      <c r="O191" s="29" t="str">
        <f t="shared" si="13"/>
        <v/>
      </c>
    </row>
    <row r="192" spans="1:15" hidden="1" x14ac:dyDescent="0.2">
      <c r="A192" s="24" t="s">
        <v>787</v>
      </c>
      <c r="B192" t="s">
        <v>741</v>
      </c>
      <c r="C192" t="s">
        <v>177</v>
      </c>
      <c r="D192">
        <v>190</v>
      </c>
      <c r="E192">
        <v>241</v>
      </c>
      <c r="F192" t="s">
        <v>788</v>
      </c>
      <c r="G192" t="s">
        <v>746</v>
      </c>
      <c r="H192" t="s">
        <v>789</v>
      </c>
      <c r="I192" t="s">
        <v>125</v>
      </c>
      <c r="J192" s="24">
        <f t="shared" si="10"/>
        <v>2</v>
      </c>
      <c r="K192" t="str">
        <f t="shared" si="14"/>
        <v>Task</v>
      </c>
      <c r="L192" s="28">
        <f>IF(NOT(ISBLANK(I192)),VLOOKUP(I192,CostLookup!A:B,2)*LEFT(C192,FIND(" ",C192)),"")</f>
        <v>2664</v>
      </c>
      <c r="M192" s="29" t="str">
        <f t="shared" si="11"/>
        <v/>
      </c>
      <c r="N192" s="29" t="str">
        <f t="shared" si="12"/>
        <v/>
      </c>
      <c r="O192" s="29" t="str">
        <f t="shared" si="13"/>
        <v/>
      </c>
    </row>
    <row r="193" spans="1:15" hidden="1" x14ac:dyDescent="0.2">
      <c r="A193" s="24" t="s">
        <v>1209</v>
      </c>
      <c r="B193" t="s">
        <v>790</v>
      </c>
      <c r="C193" t="s">
        <v>791</v>
      </c>
      <c r="F193" t="s">
        <v>792</v>
      </c>
      <c r="G193" t="s">
        <v>793</v>
      </c>
      <c r="J193" s="24">
        <f t="shared" si="10"/>
        <v>1</v>
      </c>
      <c r="K193" t="str">
        <f t="shared" si="14"/>
        <v>Component</v>
      </c>
      <c r="L193" s="28" t="str">
        <f>IF(NOT(ISBLANK(I193)),VLOOKUP(I193,CostLookup!A:B,2)*LEFT(C193,FIND(" ",C193)),"")</f>
        <v/>
      </c>
      <c r="M193" s="29" t="str">
        <f t="shared" si="11"/>
        <v/>
      </c>
      <c r="N193" s="29">
        <f t="shared" si="12"/>
        <v>25551.200000000001</v>
      </c>
      <c r="O193" s="29" t="str">
        <f t="shared" si="13"/>
        <v/>
      </c>
    </row>
    <row r="194" spans="1:15" hidden="1" x14ac:dyDescent="0.2">
      <c r="A194" s="24" t="s">
        <v>794</v>
      </c>
      <c r="B194" t="s">
        <v>795</v>
      </c>
      <c r="C194" t="s">
        <v>177</v>
      </c>
      <c r="F194" t="s">
        <v>792</v>
      </c>
      <c r="G194" t="s">
        <v>95</v>
      </c>
      <c r="J194" s="24">
        <f t="shared" si="10"/>
        <v>2</v>
      </c>
      <c r="K194" t="str">
        <f t="shared" si="14"/>
        <v>Activity</v>
      </c>
      <c r="L194" s="28" t="str">
        <f>IF(NOT(ISBLANK(I194)),VLOOKUP(I194,CostLookup!A:B,2)*LEFT(C194,FIND(" ",C194)),"")</f>
        <v/>
      </c>
      <c r="M194" s="29">
        <f t="shared" si="11"/>
        <v>3640.7999999999997</v>
      </c>
      <c r="N194" s="29" t="str">
        <f t="shared" si="12"/>
        <v/>
      </c>
      <c r="O194" s="29" t="str">
        <f t="shared" si="13"/>
        <v/>
      </c>
    </row>
    <row r="195" spans="1:15" hidden="1" x14ac:dyDescent="0.2">
      <c r="A195" s="24" t="s">
        <v>796</v>
      </c>
      <c r="B195" t="s">
        <v>754</v>
      </c>
      <c r="C195" t="s">
        <v>177</v>
      </c>
      <c r="D195" s="22">
        <v>181178</v>
      </c>
      <c r="E195">
        <v>196</v>
      </c>
      <c r="F195" t="s">
        <v>792</v>
      </c>
      <c r="G195" t="s">
        <v>95</v>
      </c>
      <c r="H195" t="s">
        <v>797</v>
      </c>
      <c r="I195" t="s">
        <v>139</v>
      </c>
      <c r="J195" s="24">
        <f t="shared" ref="J195:J258" si="15">LEN(A195)-LEN(SUBSTITUTE(A195,".",""))</f>
        <v>3</v>
      </c>
      <c r="K195" t="str">
        <f t="shared" ref="K195:K258" si="16">IF(J195=0,"Phase",IF(J195&gt;=J196,"Task",IF(J195=1,"Component",IF(J195=2,"Activity",""))))</f>
        <v>Task</v>
      </c>
      <c r="L195" s="28">
        <f>IF(NOT(ISBLANK(I195)),VLOOKUP(I195,CostLookup!A:B,2)*LEFT(C195,FIND(" ",C195)),"")</f>
        <v>3640.7999999999997</v>
      </c>
      <c r="M195" s="29" t="str">
        <f t="shared" ref="M195:M258" si="17">IF(EXACT($K195,"Activity"),SUMIF($A:$A,CONCATENATE($A195,"*"),$L:$L),"")</f>
        <v/>
      </c>
      <c r="N195" s="29" t="str">
        <f t="shared" ref="N195:N258" si="18">IF(EXACT($K195,"Component"),SUMIF($A:$A,CONCATENATE($A195,"*"),$L:$L),"")</f>
        <v/>
      </c>
      <c r="O195" s="29" t="str">
        <f t="shared" ref="O195:O258" si="19">IF(EXACT(K195,"Phase"),SUMIF(A:A,CONCATENATE(A195,"*"),L:L),"")</f>
        <v/>
      </c>
    </row>
    <row r="196" spans="1:15" hidden="1" x14ac:dyDescent="0.2">
      <c r="A196" s="24" t="s">
        <v>798</v>
      </c>
      <c r="B196" t="s">
        <v>799</v>
      </c>
      <c r="C196" t="s">
        <v>371</v>
      </c>
      <c r="F196" t="s">
        <v>800</v>
      </c>
      <c r="G196" t="s">
        <v>801</v>
      </c>
      <c r="J196" s="24">
        <f t="shared" si="15"/>
        <v>2</v>
      </c>
      <c r="K196" t="str">
        <f t="shared" si="16"/>
        <v>Activity</v>
      </c>
      <c r="L196" s="28" t="str">
        <f>IF(NOT(ISBLANK(I196)),VLOOKUP(I196,CostLookup!A:B,2)*LEFT(C196,FIND(" ",C196)),"")</f>
        <v/>
      </c>
      <c r="M196" s="29">
        <f t="shared" si="17"/>
        <v>19246.400000000001</v>
      </c>
      <c r="N196" s="29" t="str">
        <f t="shared" si="18"/>
        <v/>
      </c>
      <c r="O196" s="29" t="str">
        <f t="shared" si="19"/>
        <v/>
      </c>
    </row>
    <row r="197" spans="1:15" hidden="1" x14ac:dyDescent="0.2">
      <c r="A197" s="24" t="s">
        <v>797</v>
      </c>
      <c r="B197" t="s">
        <v>537</v>
      </c>
      <c r="C197" t="s">
        <v>289</v>
      </c>
      <c r="D197">
        <v>194</v>
      </c>
      <c r="E197">
        <v>197</v>
      </c>
      <c r="F197" t="s">
        <v>800</v>
      </c>
      <c r="G197" t="s">
        <v>760</v>
      </c>
      <c r="H197" t="s">
        <v>802</v>
      </c>
      <c r="I197" t="s">
        <v>104</v>
      </c>
      <c r="J197" s="24">
        <f t="shared" si="15"/>
        <v>3</v>
      </c>
      <c r="K197" t="str">
        <f t="shared" si="16"/>
        <v>Task</v>
      </c>
      <c r="L197" s="28">
        <f>IF(NOT(ISBLANK(I197)),VLOOKUP(I197,CostLookup!A:B,2)*LEFT(C197,FIND(" ",C197)),"")</f>
        <v>6176</v>
      </c>
      <c r="M197" s="29" t="str">
        <f t="shared" si="17"/>
        <v/>
      </c>
      <c r="N197" s="29" t="str">
        <f t="shared" si="18"/>
        <v/>
      </c>
      <c r="O197" s="29" t="str">
        <f t="shared" si="19"/>
        <v/>
      </c>
    </row>
    <row r="198" spans="1:15" hidden="1" x14ac:dyDescent="0.2">
      <c r="A198" s="24" t="s">
        <v>802</v>
      </c>
      <c r="B198" t="s">
        <v>727</v>
      </c>
      <c r="C198" t="s">
        <v>289</v>
      </c>
      <c r="D198">
        <v>196</v>
      </c>
      <c r="E198">
        <v>198</v>
      </c>
      <c r="F198" t="s">
        <v>803</v>
      </c>
      <c r="G198" t="s">
        <v>804</v>
      </c>
      <c r="H198" t="s">
        <v>805</v>
      </c>
      <c r="I198" t="s">
        <v>131</v>
      </c>
      <c r="J198" s="24">
        <f t="shared" si="15"/>
        <v>3</v>
      </c>
      <c r="K198" t="str">
        <f t="shared" si="16"/>
        <v>Task</v>
      </c>
      <c r="L198" s="28">
        <f>IF(NOT(ISBLANK(I198)),VLOOKUP(I198,CostLookup!A:B,2)*LEFT(C198,FIND(" ",C198)),"")</f>
        <v>6535.2</v>
      </c>
      <c r="M198" s="29" t="str">
        <f t="shared" si="17"/>
        <v/>
      </c>
      <c r="N198" s="29" t="str">
        <f t="shared" si="18"/>
        <v/>
      </c>
      <c r="O198" s="29" t="str">
        <f t="shared" si="19"/>
        <v/>
      </c>
    </row>
    <row r="199" spans="1:15" hidden="1" x14ac:dyDescent="0.2">
      <c r="A199" s="24" t="s">
        <v>805</v>
      </c>
      <c r="B199" t="s">
        <v>731</v>
      </c>
      <c r="C199" t="s">
        <v>289</v>
      </c>
      <c r="D199">
        <v>197</v>
      </c>
      <c r="E199">
        <v>199</v>
      </c>
      <c r="F199" t="s">
        <v>788</v>
      </c>
      <c r="G199" t="s">
        <v>801</v>
      </c>
      <c r="H199" t="s">
        <v>806</v>
      </c>
      <c r="I199" t="s">
        <v>131</v>
      </c>
      <c r="J199" s="24">
        <f t="shared" si="15"/>
        <v>3</v>
      </c>
      <c r="K199" t="str">
        <f t="shared" si="16"/>
        <v>Task</v>
      </c>
      <c r="L199" s="28">
        <f>IF(NOT(ISBLANK(I199)),VLOOKUP(I199,CostLookup!A:B,2)*LEFT(C199,FIND(" ",C199)),"")</f>
        <v>6535.2</v>
      </c>
      <c r="M199" s="29" t="str">
        <f t="shared" si="17"/>
        <v/>
      </c>
      <c r="N199" s="29" t="str">
        <f t="shared" si="18"/>
        <v/>
      </c>
      <c r="O199" s="29" t="str">
        <f t="shared" si="19"/>
        <v/>
      </c>
    </row>
    <row r="200" spans="1:15" hidden="1" x14ac:dyDescent="0.2">
      <c r="A200" s="24" t="s">
        <v>806</v>
      </c>
      <c r="B200" t="s">
        <v>741</v>
      </c>
      <c r="C200" t="s">
        <v>177</v>
      </c>
      <c r="D200">
        <v>198</v>
      </c>
      <c r="E200">
        <v>241</v>
      </c>
      <c r="F200" t="s">
        <v>807</v>
      </c>
      <c r="G200" t="s">
        <v>793</v>
      </c>
      <c r="H200" t="s">
        <v>789</v>
      </c>
      <c r="I200" t="s">
        <v>125</v>
      </c>
      <c r="J200" s="24">
        <f t="shared" si="15"/>
        <v>2</v>
      </c>
      <c r="K200" t="str">
        <f t="shared" si="16"/>
        <v>Task</v>
      </c>
      <c r="L200" s="28">
        <f>IF(NOT(ISBLANK(I200)),VLOOKUP(I200,CostLookup!A:B,2)*LEFT(C200,FIND(" ",C200)),"")</f>
        <v>2664</v>
      </c>
      <c r="M200" s="29" t="str">
        <f t="shared" si="17"/>
        <v/>
      </c>
      <c r="N200" s="29" t="str">
        <f t="shared" si="18"/>
        <v/>
      </c>
      <c r="O200" s="29" t="str">
        <f t="shared" si="19"/>
        <v/>
      </c>
    </row>
    <row r="201" spans="1:15" hidden="1" x14ac:dyDescent="0.2">
      <c r="A201" s="24" t="s">
        <v>1210</v>
      </c>
      <c r="B201" t="s">
        <v>808</v>
      </c>
      <c r="C201" t="s">
        <v>362</v>
      </c>
      <c r="F201" t="s">
        <v>809</v>
      </c>
      <c r="G201" t="s">
        <v>810</v>
      </c>
      <c r="J201" s="24">
        <f t="shared" si="15"/>
        <v>1</v>
      </c>
      <c r="K201" t="str">
        <f t="shared" si="16"/>
        <v>Component</v>
      </c>
      <c r="L201" s="28" t="str">
        <f>IF(NOT(ISBLANK(I201)),VLOOKUP(I201,CostLookup!A:B,2)*LEFT(C201,FIND(" ",C201)),"")</f>
        <v/>
      </c>
      <c r="M201" s="29" t="str">
        <f t="shared" si="17"/>
        <v/>
      </c>
      <c r="N201" s="29">
        <f t="shared" si="18"/>
        <v>46798.400000000001</v>
      </c>
      <c r="O201" s="29" t="str">
        <f t="shared" si="19"/>
        <v/>
      </c>
    </row>
    <row r="202" spans="1:15" hidden="1" x14ac:dyDescent="0.2">
      <c r="A202" s="24" t="s">
        <v>811</v>
      </c>
      <c r="B202" t="s">
        <v>812</v>
      </c>
      <c r="C202" t="s">
        <v>391</v>
      </c>
      <c r="F202" t="s">
        <v>809</v>
      </c>
      <c r="G202" t="s">
        <v>813</v>
      </c>
      <c r="J202" s="24">
        <f t="shared" si="15"/>
        <v>2</v>
      </c>
      <c r="K202" t="str">
        <f t="shared" si="16"/>
        <v>Activity</v>
      </c>
      <c r="L202" s="28" t="str">
        <f>IF(NOT(ISBLANK(I202)),VLOOKUP(I202,CostLookup!A:B,2)*LEFT(C202,FIND(" ",C202)),"")</f>
        <v/>
      </c>
      <c r="M202" s="29">
        <f t="shared" si="17"/>
        <v>20029.759999999998</v>
      </c>
      <c r="N202" s="29" t="str">
        <f t="shared" si="18"/>
        <v/>
      </c>
      <c r="O202" s="29" t="str">
        <f t="shared" si="19"/>
        <v/>
      </c>
    </row>
    <row r="203" spans="1:15" hidden="1" x14ac:dyDescent="0.2">
      <c r="A203" s="24" t="s">
        <v>814</v>
      </c>
      <c r="B203" t="s">
        <v>751</v>
      </c>
      <c r="C203" t="s">
        <v>358</v>
      </c>
      <c r="D203">
        <v>174</v>
      </c>
      <c r="E203">
        <v>203</v>
      </c>
      <c r="F203" t="s">
        <v>809</v>
      </c>
      <c r="G203" t="s">
        <v>815</v>
      </c>
      <c r="H203" t="s">
        <v>816</v>
      </c>
      <c r="I203" t="s">
        <v>122</v>
      </c>
      <c r="J203" s="24">
        <f t="shared" si="15"/>
        <v>3</v>
      </c>
      <c r="K203" t="str">
        <f t="shared" si="16"/>
        <v>Task</v>
      </c>
      <c r="L203" s="28">
        <f>IF(NOT(ISBLANK(I203)),VLOOKUP(I203,CostLookup!A:B,2)*LEFT(C203,FIND(" ",C203)),"")</f>
        <v>12748.16</v>
      </c>
      <c r="M203" s="29" t="str">
        <f t="shared" si="17"/>
        <v/>
      </c>
      <c r="N203" s="29" t="str">
        <f t="shared" si="18"/>
        <v/>
      </c>
      <c r="O203" s="29" t="str">
        <f t="shared" si="19"/>
        <v/>
      </c>
    </row>
    <row r="204" spans="1:15" hidden="1" x14ac:dyDescent="0.2">
      <c r="A204" s="24" t="s">
        <v>816</v>
      </c>
      <c r="B204" t="s">
        <v>754</v>
      </c>
      <c r="C204" t="s">
        <v>251</v>
      </c>
      <c r="D204">
        <v>202</v>
      </c>
      <c r="E204">
        <v>206</v>
      </c>
      <c r="F204" t="s">
        <v>817</v>
      </c>
      <c r="G204" t="s">
        <v>813</v>
      </c>
      <c r="H204" t="s">
        <v>818</v>
      </c>
      <c r="I204" t="s">
        <v>139</v>
      </c>
      <c r="J204" s="24">
        <f t="shared" si="15"/>
        <v>3</v>
      </c>
      <c r="K204" t="str">
        <f t="shared" si="16"/>
        <v>Task</v>
      </c>
      <c r="L204" s="28">
        <f>IF(NOT(ISBLANK(I204)),VLOOKUP(I204,CostLookup!A:B,2)*LEFT(C204,FIND(" ",C204)),"")</f>
        <v>7281.5999999999995</v>
      </c>
      <c r="M204" s="29" t="str">
        <f t="shared" si="17"/>
        <v/>
      </c>
      <c r="N204" s="29" t="str">
        <f t="shared" si="18"/>
        <v/>
      </c>
      <c r="O204" s="29" t="str">
        <f t="shared" si="19"/>
        <v/>
      </c>
    </row>
    <row r="205" spans="1:15" hidden="1" x14ac:dyDescent="0.2">
      <c r="A205" s="24" t="s">
        <v>819</v>
      </c>
      <c r="B205" t="s">
        <v>820</v>
      </c>
      <c r="C205" t="s">
        <v>211</v>
      </c>
      <c r="F205" t="s">
        <v>821</v>
      </c>
      <c r="G205" t="s">
        <v>822</v>
      </c>
      <c r="J205" s="24">
        <f t="shared" si="15"/>
        <v>2</v>
      </c>
      <c r="K205" t="str">
        <f t="shared" si="16"/>
        <v>Activity</v>
      </c>
      <c r="L205" s="28" t="str">
        <f>IF(NOT(ISBLANK(I205)),VLOOKUP(I205,CostLookup!A:B,2)*LEFT(C205,FIND(" ",C205)),"")</f>
        <v/>
      </c>
      <c r="M205" s="29">
        <f t="shared" si="17"/>
        <v>6319.68</v>
      </c>
      <c r="N205" s="29" t="str">
        <f t="shared" si="18"/>
        <v/>
      </c>
      <c r="O205" s="29" t="str">
        <f t="shared" si="19"/>
        <v/>
      </c>
    </row>
    <row r="206" spans="1:15" hidden="1" x14ac:dyDescent="0.2">
      <c r="A206" s="24" t="s">
        <v>823</v>
      </c>
      <c r="B206" t="s">
        <v>537</v>
      </c>
      <c r="C206" t="s">
        <v>246</v>
      </c>
      <c r="D206">
        <v>174</v>
      </c>
      <c r="E206">
        <v>206</v>
      </c>
      <c r="F206" t="s">
        <v>821</v>
      </c>
      <c r="G206" t="s">
        <v>824</v>
      </c>
      <c r="H206" t="s">
        <v>818</v>
      </c>
      <c r="I206" t="s">
        <v>104</v>
      </c>
      <c r="J206" s="24">
        <f t="shared" si="15"/>
        <v>3</v>
      </c>
      <c r="K206" t="str">
        <f t="shared" si="16"/>
        <v>Task</v>
      </c>
      <c r="L206" s="28">
        <f>IF(NOT(ISBLANK(I206)),VLOOKUP(I206,CostLookup!A:B,2)*LEFT(C206,FIND(" ",C206)),"")</f>
        <v>3705.6000000000004</v>
      </c>
      <c r="M206" s="29" t="str">
        <f t="shared" si="17"/>
        <v/>
      </c>
      <c r="N206" s="29" t="str">
        <f t="shared" si="18"/>
        <v/>
      </c>
      <c r="O206" s="29" t="str">
        <f t="shared" si="19"/>
        <v/>
      </c>
    </row>
    <row r="207" spans="1:15" hidden="1" x14ac:dyDescent="0.2">
      <c r="A207" s="24" t="s">
        <v>818</v>
      </c>
      <c r="B207" t="s">
        <v>540</v>
      </c>
      <c r="C207" t="s">
        <v>177</v>
      </c>
      <c r="D207" s="22">
        <v>205203</v>
      </c>
      <c r="E207">
        <v>214</v>
      </c>
      <c r="F207" t="s">
        <v>755</v>
      </c>
      <c r="G207" t="s">
        <v>822</v>
      </c>
      <c r="H207" t="s">
        <v>825</v>
      </c>
      <c r="I207" t="s">
        <v>131</v>
      </c>
      <c r="J207" s="24">
        <f t="shared" si="15"/>
        <v>3</v>
      </c>
      <c r="K207" t="str">
        <f t="shared" si="16"/>
        <v>Task</v>
      </c>
      <c r="L207" s="28">
        <f>IF(NOT(ISBLANK(I207)),VLOOKUP(I207,CostLookup!A:B,2)*LEFT(C207,FIND(" ",C207)),"")</f>
        <v>2614.08</v>
      </c>
      <c r="M207" s="29" t="str">
        <f t="shared" si="17"/>
        <v/>
      </c>
      <c r="N207" s="29" t="str">
        <f t="shared" si="18"/>
        <v/>
      </c>
      <c r="O207" s="29" t="str">
        <f t="shared" si="19"/>
        <v/>
      </c>
    </row>
    <row r="208" spans="1:15" hidden="1" x14ac:dyDescent="0.2">
      <c r="A208" s="24" t="s">
        <v>826</v>
      </c>
      <c r="B208" t="s">
        <v>827</v>
      </c>
      <c r="C208" t="s">
        <v>378</v>
      </c>
      <c r="F208" t="s">
        <v>809</v>
      </c>
      <c r="G208" t="s">
        <v>817</v>
      </c>
      <c r="J208" s="24">
        <f t="shared" si="15"/>
        <v>2</v>
      </c>
      <c r="K208" t="str">
        <f t="shared" si="16"/>
        <v>Activity</v>
      </c>
      <c r="L208" s="28" t="str">
        <f>IF(NOT(ISBLANK(I208)),VLOOKUP(I208,CostLookup!A:B,2)*LEFT(C208,FIND(" ",C208)),"")</f>
        <v/>
      </c>
      <c r="M208" s="29">
        <f t="shared" si="17"/>
        <v>8801.2799999999988</v>
      </c>
      <c r="N208" s="29" t="str">
        <f t="shared" si="18"/>
        <v/>
      </c>
      <c r="O208" s="29" t="str">
        <f t="shared" si="19"/>
        <v/>
      </c>
    </row>
    <row r="209" spans="1:15" hidden="1" x14ac:dyDescent="0.2">
      <c r="A209" s="24" t="s">
        <v>828</v>
      </c>
      <c r="B209" t="s">
        <v>537</v>
      </c>
      <c r="C209" t="s">
        <v>246</v>
      </c>
      <c r="D209">
        <v>174</v>
      </c>
      <c r="E209">
        <v>209</v>
      </c>
      <c r="F209" t="s">
        <v>809</v>
      </c>
      <c r="G209" t="s">
        <v>829</v>
      </c>
      <c r="H209" t="s">
        <v>830</v>
      </c>
      <c r="I209" t="s">
        <v>135</v>
      </c>
      <c r="J209" s="24">
        <f t="shared" si="15"/>
        <v>3</v>
      </c>
      <c r="K209" t="str">
        <f t="shared" si="16"/>
        <v>Task</v>
      </c>
      <c r="L209" s="28">
        <f>IF(NOT(ISBLANK(I209)),VLOOKUP(I209,CostLookup!A:B,2)*LEFT(C209,FIND(" ",C209)),"")</f>
        <v>3573.12</v>
      </c>
      <c r="M209" s="29" t="str">
        <f t="shared" si="17"/>
        <v/>
      </c>
      <c r="N209" s="29" t="str">
        <f t="shared" si="18"/>
        <v/>
      </c>
      <c r="O209" s="29" t="str">
        <f t="shared" si="19"/>
        <v/>
      </c>
    </row>
    <row r="210" spans="1:15" hidden="1" x14ac:dyDescent="0.2">
      <c r="A210" s="24" t="s">
        <v>830</v>
      </c>
      <c r="B210" t="s">
        <v>540</v>
      </c>
      <c r="C210" t="s">
        <v>251</v>
      </c>
      <c r="D210">
        <v>208</v>
      </c>
      <c r="E210">
        <v>214</v>
      </c>
      <c r="F210" t="s">
        <v>824</v>
      </c>
      <c r="G210" t="s">
        <v>817</v>
      </c>
      <c r="H210" t="s">
        <v>825</v>
      </c>
      <c r="I210" t="s">
        <v>131</v>
      </c>
      <c r="J210" s="24">
        <f t="shared" si="15"/>
        <v>3</v>
      </c>
      <c r="K210" t="str">
        <f t="shared" si="16"/>
        <v>Task</v>
      </c>
      <c r="L210" s="28">
        <f>IF(NOT(ISBLANK(I210)),VLOOKUP(I210,CostLookup!A:B,2)*LEFT(C210,FIND(" ",C210)),"")</f>
        <v>5228.16</v>
      </c>
      <c r="M210" s="29" t="str">
        <f t="shared" si="17"/>
        <v/>
      </c>
      <c r="N210" s="29" t="str">
        <f t="shared" si="18"/>
        <v/>
      </c>
      <c r="O210" s="29" t="str">
        <f t="shared" si="19"/>
        <v/>
      </c>
    </row>
    <row r="211" spans="1:15" hidden="1" x14ac:dyDescent="0.2">
      <c r="A211" s="24" t="s">
        <v>831</v>
      </c>
      <c r="B211" t="s">
        <v>832</v>
      </c>
      <c r="C211" t="s">
        <v>172</v>
      </c>
      <c r="F211" t="s">
        <v>809</v>
      </c>
      <c r="G211" t="s">
        <v>833</v>
      </c>
      <c r="J211" s="24">
        <f t="shared" si="15"/>
        <v>2</v>
      </c>
      <c r="K211" t="str">
        <f t="shared" si="16"/>
        <v>Activity</v>
      </c>
      <c r="L211" s="28" t="str">
        <f>IF(NOT(ISBLANK(I211)),VLOOKUP(I211,CostLookup!A:B,2)*LEFT(C211,FIND(" ",C211)),"")</f>
        <v/>
      </c>
      <c r="M211" s="29">
        <f t="shared" si="17"/>
        <v>8983.68</v>
      </c>
      <c r="N211" s="29" t="str">
        <f t="shared" si="18"/>
        <v/>
      </c>
      <c r="O211" s="29" t="str">
        <f t="shared" si="19"/>
        <v/>
      </c>
    </row>
    <row r="212" spans="1:15" hidden="1" x14ac:dyDescent="0.2">
      <c r="A212" s="24" t="s">
        <v>834</v>
      </c>
      <c r="B212" t="s">
        <v>537</v>
      </c>
      <c r="C212" t="s">
        <v>246</v>
      </c>
      <c r="D212">
        <v>174</v>
      </c>
      <c r="E212">
        <v>212</v>
      </c>
      <c r="F212" t="s">
        <v>809</v>
      </c>
      <c r="G212" t="s">
        <v>829</v>
      </c>
      <c r="H212" t="s">
        <v>835</v>
      </c>
      <c r="I212" t="s">
        <v>104</v>
      </c>
      <c r="J212" s="24">
        <f t="shared" si="15"/>
        <v>3</v>
      </c>
      <c r="K212" t="str">
        <f t="shared" si="16"/>
        <v>Task</v>
      </c>
      <c r="L212" s="28">
        <f>IF(NOT(ISBLANK(I212)),VLOOKUP(I212,CostLookup!A:B,2)*LEFT(C212,FIND(" ",C212)),"")</f>
        <v>3705.6000000000004</v>
      </c>
      <c r="M212" s="29" t="str">
        <f t="shared" si="17"/>
        <v/>
      </c>
      <c r="N212" s="29" t="str">
        <f t="shared" si="18"/>
        <v/>
      </c>
      <c r="O212" s="29" t="str">
        <f t="shared" si="19"/>
        <v/>
      </c>
    </row>
    <row r="213" spans="1:15" hidden="1" x14ac:dyDescent="0.2">
      <c r="A213" s="24" t="s">
        <v>835</v>
      </c>
      <c r="B213" t="s">
        <v>540</v>
      </c>
      <c r="C213" t="s">
        <v>177</v>
      </c>
      <c r="D213">
        <v>211</v>
      </c>
      <c r="E213">
        <v>213</v>
      </c>
      <c r="F213" t="s">
        <v>821</v>
      </c>
      <c r="G213" t="s">
        <v>836</v>
      </c>
      <c r="H213" t="s">
        <v>837</v>
      </c>
      <c r="I213" t="s">
        <v>131</v>
      </c>
      <c r="J213" s="24">
        <f t="shared" si="15"/>
        <v>3</v>
      </c>
      <c r="K213" t="str">
        <f t="shared" si="16"/>
        <v>Task</v>
      </c>
      <c r="L213" s="28">
        <f>IF(NOT(ISBLANK(I213)),VLOOKUP(I213,CostLookup!A:B,2)*LEFT(C213,FIND(" ",C213)),"")</f>
        <v>2614.08</v>
      </c>
      <c r="M213" s="29" t="str">
        <f t="shared" si="17"/>
        <v/>
      </c>
      <c r="N213" s="29" t="str">
        <f t="shared" si="18"/>
        <v/>
      </c>
      <c r="O213" s="29" t="str">
        <f t="shared" si="19"/>
        <v/>
      </c>
    </row>
    <row r="214" spans="1:15" hidden="1" x14ac:dyDescent="0.2">
      <c r="A214" s="24" t="s">
        <v>837</v>
      </c>
      <c r="B214" t="s">
        <v>838</v>
      </c>
      <c r="C214" t="s">
        <v>177</v>
      </c>
      <c r="D214">
        <v>212</v>
      </c>
      <c r="E214">
        <v>214</v>
      </c>
      <c r="F214" t="s">
        <v>824</v>
      </c>
      <c r="G214" t="s">
        <v>833</v>
      </c>
      <c r="H214" t="s">
        <v>825</v>
      </c>
      <c r="I214" t="s">
        <v>127</v>
      </c>
      <c r="J214" s="24">
        <f t="shared" si="15"/>
        <v>3</v>
      </c>
      <c r="K214" t="str">
        <f t="shared" si="16"/>
        <v>Task</v>
      </c>
      <c r="L214" s="28">
        <f>IF(NOT(ISBLANK(I214)),VLOOKUP(I214,CostLookup!A:B,2)*LEFT(C214,FIND(" ",C214)),"")</f>
        <v>2664</v>
      </c>
      <c r="M214" s="29" t="str">
        <f t="shared" si="17"/>
        <v/>
      </c>
      <c r="N214" s="29" t="str">
        <f t="shared" si="18"/>
        <v/>
      </c>
      <c r="O214" s="29" t="str">
        <f t="shared" si="19"/>
        <v/>
      </c>
    </row>
    <row r="215" spans="1:15" hidden="1" x14ac:dyDescent="0.2">
      <c r="A215" s="24" t="s">
        <v>825</v>
      </c>
      <c r="B215" t="s">
        <v>741</v>
      </c>
      <c r="C215" t="s">
        <v>177</v>
      </c>
      <c r="D215" s="22">
        <v>213206209</v>
      </c>
      <c r="E215" s="22">
        <v>241222</v>
      </c>
      <c r="F215" t="s">
        <v>839</v>
      </c>
      <c r="G215" t="s">
        <v>810</v>
      </c>
      <c r="H215" t="s">
        <v>840</v>
      </c>
      <c r="I215" t="s">
        <v>125</v>
      </c>
      <c r="J215" s="24">
        <f t="shared" si="15"/>
        <v>2</v>
      </c>
      <c r="K215" t="str">
        <f t="shared" si="16"/>
        <v>Task</v>
      </c>
      <c r="L215" s="28">
        <f>IF(NOT(ISBLANK(I215)),VLOOKUP(I215,CostLookup!A:B,2)*LEFT(C215,FIND(" ",C215)),"")</f>
        <v>2664</v>
      </c>
      <c r="M215" s="29" t="str">
        <f t="shared" si="17"/>
        <v/>
      </c>
      <c r="N215" s="29" t="str">
        <f t="shared" si="18"/>
        <v/>
      </c>
      <c r="O215" s="29" t="str">
        <f t="shared" si="19"/>
        <v/>
      </c>
    </row>
    <row r="216" spans="1:15" hidden="1" x14ac:dyDescent="0.2">
      <c r="A216" s="24" t="s">
        <v>1211</v>
      </c>
      <c r="B216" t="s">
        <v>532</v>
      </c>
      <c r="C216" t="s">
        <v>172</v>
      </c>
      <c r="F216" t="s">
        <v>833</v>
      </c>
      <c r="G216" t="s">
        <v>755</v>
      </c>
      <c r="J216" s="24">
        <f t="shared" si="15"/>
        <v>1</v>
      </c>
      <c r="K216" t="str">
        <f t="shared" si="16"/>
        <v>Component</v>
      </c>
      <c r="L216" s="28" t="str">
        <f>IF(NOT(ISBLANK(I216)),VLOOKUP(I216,CostLookup!A:B,2)*LEFT(C216,FIND(" ",C216)),"")</f>
        <v/>
      </c>
      <c r="M216" s="29" t="str">
        <f t="shared" si="17"/>
        <v/>
      </c>
      <c r="N216" s="29">
        <f t="shared" si="18"/>
        <v>8983.68</v>
      </c>
      <c r="O216" s="29" t="str">
        <f t="shared" si="19"/>
        <v/>
      </c>
    </row>
    <row r="217" spans="1:15" hidden="1" x14ac:dyDescent="0.2">
      <c r="A217" s="24" t="s">
        <v>841</v>
      </c>
      <c r="B217" t="s">
        <v>536</v>
      </c>
      <c r="C217" t="s">
        <v>289</v>
      </c>
      <c r="F217" t="s">
        <v>833</v>
      </c>
      <c r="G217" t="s">
        <v>842</v>
      </c>
      <c r="J217" s="24">
        <f t="shared" si="15"/>
        <v>2</v>
      </c>
      <c r="K217" t="str">
        <f t="shared" si="16"/>
        <v>Activity</v>
      </c>
      <c r="L217" s="28" t="str">
        <f>IF(NOT(ISBLANK(I217)),VLOOKUP(I217,CostLookup!A:B,2)*LEFT(C217,FIND(" ",C217)),"")</f>
        <v/>
      </c>
      <c r="M217" s="29">
        <f t="shared" si="17"/>
        <v>6319.68</v>
      </c>
      <c r="N217" s="29" t="str">
        <f t="shared" si="18"/>
        <v/>
      </c>
      <c r="O217" s="29" t="str">
        <f t="shared" si="19"/>
        <v/>
      </c>
    </row>
    <row r="218" spans="1:15" hidden="1" x14ac:dyDescent="0.2">
      <c r="A218" s="24" t="s">
        <v>843</v>
      </c>
      <c r="B218" t="s">
        <v>537</v>
      </c>
      <c r="C218" t="s">
        <v>246</v>
      </c>
      <c r="D218">
        <v>174</v>
      </c>
      <c r="E218">
        <v>218</v>
      </c>
      <c r="F218" t="s">
        <v>833</v>
      </c>
      <c r="G218" t="s">
        <v>817</v>
      </c>
      <c r="H218" t="s">
        <v>844</v>
      </c>
      <c r="I218" t="s">
        <v>104</v>
      </c>
      <c r="J218" s="24">
        <f t="shared" si="15"/>
        <v>3</v>
      </c>
      <c r="K218" t="str">
        <f t="shared" si="16"/>
        <v>Task</v>
      </c>
      <c r="L218" s="28">
        <f>IF(NOT(ISBLANK(I218)),VLOOKUP(I218,CostLookup!A:B,2)*LEFT(C218,FIND(" ",C218)),"")</f>
        <v>3705.6000000000004</v>
      </c>
      <c r="M218" s="29" t="str">
        <f t="shared" si="17"/>
        <v/>
      </c>
      <c r="N218" s="29" t="str">
        <f t="shared" si="18"/>
        <v/>
      </c>
      <c r="O218" s="29" t="str">
        <f t="shared" si="19"/>
        <v/>
      </c>
    </row>
    <row r="219" spans="1:15" hidden="1" x14ac:dyDescent="0.2">
      <c r="A219" s="24" t="s">
        <v>844</v>
      </c>
      <c r="B219" t="s">
        <v>540</v>
      </c>
      <c r="C219" t="s">
        <v>177</v>
      </c>
      <c r="D219">
        <v>217</v>
      </c>
      <c r="E219">
        <v>219</v>
      </c>
      <c r="F219" t="s">
        <v>752</v>
      </c>
      <c r="G219" t="s">
        <v>842</v>
      </c>
      <c r="H219" t="s">
        <v>845</v>
      </c>
      <c r="I219" t="s">
        <v>131</v>
      </c>
      <c r="J219" s="24">
        <f t="shared" si="15"/>
        <v>3</v>
      </c>
      <c r="K219" t="str">
        <f t="shared" si="16"/>
        <v>Task</v>
      </c>
      <c r="L219" s="28">
        <f>IF(NOT(ISBLANK(I219)),VLOOKUP(I219,CostLookup!A:B,2)*LEFT(C219,FIND(" ",C219)),"")</f>
        <v>2614.08</v>
      </c>
      <c r="M219" s="29" t="str">
        <f t="shared" si="17"/>
        <v/>
      </c>
      <c r="N219" s="29" t="str">
        <f t="shared" si="18"/>
        <v/>
      </c>
      <c r="O219" s="29" t="str">
        <f t="shared" si="19"/>
        <v/>
      </c>
    </row>
    <row r="220" spans="1:15" hidden="1" x14ac:dyDescent="0.2">
      <c r="A220" s="24" t="s">
        <v>845</v>
      </c>
      <c r="B220" t="s">
        <v>741</v>
      </c>
      <c r="C220" t="s">
        <v>177</v>
      </c>
      <c r="D220">
        <v>218</v>
      </c>
      <c r="E220">
        <v>241</v>
      </c>
      <c r="F220" t="s">
        <v>813</v>
      </c>
      <c r="G220" t="s">
        <v>755</v>
      </c>
      <c r="H220" t="s">
        <v>789</v>
      </c>
      <c r="I220" t="s">
        <v>125</v>
      </c>
      <c r="J220" s="24">
        <f t="shared" si="15"/>
        <v>2</v>
      </c>
      <c r="K220" t="str">
        <f t="shared" si="16"/>
        <v>Task</v>
      </c>
      <c r="L220" s="28">
        <f>IF(NOT(ISBLANK(I220)),VLOOKUP(I220,CostLookup!A:B,2)*LEFT(C220,FIND(" ",C220)),"")</f>
        <v>2664</v>
      </c>
      <c r="M220" s="29" t="str">
        <f t="shared" si="17"/>
        <v/>
      </c>
      <c r="N220" s="29" t="str">
        <f t="shared" si="18"/>
        <v/>
      </c>
      <c r="O220" s="29" t="str">
        <f t="shared" si="19"/>
        <v/>
      </c>
    </row>
    <row r="221" spans="1:15" hidden="1" x14ac:dyDescent="0.2">
      <c r="A221" s="24" t="s">
        <v>1212</v>
      </c>
      <c r="B221" t="s">
        <v>846</v>
      </c>
      <c r="C221" t="s">
        <v>386</v>
      </c>
      <c r="F221" t="s">
        <v>847</v>
      </c>
      <c r="G221" t="s">
        <v>776</v>
      </c>
      <c r="J221" s="24">
        <f t="shared" si="15"/>
        <v>1</v>
      </c>
      <c r="K221" t="str">
        <f t="shared" si="16"/>
        <v>Component</v>
      </c>
      <c r="L221" s="28" t="str">
        <f>IF(NOT(ISBLANK(I221)),VLOOKUP(I221,CostLookup!A:B,2)*LEFT(C221,FIND(" ",C221)),"")</f>
        <v/>
      </c>
      <c r="M221" s="29" t="str">
        <f t="shared" si="17"/>
        <v/>
      </c>
      <c r="N221" s="29">
        <f t="shared" si="18"/>
        <v>27459.760000000002</v>
      </c>
      <c r="O221" s="29" t="str">
        <f t="shared" si="19"/>
        <v/>
      </c>
    </row>
    <row r="222" spans="1:15" hidden="1" x14ac:dyDescent="0.2">
      <c r="A222" s="24" t="s">
        <v>848</v>
      </c>
      <c r="B222" t="s">
        <v>849</v>
      </c>
      <c r="C222" t="s">
        <v>348</v>
      </c>
      <c r="F222" t="s">
        <v>847</v>
      </c>
      <c r="G222" t="s">
        <v>153</v>
      </c>
      <c r="J222" s="24">
        <f t="shared" si="15"/>
        <v>2</v>
      </c>
      <c r="K222" t="str">
        <f t="shared" si="16"/>
        <v>Activity</v>
      </c>
      <c r="L222" s="28" t="str">
        <f>IF(NOT(ISBLANK(I222)),VLOOKUP(I222,CostLookup!A:B,2)*LEFT(C222,FIND(" ",C222)),"")</f>
        <v/>
      </c>
      <c r="M222" s="29">
        <f t="shared" si="17"/>
        <v>10014.879999999999</v>
      </c>
      <c r="N222" s="29" t="str">
        <f t="shared" si="18"/>
        <v/>
      </c>
      <c r="O222" s="29" t="str">
        <f t="shared" si="19"/>
        <v/>
      </c>
    </row>
    <row r="223" spans="1:15" hidden="1" x14ac:dyDescent="0.2">
      <c r="A223" s="24" t="s">
        <v>850</v>
      </c>
      <c r="B223" t="s">
        <v>751</v>
      </c>
      <c r="C223" t="s">
        <v>251</v>
      </c>
      <c r="D223">
        <v>214</v>
      </c>
      <c r="E223">
        <v>223</v>
      </c>
      <c r="F223" t="s">
        <v>847</v>
      </c>
      <c r="G223" t="s">
        <v>95</v>
      </c>
      <c r="H223" t="s">
        <v>851</v>
      </c>
      <c r="I223" t="s">
        <v>122</v>
      </c>
      <c r="J223" s="24">
        <f t="shared" si="15"/>
        <v>3</v>
      </c>
      <c r="K223" t="str">
        <f t="shared" si="16"/>
        <v>Task</v>
      </c>
      <c r="L223" s="28">
        <f>IF(NOT(ISBLANK(I223)),VLOOKUP(I223,CostLookup!A:B,2)*LEFT(C223,FIND(" ",C223)),"")</f>
        <v>6374.08</v>
      </c>
      <c r="M223" s="29" t="str">
        <f t="shared" si="17"/>
        <v/>
      </c>
      <c r="N223" s="29" t="str">
        <f t="shared" si="18"/>
        <v/>
      </c>
      <c r="O223" s="29" t="str">
        <f t="shared" si="19"/>
        <v/>
      </c>
    </row>
    <row r="224" spans="1:15" hidden="1" x14ac:dyDescent="0.2">
      <c r="A224" s="24" t="s">
        <v>851</v>
      </c>
      <c r="B224" t="s">
        <v>754</v>
      </c>
      <c r="C224" t="s">
        <v>177</v>
      </c>
      <c r="D224">
        <v>222</v>
      </c>
      <c r="E224">
        <v>225</v>
      </c>
      <c r="F224" t="s">
        <v>800</v>
      </c>
      <c r="G224" t="s">
        <v>153</v>
      </c>
      <c r="H224" t="s">
        <v>852</v>
      </c>
      <c r="I224" t="s">
        <v>139</v>
      </c>
      <c r="J224" s="24">
        <f t="shared" si="15"/>
        <v>3</v>
      </c>
      <c r="K224" t="str">
        <f t="shared" si="16"/>
        <v>Task</v>
      </c>
      <c r="L224" s="28">
        <f>IF(NOT(ISBLANK(I224)),VLOOKUP(I224,CostLookup!A:B,2)*LEFT(C224,FIND(" ",C224)),"")</f>
        <v>3640.7999999999997</v>
      </c>
      <c r="M224" s="29" t="str">
        <f t="shared" si="17"/>
        <v/>
      </c>
      <c r="N224" s="29" t="str">
        <f t="shared" si="18"/>
        <v/>
      </c>
      <c r="O224" s="29" t="str">
        <f t="shared" si="19"/>
        <v/>
      </c>
    </row>
    <row r="225" spans="1:15" hidden="1" x14ac:dyDescent="0.2">
      <c r="A225" s="24" t="s">
        <v>853</v>
      </c>
      <c r="B225" t="s">
        <v>854</v>
      </c>
      <c r="C225" t="s">
        <v>177</v>
      </c>
      <c r="F225" t="s">
        <v>855</v>
      </c>
      <c r="G225" t="s">
        <v>856</v>
      </c>
      <c r="J225" s="24">
        <f t="shared" si="15"/>
        <v>2</v>
      </c>
      <c r="K225" t="str">
        <f t="shared" si="16"/>
        <v>Activity</v>
      </c>
      <c r="L225" s="28" t="str">
        <f>IF(NOT(ISBLANK(I225)),VLOOKUP(I225,CostLookup!A:B,2)*LEFT(C225,FIND(" ",C225)),"")</f>
        <v/>
      </c>
      <c r="M225" s="29">
        <f t="shared" si="17"/>
        <v>3640.7999999999997</v>
      </c>
      <c r="N225" s="29" t="str">
        <f t="shared" si="18"/>
        <v/>
      </c>
      <c r="O225" s="29" t="str">
        <f t="shared" si="19"/>
        <v/>
      </c>
    </row>
    <row r="226" spans="1:15" hidden="1" x14ac:dyDescent="0.2">
      <c r="A226" s="24" t="s">
        <v>852</v>
      </c>
      <c r="B226" t="s">
        <v>857</v>
      </c>
      <c r="C226" t="s">
        <v>167</v>
      </c>
      <c r="D226">
        <v>223</v>
      </c>
      <c r="E226" s="22">
        <v>226228</v>
      </c>
      <c r="F226" t="s">
        <v>855</v>
      </c>
      <c r="G226" t="s">
        <v>855</v>
      </c>
      <c r="H226" t="s">
        <v>858</v>
      </c>
      <c r="I226" t="s">
        <v>139</v>
      </c>
      <c r="J226" s="24">
        <f t="shared" si="15"/>
        <v>3</v>
      </c>
      <c r="K226" t="str">
        <f t="shared" si="16"/>
        <v>Task</v>
      </c>
      <c r="L226" s="28">
        <f>IF(NOT(ISBLANK(I226)),VLOOKUP(I226,CostLookup!A:B,2)*LEFT(C226,FIND(" ",C226)),"")</f>
        <v>1820.3999999999999</v>
      </c>
      <c r="M226" s="29" t="str">
        <f t="shared" si="17"/>
        <v/>
      </c>
      <c r="N226" s="29" t="str">
        <f t="shared" si="18"/>
        <v/>
      </c>
      <c r="O226" s="29" t="str">
        <f t="shared" si="19"/>
        <v/>
      </c>
    </row>
    <row r="227" spans="1:15" hidden="1" x14ac:dyDescent="0.2">
      <c r="A227" s="24" t="s">
        <v>859</v>
      </c>
      <c r="B227" t="s">
        <v>754</v>
      </c>
      <c r="C227" t="s">
        <v>167</v>
      </c>
      <c r="D227">
        <v>225</v>
      </c>
      <c r="E227">
        <v>229</v>
      </c>
      <c r="F227" t="s">
        <v>856</v>
      </c>
      <c r="G227" t="s">
        <v>856</v>
      </c>
      <c r="H227" t="s">
        <v>860</v>
      </c>
      <c r="I227" t="s">
        <v>139</v>
      </c>
      <c r="J227" s="24">
        <f t="shared" si="15"/>
        <v>3</v>
      </c>
      <c r="K227" t="str">
        <f t="shared" si="16"/>
        <v>Task</v>
      </c>
      <c r="L227" s="28">
        <f>IF(NOT(ISBLANK(I227)),VLOOKUP(I227,CostLookup!A:B,2)*LEFT(C227,FIND(" ",C227)),"")</f>
        <v>1820.3999999999999</v>
      </c>
      <c r="M227" s="29" t="str">
        <f t="shared" si="17"/>
        <v/>
      </c>
      <c r="N227" s="29" t="str">
        <f t="shared" si="18"/>
        <v/>
      </c>
      <c r="O227" s="29" t="str">
        <f t="shared" si="19"/>
        <v/>
      </c>
    </row>
    <row r="228" spans="1:15" hidden="1" x14ac:dyDescent="0.2">
      <c r="A228" s="24" t="s">
        <v>861</v>
      </c>
      <c r="B228" t="s">
        <v>862</v>
      </c>
      <c r="C228" t="s">
        <v>246</v>
      </c>
      <c r="F228" t="s">
        <v>856</v>
      </c>
      <c r="G228" t="s">
        <v>863</v>
      </c>
      <c r="J228" s="24">
        <f t="shared" si="15"/>
        <v>2</v>
      </c>
      <c r="K228" t="str">
        <f t="shared" si="16"/>
        <v>Activity</v>
      </c>
      <c r="L228" s="28" t="str">
        <f>IF(NOT(ISBLANK(I228)),VLOOKUP(I228,CostLookup!A:B,2)*LEFT(C228,FIND(" ",C228)),"")</f>
        <v/>
      </c>
      <c r="M228" s="29">
        <f t="shared" si="17"/>
        <v>3777.44</v>
      </c>
      <c r="N228" s="29" t="str">
        <f t="shared" si="18"/>
        <v/>
      </c>
      <c r="O228" s="29" t="str">
        <f t="shared" si="19"/>
        <v/>
      </c>
    </row>
    <row r="229" spans="1:15" hidden="1" x14ac:dyDescent="0.2">
      <c r="A229" s="24" t="s">
        <v>864</v>
      </c>
      <c r="B229" t="s">
        <v>537</v>
      </c>
      <c r="C229" t="s">
        <v>177</v>
      </c>
      <c r="D229">
        <v>225</v>
      </c>
      <c r="E229">
        <v>229</v>
      </c>
      <c r="F229" t="s">
        <v>856</v>
      </c>
      <c r="G229" t="s">
        <v>760</v>
      </c>
      <c r="H229" t="s">
        <v>860</v>
      </c>
      <c r="I229" t="s">
        <v>104</v>
      </c>
      <c r="J229" s="24">
        <f t="shared" si="15"/>
        <v>3</v>
      </c>
      <c r="K229" t="str">
        <f t="shared" si="16"/>
        <v>Task</v>
      </c>
      <c r="L229" s="28">
        <f>IF(NOT(ISBLANK(I229)),VLOOKUP(I229,CostLookup!A:B,2)*LEFT(C229,FIND(" ",C229)),"")</f>
        <v>2470.4</v>
      </c>
      <c r="M229" s="29" t="str">
        <f t="shared" si="17"/>
        <v/>
      </c>
      <c r="N229" s="29" t="str">
        <f t="shared" si="18"/>
        <v/>
      </c>
      <c r="O229" s="29" t="str">
        <f t="shared" si="19"/>
        <v/>
      </c>
    </row>
    <row r="230" spans="1:15" hidden="1" x14ac:dyDescent="0.2">
      <c r="A230" s="24" t="s">
        <v>860</v>
      </c>
      <c r="B230" t="s">
        <v>540</v>
      </c>
      <c r="C230" t="s">
        <v>167</v>
      </c>
      <c r="D230" s="22">
        <v>228226</v>
      </c>
      <c r="E230">
        <v>231</v>
      </c>
      <c r="F230" t="s">
        <v>863</v>
      </c>
      <c r="G230" t="s">
        <v>863</v>
      </c>
      <c r="H230" t="s">
        <v>865</v>
      </c>
      <c r="I230" t="s">
        <v>131</v>
      </c>
      <c r="J230" s="24">
        <f t="shared" si="15"/>
        <v>3</v>
      </c>
      <c r="K230" t="str">
        <f t="shared" si="16"/>
        <v>Task</v>
      </c>
      <c r="L230" s="28">
        <f>IF(NOT(ISBLANK(I230)),VLOOKUP(I230,CostLookup!A:B,2)*LEFT(C230,FIND(" ",C230)),"")</f>
        <v>1307.04</v>
      </c>
      <c r="M230" s="29" t="str">
        <f t="shared" si="17"/>
        <v/>
      </c>
      <c r="N230" s="29" t="str">
        <f t="shared" si="18"/>
        <v/>
      </c>
      <c r="O230" s="29" t="str">
        <f t="shared" si="19"/>
        <v/>
      </c>
    </row>
    <row r="231" spans="1:15" hidden="1" x14ac:dyDescent="0.2">
      <c r="A231" s="24" t="s">
        <v>866</v>
      </c>
      <c r="B231" t="s">
        <v>867</v>
      </c>
      <c r="C231" t="s">
        <v>177</v>
      </c>
      <c r="F231" t="s">
        <v>803</v>
      </c>
      <c r="G231" t="s">
        <v>96</v>
      </c>
      <c r="J231" s="24">
        <f t="shared" si="15"/>
        <v>2</v>
      </c>
      <c r="K231" t="str">
        <f t="shared" si="16"/>
        <v>Activity</v>
      </c>
      <c r="L231" s="28" t="str">
        <f>IF(NOT(ISBLANK(I231)),VLOOKUP(I231,CostLookup!A:B,2)*LEFT(C231,FIND(" ",C231)),"")</f>
        <v/>
      </c>
      <c r="M231" s="29">
        <f t="shared" si="17"/>
        <v>2542.2399999999998</v>
      </c>
      <c r="N231" s="29" t="str">
        <f t="shared" si="18"/>
        <v/>
      </c>
      <c r="O231" s="29" t="str">
        <f t="shared" si="19"/>
        <v/>
      </c>
    </row>
    <row r="232" spans="1:15" hidden="1" x14ac:dyDescent="0.2">
      <c r="A232" s="24" t="s">
        <v>865</v>
      </c>
      <c r="B232" t="s">
        <v>537</v>
      </c>
      <c r="C232" t="s">
        <v>167</v>
      </c>
      <c r="D232">
        <v>229</v>
      </c>
      <c r="E232">
        <v>232</v>
      </c>
      <c r="F232" t="s">
        <v>803</v>
      </c>
      <c r="G232" t="s">
        <v>803</v>
      </c>
      <c r="H232" t="s">
        <v>868</v>
      </c>
      <c r="I232" t="s">
        <v>104</v>
      </c>
      <c r="J232" s="24">
        <f t="shared" si="15"/>
        <v>3</v>
      </c>
      <c r="K232" t="str">
        <f t="shared" si="16"/>
        <v>Task</v>
      </c>
      <c r="L232" s="28">
        <f>IF(NOT(ISBLANK(I232)),VLOOKUP(I232,CostLookup!A:B,2)*LEFT(C232,FIND(" ",C232)),"")</f>
        <v>1235.2</v>
      </c>
      <c r="M232" s="29" t="str">
        <f t="shared" si="17"/>
        <v/>
      </c>
      <c r="N232" s="29" t="str">
        <f t="shared" si="18"/>
        <v/>
      </c>
      <c r="O232" s="29" t="str">
        <f t="shared" si="19"/>
        <v/>
      </c>
    </row>
    <row r="233" spans="1:15" hidden="1" x14ac:dyDescent="0.2">
      <c r="A233" s="24" t="s">
        <v>868</v>
      </c>
      <c r="B233" t="s">
        <v>540</v>
      </c>
      <c r="C233" t="s">
        <v>167</v>
      </c>
      <c r="D233">
        <v>231</v>
      </c>
      <c r="E233">
        <v>234</v>
      </c>
      <c r="F233" t="s">
        <v>96</v>
      </c>
      <c r="G233" t="s">
        <v>96</v>
      </c>
      <c r="H233" t="s">
        <v>869</v>
      </c>
      <c r="I233" t="s">
        <v>131</v>
      </c>
      <c r="J233" s="24">
        <f t="shared" si="15"/>
        <v>3</v>
      </c>
      <c r="K233" t="str">
        <f t="shared" si="16"/>
        <v>Task</v>
      </c>
      <c r="L233" s="28">
        <f>IF(NOT(ISBLANK(I233)),VLOOKUP(I233,CostLookup!A:B,2)*LEFT(C233,FIND(" ",C233)),"")</f>
        <v>1307.04</v>
      </c>
      <c r="M233" s="29" t="str">
        <f t="shared" si="17"/>
        <v/>
      </c>
      <c r="N233" s="29" t="str">
        <f t="shared" si="18"/>
        <v/>
      </c>
      <c r="O233" s="29" t="str">
        <f t="shared" si="19"/>
        <v/>
      </c>
    </row>
    <row r="234" spans="1:15" hidden="1" x14ac:dyDescent="0.2">
      <c r="A234" s="24" t="s">
        <v>870</v>
      </c>
      <c r="B234" t="s">
        <v>871</v>
      </c>
      <c r="C234" t="s">
        <v>246</v>
      </c>
      <c r="F234" t="s">
        <v>750</v>
      </c>
      <c r="G234" t="s">
        <v>872</v>
      </c>
      <c r="J234" s="24">
        <f t="shared" si="15"/>
        <v>2</v>
      </c>
      <c r="K234" t="str">
        <f t="shared" si="16"/>
        <v>Activity</v>
      </c>
      <c r="L234" s="28" t="str">
        <f>IF(NOT(ISBLANK(I234)),VLOOKUP(I234,CostLookup!A:B,2)*LEFT(C234,FIND(" ",C234)),"")</f>
        <v/>
      </c>
      <c r="M234" s="29">
        <f t="shared" si="17"/>
        <v>4820.3999999999996</v>
      </c>
      <c r="N234" s="29" t="str">
        <f t="shared" si="18"/>
        <v/>
      </c>
      <c r="O234" s="29" t="str">
        <f t="shared" si="19"/>
        <v/>
      </c>
    </row>
    <row r="235" spans="1:15" hidden="1" x14ac:dyDescent="0.2">
      <c r="A235" s="24" t="s">
        <v>869</v>
      </c>
      <c r="B235" t="s">
        <v>873</v>
      </c>
      <c r="C235" t="s">
        <v>167</v>
      </c>
      <c r="D235">
        <v>232</v>
      </c>
      <c r="E235">
        <v>235</v>
      </c>
      <c r="F235" t="s">
        <v>750</v>
      </c>
      <c r="G235" t="s">
        <v>750</v>
      </c>
      <c r="H235" t="s">
        <v>874</v>
      </c>
      <c r="I235" t="s">
        <v>104</v>
      </c>
      <c r="J235" s="24">
        <f t="shared" si="15"/>
        <v>3</v>
      </c>
      <c r="K235" t="str">
        <f t="shared" si="16"/>
        <v>Task</v>
      </c>
      <c r="L235" s="28">
        <f>IF(NOT(ISBLANK(I235)),VLOOKUP(I235,CostLookup!A:B,2)*LEFT(C235,FIND(" ",C235)),"")</f>
        <v>1235.2</v>
      </c>
      <c r="M235" s="29" t="str">
        <f t="shared" si="17"/>
        <v/>
      </c>
      <c r="N235" s="29" t="str">
        <f t="shared" si="18"/>
        <v/>
      </c>
      <c r="O235" s="29" t="str">
        <f t="shared" si="19"/>
        <v/>
      </c>
    </row>
    <row r="236" spans="1:15" hidden="1" x14ac:dyDescent="0.2">
      <c r="A236" s="24" t="s">
        <v>874</v>
      </c>
      <c r="B236" t="s">
        <v>875</v>
      </c>
      <c r="C236" t="s">
        <v>167</v>
      </c>
      <c r="D236">
        <v>234</v>
      </c>
      <c r="E236">
        <v>236</v>
      </c>
      <c r="F236" t="s">
        <v>154</v>
      </c>
      <c r="G236" t="s">
        <v>154</v>
      </c>
      <c r="H236" t="s">
        <v>876</v>
      </c>
      <c r="I236" t="s">
        <v>135</v>
      </c>
      <c r="J236" s="24">
        <f t="shared" si="15"/>
        <v>3</v>
      </c>
      <c r="K236" t="str">
        <f t="shared" si="16"/>
        <v>Task</v>
      </c>
      <c r="L236" s="28">
        <f>IF(NOT(ISBLANK(I236)),VLOOKUP(I236,CostLookup!A:B,2)*LEFT(C236,FIND(" ",C236)),"")</f>
        <v>1191.04</v>
      </c>
      <c r="M236" s="29" t="str">
        <f t="shared" si="17"/>
        <v/>
      </c>
      <c r="N236" s="29" t="str">
        <f t="shared" si="18"/>
        <v/>
      </c>
      <c r="O236" s="29" t="str">
        <f t="shared" si="19"/>
        <v/>
      </c>
    </row>
    <row r="237" spans="1:15" hidden="1" x14ac:dyDescent="0.2">
      <c r="A237" s="24" t="s">
        <v>876</v>
      </c>
      <c r="B237" t="s">
        <v>877</v>
      </c>
      <c r="C237" t="s">
        <v>167</v>
      </c>
      <c r="D237">
        <v>235</v>
      </c>
      <c r="E237">
        <v>237</v>
      </c>
      <c r="F237" t="s">
        <v>872</v>
      </c>
      <c r="G237" t="s">
        <v>872</v>
      </c>
      <c r="H237" t="s">
        <v>879</v>
      </c>
      <c r="I237" t="s">
        <v>878</v>
      </c>
      <c r="J237" s="24">
        <f t="shared" si="15"/>
        <v>3</v>
      </c>
      <c r="K237" t="str">
        <f t="shared" si="16"/>
        <v>Task</v>
      </c>
      <c r="L237" s="28">
        <f>IF(NOT(ISBLANK(I237)),VLOOKUP(I237,CostLookup!A:B,2)*LEFT(C237,FIND(" ",C237)),"")</f>
        <v>2394.16</v>
      </c>
      <c r="M237" s="29" t="str">
        <f t="shared" si="17"/>
        <v/>
      </c>
      <c r="N237" s="29" t="str">
        <f t="shared" si="18"/>
        <v/>
      </c>
      <c r="O237" s="29" t="str">
        <f t="shared" si="19"/>
        <v/>
      </c>
    </row>
    <row r="238" spans="1:15" hidden="1" x14ac:dyDescent="0.2">
      <c r="A238" s="24" t="s">
        <v>879</v>
      </c>
      <c r="B238" t="s">
        <v>741</v>
      </c>
      <c r="C238" t="s">
        <v>177</v>
      </c>
      <c r="D238">
        <v>236</v>
      </c>
      <c r="E238">
        <v>239</v>
      </c>
      <c r="F238" t="s">
        <v>804</v>
      </c>
      <c r="G238" t="s">
        <v>776</v>
      </c>
      <c r="H238" t="s">
        <v>880</v>
      </c>
      <c r="I238" t="s">
        <v>125</v>
      </c>
      <c r="J238" s="24">
        <f t="shared" si="15"/>
        <v>2</v>
      </c>
      <c r="K238" t="str">
        <f t="shared" si="16"/>
        <v>Task</v>
      </c>
      <c r="L238" s="28">
        <f>IF(NOT(ISBLANK(I238)),VLOOKUP(I238,CostLookup!A:B,2)*LEFT(C238,FIND(" ",C238)),"")</f>
        <v>2664</v>
      </c>
      <c r="M238" s="29" t="str">
        <f t="shared" si="17"/>
        <v/>
      </c>
      <c r="N238" s="29" t="str">
        <f t="shared" si="18"/>
        <v/>
      </c>
      <c r="O238" s="29" t="str">
        <f t="shared" si="19"/>
        <v/>
      </c>
    </row>
    <row r="239" spans="1:15" hidden="1" x14ac:dyDescent="0.2">
      <c r="A239" s="24" t="s">
        <v>1213</v>
      </c>
      <c r="B239" t="s">
        <v>881</v>
      </c>
      <c r="C239" t="s">
        <v>882</v>
      </c>
      <c r="F239" t="s">
        <v>807</v>
      </c>
      <c r="G239" t="s">
        <v>705</v>
      </c>
      <c r="J239" s="24">
        <f t="shared" si="15"/>
        <v>1</v>
      </c>
      <c r="K239" t="str">
        <f t="shared" si="16"/>
        <v>Component</v>
      </c>
      <c r="L239" s="28" t="str">
        <f>IF(NOT(ISBLANK(I239)),VLOOKUP(I239,CostLookup!A:B,2)*LEFT(C239,FIND(" ",C239)),"")</f>
        <v/>
      </c>
      <c r="M239" s="29" t="str">
        <f t="shared" si="17"/>
        <v/>
      </c>
      <c r="N239" s="29">
        <f t="shared" si="18"/>
        <v>140902.24000000002</v>
      </c>
      <c r="O239" s="29" t="str">
        <f t="shared" si="19"/>
        <v/>
      </c>
    </row>
    <row r="240" spans="1:15" hidden="1" x14ac:dyDescent="0.2">
      <c r="A240" s="24" t="s">
        <v>880</v>
      </c>
      <c r="B240" t="s">
        <v>883</v>
      </c>
      <c r="C240" t="s">
        <v>251</v>
      </c>
      <c r="D240">
        <v>237</v>
      </c>
      <c r="E240">
        <v>241</v>
      </c>
      <c r="F240" t="s">
        <v>807</v>
      </c>
      <c r="G240" t="s">
        <v>884</v>
      </c>
      <c r="H240" t="s">
        <v>789</v>
      </c>
      <c r="I240" t="s">
        <v>131</v>
      </c>
      <c r="J240" s="24">
        <f t="shared" si="15"/>
        <v>2</v>
      </c>
      <c r="K240" t="str">
        <f t="shared" si="16"/>
        <v>Task</v>
      </c>
      <c r="L240" s="28">
        <f>IF(NOT(ISBLANK(I240)),VLOOKUP(I240,CostLookup!A:B,2)*LEFT(C240,FIND(" ",C240)),"")</f>
        <v>5228.16</v>
      </c>
      <c r="M240" s="29" t="str">
        <f t="shared" si="17"/>
        <v/>
      </c>
      <c r="N240" s="29" t="str">
        <f t="shared" si="18"/>
        <v/>
      </c>
      <c r="O240" s="29" t="str">
        <f t="shared" si="19"/>
        <v/>
      </c>
    </row>
    <row r="241" spans="1:15" hidden="1" x14ac:dyDescent="0.2">
      <c r="A241" s="24" t="s">
        <v>885</v>
      </c>
      <c r="B241" t="s">
        <v>886</v>
      </c>
      <c r="C241" t="s">
        <v>791</v>
      </c>
      <c r="F241" t="s">
        <v>887</v>
      </c>
      <c r="G241" t="s">
        <v>888</v>
      </c>
      <c r="J241" s="24">
        <f t="shared" si="15"/>
        <v>2</v>
      </c>
      <c r="K241" t="str">
        <f t="shared" si="16"/>
        <v>Activity</v>
      </c>
      <c r="L241" s="28" t="str">
        <f>IF(NOT(ISBLANK(I241)),VLOOKUP(I241,CostLookup!A:B,2)*LEFT(C241,FIND(" ",C241)),"")</f>
        <v/>
      </c>
      <c r="M241" s="29">
        <f t="shared" si="17"/>
        <v>43129.279999999999</v>
      </c>
      <c r="N241" s="29" t="str">
        <f t="shared" si="18"/>
        <v/>
      </c>
      <c r="O241" s="29" t="str">
        <f t="shared" si="19"/>
        <v/>
      </c>
    </row>
    <row r="242" spans="1:15" hidden="1" x14ac:dyDescent="0.2">
      <c r="A242" s="24" t="s">
        <v>789</v>
      </c>
      <c r="B242" t="s">
        <v>889</v>
      </c>
      <c r="C242" t="s">
        <v>358</v>
      </c>
      <c r="D242" s="22">
        <v>2.3921921419919101E+17</v>
      </c>
      <c r="E242">
        <v>242</v>
      </c>
      <c r="F242" t="s">
        <v>887</v>
      </c>
      <c r="G242" t="s">
        <v>87</v>
      </c>
      <c r="H242" t="s">
        <v>890</v>
      </c>
      <c r="I242" t="s">
        <v>127</v>
      </c>
      <c r="J242" s="24">
        <f t="shared" si="15"/>
        <v>3</v>
      </c>
      <c r="K242" t="str">
        <f t="shared" si="16"/>
        <v>Task</v>
      </c>
      <c r="L242" s="28">
        <f>IF(NOT(ISBLANK(I242)),VLOOKUP(I242,CostLookup!A:B,2)*LEFT(C242,FIND(" ",C242)),"")</f>
        <v>10656</v>
      </c>
      <c r="M242" s="29" t="str">
        <f t="shared" si="17"/>
        <v/>
      </c>
      <c r="N242" s="29" t="str">
        <f t="shared" si="18"/>
        <v/>
      </c>
      <c r="O242" s="29" t="str">
        <f t="shared" si="19"/>
        <v/>
      </c>
    </row>
    <row r="243" spans="1:15" hidden="1" x14ac:dyDescent="0.2">
      <c r="A243" s="24" t="s">
        <v>890</v>
      </c>
      <c r="B243" t="s">
        <v>891</v>
      </c>
      <c r="C243" t="s">
        <v>415</v>
      </c>
      <c r="D243">
        <v>241</v>
      </c>
      <c r="E243">
        <v>243</v>
      </c>
      <c r="F243" t="s">
        <v>892</v>
      </c>
      <c r="G243" t="s">
        <v>74</v>
      </c>
      <c r="H243" t="s">
        <v>893</v>
      </c>
      <c r="I243" t="s">
        <v>125</v>
      </c>
      <c r="J243" s="24">
        <f t="shared" si="15"/>
        <v>3</v>
      </c>
      <c r="K243" t="str">
        <f t="shared" si="16"/>
        <v>Task</v>
      </c>
      <c r="L243" s="28">
        <f>IF(NOT(ISBLANK(I243)),VLOOKUP(I243,CostLookup!A:B,2)*LEFT(C243,FIND(" ",C243)),"")</f>
        <v>13320</v>
      </c>
      <c r="M243" s="29" t="str">
        <f t="shared" si="17"/>
        <v/>
      </c>
      <c r="N243" s="29" t="str">
        <f t="shared" si="18"/>
        <v/>
      </c>
      <c r="O243" s="29" t="str">
        <f t="shared" si="19"/>
        <v/>
      </c>
    </row>
    <row r="244" spans="1:15" hidden="1" x14ac:dyDescent="0.2">
      <c r="A244" s="24" t="s">
        <v>893</v>
      </c>
      <c r="B244" t="s">
        <v>894</v>
      </c>
      <c r="C244" t="s">
        <v>358</v>
      </c>
      <c r="D244">
        <v>242</v>
      </c>
      <c r="E244" s="22">
        <v>245258</v>
      </c>
      <c r="F244" t="s">
        <v>895</v>
      </c>
      <c r="G244" t="s">
        <v>888</v>
      </c>
      <c r="H244" t="s">
        <v>896</v>
      </c>
      <c r="I244" t="s">
        <v>878</v>
      </c>
      <c r="J244" s="24">
        <f t="shared" si="15"/>
        <v>3</v>
      </c>
      <c r="K244" t="str">
        <f t="shared" si="16"/>
        <v>Task</v>
      </c>
      <c r="L244" s="28">
        <f>IF(NOT(ISBLANK(I244)),VLOOKUP(I244,CostLookup!A:B,2)*LEFT(C244,FIND(" ",C244)),"")</f>
        <v>19153.28</v>
      </c>
      <c r="M244" s="29" t="str">
        <f t="shared" si="17"/>
        <v/>
      </c>
      <c r="N244" s="29" t="str">
        <f t="shared" si="18"/>
        <v/>
      </c>
      <c r="O244" s="29" t="str">
        <f t="shared" si="19"/>
        <v/>
      </c>
    </row>
    <row r="245" spans="1:15" hidden="1" x14ac:dyDescent="0.2">
      <c r="A245" s="24" t="s">
        <v>897</v>
      </c>
      <c r="B245" t="s">
        <v>898</v>
      </c>
      <c r="C245" t="s">
        <v>246</v>
      </c>
      <c r="F245" t="s">
        <v>899</v>
      </c>
      <c r="G245" t="s">
        <v>900</v>
      </c>
      <c r="J245" s="24">
        <f t="shared" si="15"/>
        <v>2</v>
      </c>
      <c r="K245" t="str">
        <f t="shared" si="16"/>
        <v>Activity</v>
      </c>
      <c r="L245" s="28" t="str">
        <f>IF(NOT(ISBLANK(I245)),VLOOKUP(I245,CostLookup!A:B,2)*LEFT(C245,FIND(" ",C245)),"")</f>
        <v/>
      </c>
      <c r="M245" s="29">
        <f t="shared" si="17"/>
        <v>5335.2000000000007</v>
      </c>
      <c r="N245" s="29" t="str">
        <f t="shared" si="18"/>
        <v/>
      </c>
      <c r="O245" s="29" t="str">
        <f t="shared" si="19"/>
        <v/>
      </c>
    </row>
    <row r="246" spans="1:15" hidden="1" x14ac:dyDescent="0.2">
      <c r="A246" s="24" t="s">
        <v>901</v>
      </c>
      <c r="B246" t="s">
        <v>902</v>
      </c>
      <c r="C246" t="s">
        <v>167</v>
      </c>
      <c r="D246">
        <v>243</v>
      </c>
      <c r="E246">
        <v>246</v>
      </c>
      <c r="F246" t="s">
        <v>899</v>
      </c>
      <c r="G246" t="s">
        <v>899</v>
      </c>
      <c r="H246" t="s">
        <v>903</v>
      </c>
      <c r="I246" t="s">
        <v>110</v>
      </c>
      <c r="J246" s="24">
        <f t="shared" si="15"/>
        <v>3</v>
      </c>
      <c r="K246" t="str">
        <f t="shared" si="16"/>
        <v>Task</v>
      </c>
      <c r="L246" s="28">
        <f>IF(NOT(ISBLANK(I246)),VLOOKUP(I246,CostLookup!A:B,2)*LEFT(C246,FIND(" ",C246)),"")</f>
        <v>1778.4</v>
      </c>
      <c r="M246" s="29" t="str">
        <f t="shared" si="17"/>
        <v/>
      </c>
      <c r="N246" s="29" t="str">
        <f t="shared" si="18"/>
        <v/>
      </c>
      <c r="O246" s="29" t="str">
        <f t="shared" si="19"/>
        <v/>
      </c>
    </row>
    <row r="247" spans="1:15" hidden="1" x14ac:dyDescent="0.2">
      <c r="A247" s="24" t="s">
        <v>903</v>
      </c>
      <c r="B247" t="s">
        <v>904</v>
      </c>
      <c r="C247" t="s">
        <v>167</v>
      </c>
      <c r="D247">
        <v>245</v>
      </c>
      <c r="E247">
        <v>247</v>
      </c>
      <c r="F247" t="s">
        <v>905</v>
      </c>
      <c r="G247" t="s">
        <v>905</v>
      </c>
      <c r="H247" t="s">
        <v>906</v>
      </c>
      <c r="I247" t="s">
        <v>110</v>
      </c>
      <c r="J247" s="24">
        <f t="shared" si="15"/>
        <v>3</v>
      </c>
      <c r="K247" t="str">
        <f t="shared" si="16"/>
        <v>Task</v>
      </c>
      <c r="L247" s="28">
        <f>IF(NOT(ISBLANK(I247)),VLOOKUP(I247,CostLookup!A:B,2)*LEFT(C247,FIND(" ",C247)),"")</f>
        <v>1778.4</v>
      </c>
      <c r="M247" s="29" t="str">
        <f t="shared" si="17"/>
        <v/>
      </c>
      <c r="N247" s="29" t="str">
        <f t="shared" si="18"/>
        <v/>
      </c>
      <c r="O247" s="29" t="str">
        <f t="shared" si="19"/>
        <v/>
      </c>
    </row>
    <row r="248" spans="1:15" hidden="1" x14ac:dyDescent="0.2">
      <c r="A248" s="24" t="s">
        <v>906</v>
      </c>
      <c r="B248" t="s">
        <v>907</v>
      </c>
      <c r="C248" t="s">
        <v>167</v>
      </c>
      <c r="D248">
        <v>246</v>
      </c>
      <c r="E248">
        <v>249</v>
      </c>
      <c r="F248" t="s">
        <v>900</v>
      </c>
      <c r="G248" t="s">
        <v>900</v>
      </c>
      <c r="H248" t="s">
        <v>908</v>
      </c>
      <c r="I248" t="s">
        <v>110</v>
      </c>
      <c r="J248" s="24">
        <f t="shared" si="15"/>
        <v>3</v>
      </c>
      <c r="K248" t="str">
        <f t="shared" si="16"/>
        <v>Task</v>
      </c>
      <c r="L248" s="28">
        <f>IF(NOT(ISBLANK(I248)),VLOOKUP(I248,CostLookup!A:B,2)*LEFT(C248,FIND(" ",C248)),"")</f>
        <v>1778.4</v>
      </c>
      <c r="M248" s="29" t="str">
        <f t="shared" si="17"/>
        <v/>
      </c>
      <c r="N248" s="29" t="str">
        <f t="shared" si="18"/>
        <v/>
      </c>
      <c r="O248" s="29" t="str">
        <f t="shared" si="19"/>
        <v/>
      </c>
    </row>
    <row r="249" spans="1:15" hidden="1" x14ac:dyDescent="0.2">
      <c r="A249" s="24" t="s">
        <v>909</v>
      </c>
      <c r="B249" t="s">
        <v>674</v>
      </c>
      <c r="C249" t="s">
        <v>421</v>
      </c>
      <c r="F249" t="s">
        <v>910</v>
      </c>
      <c r="G249" t="s">
        <v>911</v>
      </c>
      <c r="J249" s="24">
        <f t="shared" si="15"/>
        <v>2</v>
      </c>
      <c r="K249" t="str">
        <f t="shared" si="16"/>
        <v>Activity</v>
      </c>
      <c r="L249" s="28" t="str">
        <f>IF(NOT(ISBLANK(I249)),VLOOKUP(I249,CostLookup!A:B,2)*LEFT(C249,FIND(" ",C249)),"")</f>
        <v/>
      </c>
      <c r="M249" s="29">
        <f t="shared" si="17"/>
        <v>50659.199999999997</v>
      </c>
      <c r="N249" s="29" t="str">
        <f t="shared" si="18"/>
        <v/>
      </c>
      <c r="O249" s="29" t="str">
        <f t="shared" si="19"/>
        <v/>
      </c>
    </row>
    <row r="250" spans="1:15" hidden="1" x14ac:dyDescent="0.2">
      <c r="A250" s="24" t="s">
        <v>908</v>
      </c>
      <c r="B250" t="s">
        <v>912</v>
      </c>
      <c r="C250" t="s">
        <v>415</v>
      </c>
      <c r="D250">
        <v>247</v>
      </c>
      <c r="E250">
        <v>250</v>
      </c>
      <c r="F250" t="s">
        <v>910</v>
      </c>
      <c r="G250" t="s">
        <v>913</v>
      </c>
      <c r="H250" t="s">
        <v>914</v>
      </c>
      <c r="I250" t="s">
        <v>424</v>
      </c>
      <c r="J250" s="24">
        <f t="shared" si="15"/>
        <v>3</v>
      </c>
      <c r="K250" t="str">
        <f t="shared" si="16"/>
        <v>Task</v>
      </c>
      <c r="L250" s="28">
        <f>IF(NOT(ISBLANK(I250)),VLOOKUP(I250,CostLookup!A:B,2)*LEFT(C250,FIND(" ",C250)),"")</f>
        <v>31104</v>
      </c>
      <c r="M250" s="29" t="str">
        <f t="shared" si="17"/>
        <v/>
      </c>
      <c r="N250" s="29" t="str">
        <f t="shared" si="18"/>
        <v/>
      </c>
      <c r="O250" s="29" t="str">
        <f t="shared" si="19"/>
        <v/>
      </c>
    </row>
    <row r="251" spans="1:15" hidden="1" x14ac:dyDescent="0.2">
      <c r="A251" s="24" t="s">
        <v>914</v>
      </c>
      <c r="B251" t="s">
        <v>915</v>
      </c>
      <c r="C251" t="s">
        <v>358</v>
      </c>
      <c r="D251">
        <v>249</v>
      </c>
      <c r="E251">
        <v>251</v>
      </c>
      <c r="F251" t="s">
        <v>916</v>
      </c>
      <c r="G251" t="s">
        <v>917</v>
      </c>
      <c r="H251" t="s">
        <v>918</v>
      </c>
      <c r="I251" t="s">
        <v>110</v>
      </c>
      <c r="J251" s="24">
        <f t="shared" si="15"/>
        <v>3</v>
      </c>
      <c r="K251" t="str">
        <f t="shared" si="16"/>
        <v>Task</v>
      </c>
      <c r="L251" s="28">
        <f>IF(NOT(ISBLANK(I251)),VLOOKUP(I251,CostLookup!A:B,2)*LEFT(C251,FIND(" ",C251)),"")</f>
        <v>14227.2</v>
      </c>
      <c r="M251" s="29" t="str">
        <f t="shared" si="17"/>
        <v/>
      </c>
      <c r="N251" s="29" t="str">
        <f t="shared" si="18"/>
        <v/>
      </c>
      <c r="O251" s="29" t="str">
        <f t="shared" si="19"/>
        <v/>
      </c>
    </row>
    <row r="252" spans="1:15" hidden="1" x14ac:dyDescent="0.2">
      <c r="A252" s="24" t="s">
        <v>918</v>
      </c>
      <c r="B252" t="s">
        <v>919</v>
      </c>
      <c r="C252" t="s">
        <v>177</v>
      </c>
      <c r="D252">
        <v>250</v>
      </c>
      <c r="E252">
        <v>252</v>
      </c>
      <c r="F252" t="s">
        <v>920</v>
      </c>
      <c r="G252" t="s">
        <v>921</v>
      </c>
      <c r="H252" t="s">
        <v>922</v>
      </c>
      <c r="I252" t="s">
        <v>108</v>
      </c>
      <c r="J252" s="24">
        <f t="shared" si="15"/>
        <v>3</v>
      </c>
      <c r="K252" t="str">
        <f t="shared" si="16"/>
        <v>Task</v>
      </c>
      <c r="L252" s="28">
        <f>IF(NOT(ISBLANK(I252)),VLOOKUP(I252,CostLookup!A:B,2)*LEFT(C252,FIND(" ",C252)),"")</f>
        <v>2664</v>
      </c>
      <c r="M252" s="29" t="str">
        <f t="shared" si="17"/>
        <v/>
      </c>
      <c r="N252" s="29" t="str">
        <f t="shared" si="18"/>
        <v/>
      </c>
      <c r="O252" s="29" t="str">
        <f t="shared" si="19"/>
        <v/>
      </c>
    </row>
    <row r="253" spans="1:15" hidden="1" x14ac:dyDescent="0.2">
      <c r="A253" s="24" t="s">
        <v>922</v>
      </c>
      <c r="B253" t="s">
        <v>923</v>
      </c>
      <c r="C253" t="s">
        <v>177</v>
      </c>
      <c r="D253">
        <v>251</v>
      </c>
      <c r="E253">
        <v>254</v>
      </c>
      <c r="F253" t="s">
        <v>924</v>
      </c>
      <c r="G253" t="s">
        <v>911</v>
      </c>
      <c r="H253" t="s">
        <v>925</v>
      </c>
      <c r="I253" t="s">
        <v>127</v>
      </c>
      <c r="J253" s="24">
        <f t="shared" si="15"/>
        <v>3</v>
      </c>
      <c r="K253" t="str">
        <f t="shared" si="16"/>
        <v>Task</v>
      </c>
      <c r="L253" s="28">
        <f>IF(NOT(ISBLANK(I253)),VLOOKUP(I253,CostLookup!A:B,2)*LEFT(C253,FIND(" ",C253)),"")</f>
        <v>2664</v>
      </c>
      <c r="M253" s="29" t="str">
        <f t="shared" si="17"/>
        <v/>
      </c>
      <c r="N253" s="29" t="str">
        <f t="shared" si="18"/>
        <v/>
      </c>
      <c r="O253" s="29" t="str">
        <f t="shared" si="19"/>
        <v/>
      </c>
    </row>
    <row r="254" spans="1:15" hidden="1" x14ac:dyDescent="0.2">
      <c r="A254" s="24" t="s">
        <v>926</v>
      </c>
      <c r="B254" t="s">
        <v>927</v>
      </c>
      <c r="C254" t="s">
        <v>527</v>
      </c>
      <c r="F254" t="s">
        <v>928</v>
      </c>
      <c r="G254" t="s">
        <v>705</v>
      </c>
      <c r="J254" s="24">
        <f t="shared" si="15"/>
        <v>2</v>
      </c>
      <c r="K254" t="str">
        <f t="shared" si="16"/>
        <v>Activity</v>
      </c>
      <c r="L254" s="28" t="str">
        <f>IF(NOT(ISBLANK(I254)),VLOOKUP(I254,CostLookup!A:B,2)*LEFT(C254,FIND(" ",C254)),"")</f>
        <v/>
      </c>
      <c r="M254" s="29">
        <f t="shared" si="17"/>
        <v>36550.400000000001</v>
      </c>
      <c r="N254" s="29" t="str">
        <f t="shared" si="18"/>
        <v/>
      </c>
      <c r="O254" s="29" t="str">
        <f t="shared" si="19"/>
        <v/>
      </c>
    </row>
    <row r="255" spans="1:15" hidden="1" x14ac:dyDescent="0.2">
      <c r="A255" s="24" t="s">
        <v>925</v>
      </c>
      <c r="B255" t="s">
        <v>929</v>
      </c>
      <c r="C255" t="s">
        <v>251</v>
      </c>
      <c r="D255">
        <v>252</v>
      </c>
      <c r="E255">
        <v>255</v>
      </c>
      <c r="F255" t="s">
        <v>928</v>
      </c>
      <c r="G255" t="s">
        <v>930</v>
      </c>
      <c r="H255" t="s">
        <v>932</v>
      </c>
      <c r="I255" t="s">
        <v>931</v>
      </c>
      <c r="J255" s="24">
        <f t="shared" si="15"/>
        <v>3</v>
      </c>
      <c r="K255" t="str">
        <f t="shared" si="16"/>
        <v>Task</v>
      </c>
      <c r="L255" s="28">
        <f>IF(NOT(ISBLANK(I255)),VLOOKUP(I255,CostLookup!A:B,2)*LEFT(C255,FIND(" ",C255)),"")</f>
        <v>17382.400000000001</v>
      </c>
      <c r="M255" s="29" t="str">
        <f t="shared" si="17"/>
        <v/>
      </c>
      <c r="N255" s="29" t="str">
        <f t="shared" si="18"/>
        <v/>
      </c>
      <c r="O255" s="29" t="str">
        <f t="shared" si="19"/>
        <v/>
      </c>
    </row>
    <row r="256" spans="1:15" hidden="1" x14ac:dyDescent="0.2">
      <c r="A256" s="24" t="s">
        <v>932</v>
      </c>
      <c r="B256" t="s">
        <v>933</v>
      </c>
      <c r="C256" t="s">
        <v>251</v>
      </c>
      <c r="D256">
        <v>254</v>
      </c>
      <c r="E256">
        <v>256</v>
      </c>
      <c r="F256" t="s">
        <v>934</v>
      </c>
      <c r="G256" t="s">
        <v>935</v>
      </c>
      <c r="H256" t="s">
        <v>936</v>
      </c>
      <c r="I256" t="s">
        <v>375</v>
      </c>
      <c r="J256" s="24">
        <f t="shared" si="15"/>
        <v>3</v>
      </c>
      <c r="K256" t="str">
        <f t="shared" si="16"/>
        <v>Task</v>
      </c>
      <c r="L256" s="28">
        <f>IF(NOT(ISBLANK(I256)),VLOOKUP(I256,CostLookup!A:B,2)*LEFT(C256,FIND(" ",C256)),"")</f>
        <v>12054.400000000001</v>
      </c>
      <c r="M256" s="29" t="str">
        <f t="shared" si="17"/>
        <v/>
      </c>
      <c r="N256" s="29" t="str">
        <f t="shared" si="18"/>
        <v/>
      </c>
      <c r="O256" s="29" t="str">
        <f t="shared" si="19"/>
        <v/>
      </c>
    </row>
    <row r="257" spans="1:15" hidden="1" x14ac:dyDescent="0.2">
      <c r="A257" s="24" t="s">
        <v>936</v>
      </c>
      <c r="B257" t="s">
        <v>937</v>
      </c>
      <c r="C257" t="s">
        <v>251</v>
      </c>
      <c r="D257">
        <v>255</v>
      </c>
      <c r="E257">
        <v>275</v>
      </c>
      <c r="F257" t="s">
        <v>938</v>
      </c>
      <c r="G257" t="s">
        <v>705</v>
      </c>
      <c r="H257" t="s">
        <v>939</v>
      </c>
      <c r="I257" t="s">
        <v>110</v>
      </c>
      <c r="J257" s="24">
        <f t="shared" si="15"/>
        <v>3</v>
      </c>
      <c r="K257" t="str">
        <f t="shared" si="16"/>
        <v>Task</v>
      </c>
      <c r="L257" s="28">
        <f>IF(NOT(ISBLANK(I257)),VLOOKUP(I257,CostLookup!A:B,2)*LEFT(C257,FIND(" ",C257)),"")</f>
        <v>7113.6</v>
      </c>
      <c r="M257" s="29" t="str">
        <f t="shared" si="17"/>
        <v/>
      </c>
      <c r="N257" s="29" t="str">
        <f t="shared" si="18"/>
        <v/>
      </c>
      <c r="O257" s="29" t="str">
        <f t="shared" si="19"/>
        <v/>
      </c>
    </row>
    <row r="258" spans="1:15" x14ac:dyDescent="0.2">
      <c r="A258" s="24" t="s">
        <v>1214</v>
      </c>
      <c r="B258" t="s">
        <v>940</v>
      </c>
      <c r="C258" t="s">
        <v>941</v>
      </c>
      <c r="F258" t="s">
        <v>899</v>
      </c>
      <c r="G258" t="s">
        <v>57</v>
      </c>
      <c r="J258" s="24">
        <f t="shared" si="15"/>
        <v>0</v>
      </c>
      <c r="K258" t="str">
        <f t="shared" si="16"/>
        <v>Phase</v>
      </c>
      <c r="L258" s="28" t="str">
        <f>IF(NOT(ISBLANK(I258)),VLOOKUP(I258,CostLookup!A:B,2)*LEFT(C258,FIND(" ",C258)),"")</f>
        <v/>
      </c>
      <c r="M258" s="29" t="str">
        <f t="shared" si="17"/>
        <v/>
      </c>
      <c r="N258" s="29" t="str">
        <f t="shared" si="18"/>
        <v/>
      </c>
      <c r="O258" s="29">
        <f t="shared" si="19"/>
        <v>2528296.3200000003</v>
      </c>
    </row>
    <row r="259" spans="1:15" hidden="1" x14ac:dyDescent="0.2">
      <c r="A259" s="24" t="s">
        <v>1215</v>
      </c>
      <c r="B259" t="s">
        <v>942</v>
      </c>
      <c r="C259" t="s">
        <v>251</v>
      </c>
      <c r="D259">
        <v>243</v>
      </c>
      <c r="E259">
        <v>260</v>
      </c>
      <c r="F259" t="s">
        <v>899</v>
      </c>
      <c r="G259" t="s">
        <v>943</v>
      </c>
      <c r="H259" t="s">
        <v>945</v>
      </c>
      <c r="I259" t="s">
        <v>944</v>
      </c>
      <c r="J259" s="24">
        <f t="shared" ref="J259:J322" si="20">LEN(A259)-LEN(SUBSTITUTE(A259,".",""))</f>
        <v>1</v>
      </c>
      <c r="K259" t="str">
        <f t="shared" ref="K259:K322" si="21">IF(J259=0,"Phase",IF(J259&gt;=J260,"Task",IF(J259=1,"Component",IF(J259=2,"Activity",""))))</f>
        <v>Task</v>
      </c>
      <c r="L259" s="28">
        <f>IF(NOT(ISBLANK(I259)),VLOOKUP(I259,CostLookup!A:B,2)*LEFT(C259,FIND(" ",C259)),"")</f>
        <v>36089.600000000006</v>
      </c>
      <c r="M259" s="29" t="str">
        <f t="shared" ref="M259:M322" si="22">IF(EXACT($K259,"Activity"),SUMIF($A:$A,CONCATENATE($A259,"*"),$L:$L),"")</f>
        <v/>
      </c>
      <c r="N259" s="29" t="str">
        <f t="shared" ref="N259:N322" si="23">IF(EXACT($K259,"Component"),SUMIF($A:$A,CONCATENATE($A259,"*"),$L:$L),"")</f>
        <v/>
      </c>
      <c r="O259" s="29" t="str">
        <f t="shared" ref="O259:O322" si="24">IF(EXACT(K259,"Phase"),SUMIF(A:A,CONCATENATE(A259,"*"),L:L),"")</f>
        <v/>
      </c>
    </row>
    <row r="260" spans="1:15" hidden="1" x14ac:dyDescent="0.2">
      <c r="A260" s="24" t="s">
        <v>1216</v>
      </c>
      <c r="B260" t="s">
        <v>946</v>
      </c>
      <c r="C260" t="s">
        <v>947</v>
      </c>
      <c r="F260" t="s">
        <v>948</v>
      </c>
      <c r="G260" t="s">
        <v>949</v>
      </c>
      <c r="J260" s="24">
        <f t="shared" si="20"/>
        <v>1</v>
      </c>
      <c r="K260" t="str">
        <f t="shared" si="21"/>
        <v>Component</v>
      </c>
      <c r="L260" s="28" t="str">
        <f>IF(NOT(ISBLANK(I260)),VLOOKUP(I260,CostLookup!A:B,2)*LEFT(C260,FIND(" ",C260)),"")</f>
        <v/>
      </c>
      <c r="M260" s="29" t="str">
        <f t="shared" si="22"/>
        <v/>
      </c>
      <c r="N260" s="29">
        <f t="shared" si="23"/>
        <v>313675.99999999994</v>
      </c>
      <c r="O260" s="29" t="str">
        <f t="shared" si="24"/>
        <v/>
      </c>
    </row>
    <row r="261" spans="1:15" hidden="1" x14ac:dyDescent="0.2">
      <c r="A261" s="24" t="s">
        <v>945</v>
      </c>
      <c r="B261" t="s">
        <v>950</v>
      </c>
      <c r="C261" t="s">
        <v>362</v>
      </c>
      <c r="D261">
        <v>258</v>
      </c>
      <c r="E261">
        <v>261</v>
      </c>
      <c r="F261" t="s">
        <v>948</v>
      </c>
      <c r="G261" t="s">
        <v>951</v>
      </c>
      <c r="H261" t="s">
        <v>953</v>
      </c>
      <c r="I261" t="s">
        <v>952</v>
      </c>
      <c r="J261" s="24">
        <f t="shared" si="20"/>
        <v>2</v>
      </c>
      <c r="K261" t="str">
        <f t="shared" si="21"/>
        <v>Task</v>
      </c>
      <c r="L261" s="28">
        <f>IF(NOT(ISBLANK(I261)),VLOOKUP(I261,CostLookup!A:B,2)*LEFT(C261,FIND(" ",C261)),"")</f>
        <v>159937.27999999997</v>
      </c>
      <c r="M261" s="29" t="str">
        <f t="shared" si="22"/>
        <v/>
      </c>
      <c r="N261" s="29" t="str">
        <f t="shared" si="23"/>
        <v/>
      </c>
      <c r="O261" s="29" t="str">
        <f t="shared" si="24"/>
        <v/>
      </c>
    </row>
    <row r="262" spans="1:15" hidden="1" x14ac:dyDescent="0.2">
      <c r="A262" s="24" t="s">
        <v>953</v>
      </c>
      <c r="B262" t="s">
        <v>954</v>
      </c>
      <c r="C262" t="s">
        <v>409</v>
      </c>
      <c r="D262">
        <v>260</v>
      </c>
      <c r="E262">
        <v>262</v>
      </c>
      <c r="F262" t="s">
        <v>916</v>
      </c>
      <c r="G262" t="s">
        <v>955</v>
      </c>
      <c r="H262" t="s">
        <v>957</v>
      </c>
      <c r="I262" t="s">
        <v>956</v>
      </c>
      <c r="J262" s="24">
        <f t="shared" si="20"/>
        <v>2</v>
      </c>
      <c r="K262" t="str">
        <f t="shared" si="21"/>
        <v>Task</v>
      </c>
      <c r="L262" s="28">
        <f>IF(NOT(ISBLANK(I262)),VLOOKUP(I262,CostLookup!A:B,2)*LEFT(C262,FIND(" ",C262)),"")</f>
        <v>110193.12</v>
      </c>
      <c r="M262" s="29" t="str">
        <f t="shared" si="22"/>
        <v/>
      </c>
      <c r="N262" s="29" t="str">
        <f t="shared" si="23"/>
        <v/>
      </c>
      <c r="O262" s="29" t="str">
        <f t="shared" si="24"/>
        <v/>
      </c>
    </row>
    <row r="263" spans="1:15" hidden="1" x14ac:dyDescent="0.2">
      <c r="A263" s="24" t="s">
        <v>957</v>
      </c>
      <c r="B263" t="s">
        <v>958</v>
      </c>
      <c r="C263" t="s">
        <v>435</v>
      </c>
      <c r="D263">
        <v>261</v>
      </c>
      <c r="E263" s="22">
        <v>2.6526827132232301E+26</v>
      </c>
      <c r="F263" t="s">
        <v>959</v>
      </c>
      <c r="G263" t="s">
        <v>949</v>
      </c>
      <c r="H263" t="s">
        <v>960</v>
      </c>
      <c r="I263" t="s">
        <v>424</v>
      </c>
      <c r="J263" s="24">
        <f t="shared" si="20"/>
        <v>2</v>
      </c>
      <c r="K263" t="str">
        <f t="shared" si="21"/>
        <v>Task</v>
      </c>
      <c r="L263" s="28">
        <f>IF(NOT(ISBLANK(I263)),VLOOKUP(I263,CostLookup!A:B,2)*LEFT(C263,FIND(" ",C263)),"")</f>
        <v>43545.599999999999</v>
      </c>
      <c r="M263" s="29" t="str">
        <f t="shared" si="22"/>
        <v/>
      </c>
      <c r="N263" s="29" t="str">
        <f t="shared" si="23"/>
        <v/>
      </c>
      <c r="O263" s="29" t="str">
        <f t="shared" si="24"/>
        <v/>
      </c>
    </row>
    <row r="264" spans="1:15" hidden="1" x14ac:dyDescent="0.2">
      <c r="A264" s="24" t="s">
        <v>1217</v>
      </c>
      <c r="B264" t="s">
        <v>720</v>
      </c>
      <c r="C264" t="s">
        <v>464</v>
      </c>
      <c r="F264" t="s">
        <v>938</v>
      </c>
      <c r="G264" t="s">
        <v>961</v>
      </c>
      <c r="J264" s="24">
        <f t="shared" si="20"/>
        <v>1</v>
      </c>
      <c r="K264" t="str">
        <f t="shared" si="21"/>
        <v>Component</v>
      </c>
      <c r="L264" s="28" t="str">
        <f>IF(NOT(ISBLANK(I264)),VLOOKUP(I264,CostLookup!A:B,2)*LEFT(C264,FIND(" ",C264)),"")</f>
        <v/>
      </c>
      <c r="M264" s="29" t="str">
        <f t="shared" si="22"/>
        <v/>
      </c>
      <c r="N264" s="29">
        <f t="shared" si="23"/>
        <v>163325.44000000003</v>
      </c>
      <c r="O264" s="29" t="str">
        <f t="shared" si="24"/>
        <v/>
      </c>
    </row>
    <row r="265" spans="1:15" hidden="1" x14ac:dyDescent="0.2">
      <c r="A265" s="24" t="s">
        <v>962</v>
      </c>
      <c r="B265" t="s">
        <v>723</v>
      </c>
      <c r="C265" t="s">
        <v>614</v>
      </c>
      <c r="F265" t="s">
        <v>938</v>
      </c>
      <c r="G265" t="s">
        <v>963</v>
      </c>
      <c r="J265" s="24">
        <f t="shared" si="20"/>
        <v>2</v>
      </c>
      <c r="K265" t="str">
        <f t="shared" si="21"/>
        <v>Activity</v>
      </c>
      <c r="L265" s="28" t="str">
        <f>IF(NOT(ISBLANK(I265)),VLOOKUP(I265,CostLookup!A:B,2)*LEFT(C265,FIND(" ",C265)),"")</f>
        <v/>
      </c>
      <c r="M265" s="29">
        <f t="shared" si="22"/>
        <v>65450.880000000005</v>
      </c>
      <c r="N265" s="29" t="str">
        <f t="shared" si="23"/>
        <v/>
      </c>
      <c r="O265" s="29" t="str">
        <f t="shared" si="24"/>
        <v/>
      </c>
    </row>
    <row r="266" spans="1:15" hidden="1" x14ac:dyDescent="0.2">
      <c r="A266" s="24" t="s">
        <v>964</v>
      </c>
      <c r="B266" t="s">
        <v>357</v>
      </c>
      <c r="C266" t="s">
        <v>362</v>
      </c>
      <c r="D266">
        <v>262</v>
      </c>
      <c r="E266">
        <v>266</v>
      </c>
      <c r="F266" t="s">
        <v>938</v>
      </c>
      <c r="G266" t="s">
        <v>965</v>
      </c>
      <c r="H266" t="s">
        <v>967</v>
      </c>
      <c r="I266" t="s">
        <v>966</v>
      </c>
      <c r="J266" s="24">
        <f t="shared" si="20"/>
        <v>3</v>
      </c>
      <c r="K266" t="str">
        <f t="shared" si="21"/>
        <v>Task</v>
      </c>
      <c r="L266" s="28">
        <f>IF(NOT(ISBLANK(I266)),VLOOKUP(I266,CostLookup!A:B,2)*LEFT(C266,FIND(" ",C266)),"")</f>
        <v>49766.400000000001</v>
      </c>
      <c r="M266" s="29" t="str">
        <f t="shared" si="22"/>
        <v/>
      </c>
      <c r="N266" s="29" t="str">
        <f t="shared" si="23"/>
        <v/>
      </c>
      <c r="O266" s="29" t="str">
        <f t="shared" si="24"/>
        <v/>
      </c>
    </row>
    <row r="267" spans="1:15" hidden="1" x14ac:dyDescent="0.2">
      <c r="A267" s="24" t="s">
        <v>967</v>
      </c>
      <c r="B267" t="s">
        <v>426</v>
      </c>
      <c r="C267" t="s">
        <v>391</v>
      </c>
      <c r="D267">
        <v>265</v>
      </c>
      <c r="E267" s="22">
        <v>268318</v>
      </c>
      <c r="F267" t="s">
        <v>968</v>
      </c>
      <c r="G267" t="s">
        <v>963</v>
      </c>
      <c r="H267" t="s">
        <v>969</v>
      </c>
      <c r="I267" t="s">
        <v>131</v>
      </c>
      <c r="J267" s="24">
        <f t="shared" si="20"/>
        <v>3</v>
      </c>
      <c r="K267" t="str">
        <f t="shared" si="21"/>
        <v>Task</v>
      </c>
      <c r="L267" s="28">
        <f>IF(NOT(ISBLANK(I267)),VLOOKUP(I267,CostLookup!A:B,2)*LEFT(C267,FIND(" ",C267)),"")</f>
        <v>15684.48</v>
      </c>
      <c r="M267" s="29" t="str">
        <f t="shared" si="22"/>
        <v/>
      </c>
      <c r="N267" s="29" t="str">
        <f t="shared" si="23"/>
        <v/>
      </c>
      <c r="O267" s="29" t="str">
        <f t="shared" si="24"/>
        <v/>
      </c>
    </row>
    <row r="268" spans="1:15" hidden="1" x14ac:dyDescent="0.2">
      <c r="A268" s="24" t="s">
        <v>970</v>
      </c>
      <c r="B268" t="s">
        <v>734</v>
      </c>
      <c r="C268" t="s">
        <v>971</v>
      </c>
      <c r="F268" t="s">
        <v>972</v>
      </c>
      <c r="G268" t="s">
        <v>973</v>
      </c>
      <c r="J268" s="24">
        <f t="shared" si="20"/>
        <v>2</v>
      </c>
      <c r="K268" t="str">
        <f t="shared" si="21"/>
        <v>Activity</v>
      </c>
      <c r="L268" s="28" t="str">
        <f>IF(NOT(ISBLANK(I268)),VLOOKUP(I268,CostLookup!A:B,2)*LEFT(C268,FIND(" ",C268)),"")</f>
        <v/>
      </c>
      <c r="M268" s="29">
        <f t="shared" si="22"/>
        <v>71671.680000000008</v>
      </c>
      <c r="N268" s="29" t="str">
        <f t="shared" si="23"/>
        <v/>
      </c>
      <c r="O268" s="29" t="str">
        <f t="shared" si="24"/>
        <v/>
      </c>
    </row>
    <row r="269" spans="1:15" hidden="1" x14ac:dyDescent="0.2">
      <c r="A269" s="24" t="s">
        <v>974</v>
      </c>
      <c r="B269" t="s">
        <v>357</v>
      </c>
      <c r="C269" t="s">
        <v>409</v>
      </c>
      <c r="D269" s="22">
        <v>262266</v>
      </c>
      <c r="E269">
        <v>269</v>
      </c>
      <c r="F269" t="s">
        <v>972</v>
      </c>
      <c r="G269" t="s">
        <v>975</v>
      </c>
      <c r="H269" t="s">
        <v>976</v>
      </c>
      <c r="I269" t="s">
        <v>966</v>
      </c>
      <c r="J269" s="24">
        <f t="shared" si="20"/>
        <v>3</v>
      </c>
      <c r="K269" t="str">
        <f t="shared" si="21"/>
        <v>Task</v>
      </c>
      <c r="L269" s="28">
        <f>IF(NOT(ISBLANK(I269)),VLOOKUP(I269,CostLookup!A:B,2)*LEFT(C269,FIND(" ",C269)),"")</f>
        <v>55987.200000000004</v>
      </c>
      <c r="M269" s="29" t="str">
        <f t="shared" si="22"/>
        <v/>
      </c>
      <c r="N269" s="29" t="str">
        <f t="shared" si="23"/>
        <v/>
      </c>
      <c r="O269" s="29" t="str">
        <f t="shared" si="24"/>
        <v/>
      </c>
    </row>
    <row r="270" spans="1:15" hidden="1" x14ac:dyDescent="0.2">
      <c r="A270" s="24" t="s">
        <v>976</v>
      </c>
      <c r="B270" t="s">
        <v>426</v>
      </c>
      <c r="C270" t="s">
        <v>391</v>
      </c>
      <c r="D270">
        <v>268</v>
      </c>
      <c r="E270" s="22">
        <v>271318</v>
      </c>
      <c r="F270" t="s">
        <v>977</v>
      </c>
      <c r="G270" t="s">
        <v>973</v>
      </c>
      <c r="H270" t="s">
        <v>978</v>
      </c>
      <c r="I270" t="s">
        <v>131</v>
      </c>
      <c r="J270" s="24">
        <f t="shared" si="20"/>
        <v>3</v>
      </c>
      <c r="K270" t="str">
        <f t="shared" si="21"/>
        <v>Task</v>
      </c>
      <c r="L270" s="28">
        <f>IF(NOT(ISBLANK(I270)),VLOOKUP(I270,CostLookup!A:B,2)*LEFT(C270,FIND(" ",C270)),"")</f>
        <v>15684.48</v>
      </c>
      <c r="M270" s="29" t="str">
        <f t="shared" si="22"/>
        <v/>
      </c>
      <c r="N270" s="29" t="str">
        <f t="shared" si="23"/>
        <v/>
      </c>
      <c r="O270" s="29" t="str">
        <f t="shared" si="24"/>
        <v/>
      </c>
    </row>
    <row r="271" spans="1:15" hidden="1" x14ac:dyDescent="0.2">
      <c r="A271" s="24" t="s">
        <v>979</v>
      </c>
      <c r="B271" t="s">
        <v>980</v>
      </c>
      <c r="C271" t="s">
        <v>981</v>
      </c>
      <c r="F271" t="s">
        <v>982</v>
      </c>
      <c r="G271" t="s">
        <v>961</v>
      </c>
      <c r="J271" s="24">
        <f t="shared" si="20"/>
        <v>2</v>
      </c>
      <c r="K271" t="str">
        <f t="shared" si="21"/>
        <v>Activity</v>
      </c>
      <c r="L271" s="28" t="str">
        <f>IF(NOT(ISBLANK(I271)),VLOOKUP(I271,CostLookup!A:B,2)*LEFT(C271,FIND(" ",C271)),"")</f>
        <v/>
      </c>
      <c r="M271" s="29">
        <f t="shared" si="22"/>
        <v>26202.879999999997</v>
      </c>
      <c r="N271" s="29" t="str">
        <f t="shared" si="23"/>
        <v/>
      </c>
      <c r="O271" s="29" t="str">
        <f t="shared" si="24"/>
        <v/>
      </c>
    </row>
    <row r="272" spans="1:15" hidden="1" x14ac:dyDescent="0.2">
      <c r="A272" s="24" t="s">
        <v>983</v>
      </c>
      <c r="B272" t="s">
        <v>385</v>
      </c>
      <c r="C272" t="s">
        <v>415</v>
      </c>
      <c r="D272" s="22">
        <v>262269</v>
      </c>
      <c r="E272">
        <v>272</v>
      </c>
      <c r="F272" t="s">
        <v>982</v>
      </c>
      <c r="G272" t="s">
        <v>984</v>
      </c>
      <c r="H272" t="s">
        <v>985</v>
      </c>
      <c r="I272" t="s">
        <v>135</v>
      </c>
      <c r="J272" s="24">
        <f t="shared" si="20"/>
        <v>3</v>
      </c>
      <c r="K272" t="str">
        <f t="shared" si="21"/>
        <v>Task</v>
      </c>
      <c r="L272" s="28">
        <f>IF(NOT(ISBLANK(I272)),VLOOKUP(I272,CostLookup!A:B,2)*LEFT(C272,FIND(" ",C272)),"")</f>
        <v>11910.4</v>
      </c>
      <c r="M272" s="29" t="str">
        <f t="shared" si="22"/>
        <v/>
      </c>
      <c r="N272" s="29" t="str">
        <f t="shared" si="23"/>
        <v/>
      </c>
      <c r="O272" s="29" t="str">
        <f t="shared" si="24"/>
        <v/>
      </c>
    </row>
    <row r="273" spans="1:15" hidden="1" x14ac:dyDescent="0.2">
      <c r="A273" s="24" t="s">
        <v>985</v>
      </c>
      <c r="B273" t="s">
        <v>986</v>
      </c>
      <c r="C273" t="s">
        <v>391</v>
      </c>
      <c r="D273">
        <v>271</v>
      </c>
      <c r="E273">
        <v>318</v>
      </c>
      <c r="F273" t="s">
        <v>987</v>
      </c>
      <c r="G273" t="s">
        <v>961</v>
      </c>
      <c r="H273" t="s">
        <v>988</v>
      </c>
      <c r="I273" t="s">
        <v>135</v>
      </c>
      <c r="J273" s="24">
        <f t="shared" si="20"/>
        <v>3</v>
      </c>
      <c r="K273" t="str">
        <f t="shared" si="21"/>
        <v>Task</v>
      </c>
      <c r="L273" s="28">
        <f>IF(NOT(ISBLANK(I273)),VLOOKUP(I273,CostLookup!A:B,2)*LEFT(C273,FIND(" ",C273)),"")</f>
        <v>14292.48</v>
      </c>
      <c r="M273" s="29" t="str">
        <f t="shared" si="22"/>
        <v/>
      </c>
      <c r="N273" s="29" t="str">
        <f t="shared" si="23"/>
        <v/>
      </c>
      <c r="O273" s="29" t="str">
        <f t="shared" si="24"/>
        <v/>
      </c>
    </row>
    <row r="274" spans="1:15" hidden="1" x14ac:dyDescent="0.2">
      <c r="A274" s="24" t="s">
        <v>1218</v>
      </c>
      <c r="B274" t="s">
        <v>989</v>
      </c>
      <c r="C274" t="s">
        <v>990</v>
      </c>
      <c r="F274" t="s">
        <v>991</v>
      </c>
      <c r="G274" t="s">
        <v>992</v>
      </c>
      <c r="J274" s="24">
        <f t="shared" si="20"/>
        <v>1</v>
      </c>
      <c r="K274" t="str">
        <f t="shared" si="21"/>
        <v>Component</v>
      </c>
      <c r="L274" s="28" t="str">
        <f>IF(NOT(ISBLANK(I274)),VLOOKUP(I274,CostLookup!A:B,2)*LEFT(C274,FIND(" ",C274)),"")</f>
        <v/>
      </c>
      <c r="M274" s="29" t="str">
        <f t="shared" si="22"/>
        <v/>
      </c>
      <c r="N274" s="29">
        <f t="shared" si="23"/>
        <v>201712.15999999997</v>
      </c>
      <c r="O274" s="29" t="str">
        <f t="shared" si="24"/>
        <v/>
      </c>
    </row>
    <row r="275" spans="1:15" hidden="1" x14ac:dyDescent="0.2">
      <c r="A275" s="24" t="s">
        <v>993</v>
      </c>
      <c r="B275" t="s">
        <v>994</v>
      </c>
      <c r="C275" t="s">
        <v>371</v>
      </c>
      <c r="F275" t="s">
        <v>991</v>
      </c>
      <c r="G275" t="s">
        <v>995</v>
      </c>
      <c r="J275" s="24">
        <f t="shared" si="20"/>
        <v>2</v>
      </c>
      <c r="K275" t="str">
        <f t="shared" si="21"/>
        <v>Activity</v>
      </c>
      <c r="L275" s="28" t="str">
        <f>IF(NOT(ISBLANK(I275)),VLOOKUP(I275,CostLookup!A:B,2)*LEFT(C275,FIND(" ",C275)),"")</f>
        <v/>
      </c>
      <c r="M275" s="29">
        <f t="shared" si="22"/>
        <v>53310.239999999998</v>
      </c>
      <c r="N275" s="29" t="str">
        <f t="shared" si="23"/>
        <v/>
      </c>
      <c r="O275" s="29" t="str">
        <f t="shared" si="24"/>
        <v/>
      </c>
    </row>
    <row r="276" spans="1:15" hidden="1" x14ac:dyDescent="0.2">
      <c r="A276" s="24" t="s">
        <v>939</v>
      </c>
      <c r="B276" t="s">
        <v>996</v>
      </c>
      <c r="C276" t="s">
        <v>415</v>
      </c>
      <c r="D276" s="22">
        <v>262256</v>
      </c>
      <c r="E276" s="22">
        <v>276278285</v>
      </c>
      <c r="F276" t="s">
        <v>991</v>
      </c>
      <c r="G276" t="s">
        <v>997</v>
      </c>
      <c r="H276" t="s">
        <v>998</v>
      </c>
      <c r="I276" t="s">
        <v>139</v>
      </c>
      <c r="J276" s="24">
        <f t="shared" si="20"/>
        <v>3</v>
      </c>
      <c r="K276" t="str">
        <f t="shared" si="21"/>
        <v>Task</v>
      </c>
      <c r="L276" s="28">
        <f>IF(NOT(ISBLANK(I276)),VLOOKUP(I276,CostLookup!A:B,2)*LEFT(C276,FIND(" ",C276)),"")</f>
        <v>18204</v>
      </c>
      <c r="M276" s="29" t="str">
        <f t="shared" si="22"/>
        <v/>
      </c>
      <c r="N276" s="29" t="str">
        <f t="shared" si="23"/>
        <v/>
      </c>
      <c r="O276" s="29" t="str">
        <f t="shared" si="24"/>
        <v/>
      </c>
    </row>
    <row r="277" spans="1:15" hidden="1" x14ac:dyDescent="0.2">
      <c r="A277" s="24" t="s">
        <v>999</v>
      </c>
      <c r="B277" t="s">
        <v>414</v>
      </c>
      <c r="C277" t="s">
        <v>391</v>
      </c>
      <c r="D277">
        <v>275</v>
      </c>
      <c r="E277" s="22">
        <v>278318295</v>
      </c>
      <c r="F277" t="s">
        <v>1000</v>
      </c>
      <c r="G277" t="s">
        <v>995</v>
      </c>
      <c r="H277" t="s">
        <v>1001</v>
      </c>
      <c r="I277" t="s">
        <v>417</v>
      </c>
      <c r="J277" s="24">
        <f t="shared" si="20"/>
        <v>3</v>
      </c>
      <c r="K277" t="str">
        <f t="shared" si="21"/>
        <v>Task</v>
      </c>
      <c r="L277" s="28">
        <f>IF(NOT(ISBLANK(I277)),VLOOKUP(I277,CostLookup!A:B,2)*LEFT(C277,FIND(" ",C277)),"")</f>
        <v>35106.239999999998</v>
      </c>
      <c r="M277" s="29" t="str">
        <f t="shared" si="22"/>
        <v/>
      </c>
      <c r="N277" s="29" t="str">
        <f t="shared" si="23"/>
        <v/>
      </c>
      <c r="O277" s="29" t="str">
        <f t="shared" si="24"/>
        <v/>
      </c>
    </row>
    <row r="278" spans="1:15" hidden="1" x14ac:dyDescent="0.2">
      <c r="A278" s="24" t="s">
        <v>1002</v>
      </c>
      <c r="B278" t="s">
        <v>1003</v>
      </c>
      <c r="C278" t="s">
        <v>371</v>
      </c>
      <c r="F278" t="s">
        <v>1004</v>
      </c>
      <c r="G278" t="s">
        <v>1005</v>
      </c>
      <c r="J278" s="24">
        <f t="shared" si="20"/>
        <v>2</v>
      </c>
      <c r="K278" t="str">
        <f t="shared" si="21"/>
        <v>Activity</v>
      </c>
      <c r="L278" s="28" t="str">
        <f>IF(NOT(ISBLANK(I278)),VLOOKUP(I278,CostLookup!A:B,2)*LEFT(C278,FIND(" ",C278)),"")</f>
        <v/>
      </c>
      <c r="M278" s="29">
        <f t="shared" si="22"/>
        <v>46788.479999999996</v>
      </c>
      <c r="N278" s="29" t="str">
        <f t="shared" si="23"/>
        <v/>
      </c>
      <c r="O278" s="29" t="str">
        <f t="shared" si="24"/>
        <v/>
      </c>
    </row>
    <row r="279" spans="1:15" hidden="1" x14ac:dyDescent="0.2">
      <c r="A279" s="24" t="s">
        <v>1006</v>
      </c>
      <c r="B279" t="s">
        <v>357</v>
      </c>
      <c r="C279" t="s">
        <v>415</v>
      </c>
      <c r="D279" s="22">
        <v>275276</v>
      </c>
      <c r="E279" s="22">
        <v>279281</v>
      </c>
      <c r="F279" t="s">
        <v>1004</v>
      </c>
      <c r="G279" t="s">
        <v>1007</v>
      </c>
      <c r="H279" t="s">
        <v>1008</v>
      </c>
      <c r="I279" t="s">
        <v>966</v>
      </c>
      <c r="J279" s="24">
        <f t="shared" si="20"/>
        <v>3</v>
      </c>
      <c r="K279" t="str">
        <f t="shared" si="21"/>
        <v>Task</v>
      </c>
      <c r="L279" s="28">
        <f>IF(NOT(ISBLANK(I279)),VLOOKUP(I279,CostLookup!A:B,2)*LEFT(C279,FIND(" ",C279)),"")</f>
        <v>31104</v>
      </c>
      <c r="M279" s="29" t="str">
        <f t="shared" si="22"/>
        <v/>
      </c>
      <c r="N279" s="29" t="str">
        <f t="shared" si="23"/>
        <v/>
      </c>
      <c r="O279" s="29" t="str">
        <f t="shared" si="24"/>
        <v/>
      </c>
    </row>
    <row r="280" spans="1:15" hidden="1" x14ac:dyDescent="0.2">
      <c r="A280" s="24" t="s">
        <v>1009</v>
      </c>
      <c r="B280" t="s">
        <v>426</v>
      </c>
      <c r="C280" t="s">
        <v>391</v>
      </c>
      <c r="D280">
        <v>278</v>
      </c>
      <c r="E280" s="22">
        <v>281318298</v>
      </c>
      <c r="F280" t="s">
        <v>972</v>
      </c>
      <c r="G280" t="s">
        <v>1005</v>
      </c>
      <c r="H280" t="s">
        <v>1010</v>
      </c>
      <c r="I280" t="s">
        <v>133</v>
      </c>
      <c r="J280" s="24">
        <f t="shared" si="20"/>
        <v>3</v>
      </c>
      <c r="K280" t="str">
        <f t="shared" si="21"/>
        <v>Task</v>
      </c>
      <c r="L280" s="28">
        <f>IF(NOT(ISBLANK(I280)),VLOOKUP(I280,CostLookup!A:B,2)*LEFT(C280,FIND(" ",C280)),"")</f>
        <v>15684.48</v>
      </c>
      <c r="M280" s="29" t="str">
        <f t="shared" si="22"/>
        <v/>
      </c>
      <c r="N280" s="29" t="str">
        <f t="shared" si="23"/>
        <v/>
      </c>
      <c r="O280" s="29" t="str">
        <f t="shared" si="24"/>
        <v/>
      </c>
    </row>
    <row r="281" spans="1:15" hidden="1" x14ac:dyDescent="0.2">
      <c r="A281" s="24" t="s">
        <v>1011</v>
      </c>
      <c r="B281" t="s">
        <v>1012</v>
      </c>
      <c r="C281" t="s">
        <v>1013</v>
      </c>
      <c r="F281" t="s">
        <v>1014</v>
      </c>
      <c r="G281" t="s">
        <v>992</v>
      </c>
      <c r="J281" s="24">
        <f t="shared" si="20"/>
        <v>2</v>
      </c>
      <c r="K281" t="str">
        <f t="shared" si="21"/>
        <v>Activity</v>
      </c>
      <c r="L281" s="28" t="str">
        <f>IF(NOT(ISBLANK(I281)),VLOOKUP(I281,CostLookup!A:B,2)*LEFT(C281,FIND(" ",C281)),"")</f>
        <v/>
      </c>
      <c r="M281" s="29">
        <f t="shared" si="22"/>
        <v>101613.44</v>
      </c>
      <c r="N281" s="29" t="str">
        <f t="shared" si="23"/>
        <v/>
      </c>
      <c r="O281" s="29" t="str">
        <f t="shared" si="24"/>
        <v/>
      </c>
    </row>
    <row r="282" spans="1:15" hidden="1" x14ac:dyDescent="0.2">
      <c r="A282" s="24" t="s">
        <v>1015</v>
      </c>
      <c r="B282" t="s">
        <v>357</v>
      </c>
      <c r="C282" t="s">
        <v>399</v>
      </c>
      <c r="D282" s="22">
        <v>278279</v>
      </c>
      <c r="E282">
        <v>282</v>
      </c>
      <c r="F282" t="s">
        <v>1014</v>
      </c>
      <c r="G282" t="s">
        <v>961</v>
      </c>
      <c r="H282" t="s">
        <v>1016</v>
      </c>
      <c r="I282" t="s">
        <v>402</v>
      </c>
      <c r="J282" s="24">
        <f t="shared" si="20"/>
        <v>3</v>
      </c>
      <c r="K282" t="str">
        <f t="shared" si="21"/>
        <v>Task</v>
      </c>
      <c r="L282" s="28">
        <f>IF(NOT(ISBLANK(I282)),VLOOKUP(I282,CostLookup!A:B,2)*LEFT(C282,FIND(" ",C282)),"")</f>
        <v>59388.800000000003</v>
      </c>
      <c r="M282" s="29" t="str">
        <f t="shared" si="22"/>
        <v/>
      </c>
      <c r="N282" s="29" t="str">
        <f t="shared" si="23"/>
        <v/>
      </c>
      <c r="O282" s="29" t="str">
        <f t="shared" si="24"/>
        <v/>
      </c>
    </row>
    <row r="283" spans="1:15" hidden="1" x14ac:dyDescent="0.2">
      <c r="A283" s="24" t="s">
        <v>1016</v>
      </c>
      <c r="B283" t="s">
        <v>426</v>
      </c>
      <c r="C283" t="s">
        <v>362</v>
      </c>
      <c r="D283">
        <v>281</v>
      </c>
      <c r="E283">
        <v>318</v>
      </c>
      <c r="F283" t="s">
        <v>1017</v>
      </c>
      <c r="G283" t="s">
        <v>992</v>
      </c>
      <c r="H283" t="s">
        <v>988</v>
      </c>
      <c r="I283" t="s">
        <v>1018</v>
      </c>
      <c r="J283" s="24">
        <f t="shared" si="20"/>
        <v>3</v>
      </c>
      <c r="K283" t="str">
        <f t="shared" si="21"/>
        <v>Task</v>
      </c>
      <c r="L283" s="28">
        <f>IF(NOT(ISBLANK(I283)),VLOOKUP(I283,CostLookup!A:B,2)*LEFT(C283,FIND(" ",C283)),"")</f>
        <v>42224.639999999999</v>
      </c>
      <c r="M283" s="29" t="str">
        <f t="shared" si="22"/>
        <v/>
      </c>
      <c r="N283" s="29" t="str">
        <f t="shared" si="23"/>
        <v/>
      </c>
      <c r="O283" s="29" t="str">
        <f t="shared" si="24"/>
        <v/>
      </c>
    </row>
    <row r="284" spans="1:15" hidden="1" x14ac:dyDescent="0.2">
      <c r="A284" s="24" t="s">
        <v>1219</v>
      </c>
      <c r="B284" t="s">
        <v>1019</v>
      </c>
      <c r="C284" t="s">
        <v>1020</v>
      </c>
      <c r="F284" t="s">
        <v>1000</v>
      </c>
      <c r="G284" t="s">
        <v>1021</v>
      </c>
      <c r="J284" s="24">
        <f t="shared" si="20"/>
        <v>1</v>
      </c>
      <c r="K284" t="str">
        <f t="shared" si="21"/>
        <v>Component</v>
      </c>
      <c r="L284" s="28" t="str">
        <f>IF(NOT(ISBLANK(I284)),VLOOKUP(I284,CostLookup!A:B,2)*LEFT(C284,FIND(" ",C284)),"")</f>
        <v/>
      </c>
      <c r="M284" s="29" t="str">
        <f t="shared" si="22"/>
        <v/>
      </c>
      <c r="N284" s="29">
        <f t="shared" si="23"/>
        <v>206612.48000000001</v>
      </c>
      <c r="O284" s="29" t="str">
        <f t="shared" si="24"/>
        <v/>
      </c>
    </row>
    <row r="285" spans="1:15" hidden="1" x14ac:dyDescent="0.2">
      <c r="A285" s="24" t="s">
        <v>1022</v>
      </c>
      <c r="B285" t="s">
        <v>1023</v>
      </c>
      <c r="C285" t="s">
        <v>527</v>
      </c>
      <c r="F285" t="s">
        <v>1000</v>
      </c>
      <c r="G285" t="s">
        <v>1024</v>
      </c>
      <c r="J285" s="24">
        <f t="shared" si="20"/>
        <v>2</v>
      </c>
      <c r="K285" t="str">
        <f t="shared" si="21"/>
        <v>Activity</v>
      </c>
      <c r="L285" s="28" t="str">
        <f>IF(NOT(ISBLANK(I285)),VLOOKUP(I285,CostLookup!A:B,2)*LEFT(C285,FIND(" ",C285)),"")</f>
        <v/>
      </c>
      <c r="M285" s="29">
        <f t="shared" si="22"/>
        <v>71473.919999999984</v>
      </c>
      <c r="N285" s="29" t="str">
        <f t="shared" si="23"/>
        <v/>
      </c>
      <c r="O285" s="29" t="str">
        <f t="shared" si="24"/>
        <v/>
      </c>
    </row>
    <row r="286" spans="1:15" hidden="1" x14ac:dyDescent="0.2">
      <c r="A286" s="24" t="s">
        <v>1025</v>
      </c>
      <c r="B286" t="s">
        <v>338</v>
      </c>
      <c r="C286" t="s">
        <v>391</v>
      </c>
      <c r="D286">
        <v>275</v>
      </c>
      <c r="E286" s="22">
        <v>286288</v>
      </c>
      <c r="F286" t="s">
        <v>1000</v>
      </c>
      <c r="G286" t="s">
        <v>995</v>
      </c>
      <c r="H286" t="s">
        <v>1027</v>
      </c>
      <c r="I286" t="s">
        <v>1026</v>
      </c>
      <c r="J286" s="24">
        <f t="shared" si="20"/>
        <v>3</v>
      </c>
      <c r="K286" t="str">
        <f t="shared" si="21"/>
        <v>Task</v>
      </c>
      <c r="L286" s="28">
        <f>IF(NOT(ISBLANK(I286)),VLOOKUP(I286,CostLookup!A:B,2)*LEFT(C286,FIND(" ",C286)),"")</f>
        <v>52351.679999999993</v>
      </c>
      <c r="M286" s="29" t="str">
        <f t="shared" si="22"/>
        <v/>
      </c>
      <c r="N286" s="29" t="str">
        <f t="shared" si="23"/>
        <v/>
      </c>
      <c r="O286" s="29" t="str">
        <f t="shared" si="24"/>
        <v/>
      </c>
    </row>
    <row r="287" spans="1:15" hidden="1" x14ac:dyDescent="0.2">
      <c r="A287" s="24" t="s">
        <v>1028</v>
      </c>
      <c r="B287" t="s">
        <v>414</v>
      </c>
      <c r="C287" t="s">
        <v>391</v>
      </c>
      <c r="D287">
        <v>285</v>
      </c>
      <c r="E287" s="22">
        <v>288318</v>
      </c>
      <c r="F287" t="s">
        <v>1004</v>
      </c>
      <c r="G287" t="s">
        <v>1024</v>
      </c>
      <c r="H287" t="s">
        <v>1029</v>
      </c>
      <c r="I287" t="s">
        <v>122</v>
      </c>
      <c r="J287" s="24">
        <f t="shared" si="20"/>
        <v>3</v>
      </c>
      <c r="K287" t="str">
        <f t="shared" si="21"/>
        <v>Task</v>
      </c>
      <c r="L287" s="28">
        <f>IF(NOT(ISBLANK(I287)),VLOOKUP(I287,CostLookup!A:B,2)*LEFT(C287,FIND(" ",C287)),"")</f>
        <v>19122.239999999998</v>
      </c>
      <c r="M287" s="29" t="str">
        <f t="shared" si="22"/>
        <v/>
      </c>
      <c r="N287" s="29" t="str">
        <f t="shared" si="23"/>
        <v/>
      </c>
      <c r="O287" s="29" t="str">
        <f t="shared" si="24"/>
        <v/>
      </c>
    </row>
    <row r="288" spans="1:15" hidden="1" x14ac:dyDescent="0.2">
      <c r="A288" s="24" t="s">
        <v>1030</v>
      </c>
      <c r="B288" t="s">
        <v>1031</v>
      </c>
      <c r="C288" t="s">
        <v>527</v>
      </c>
      <c r="F288" t="s">
        <v>1032</v>
      </c>
      <c r="G288" t="s">
        <v>1033</v>
      </c>
      <c r="J288" s="24">
        <f t="shared" si="20"/>
        <v>2</v>
      </c>
      <c r="K288" t="str">
        <f t="shared" si="21"/>
        <v>Activity</v>
      </c>
      <c r="L288" s="28" t="str">
        <f>IF(NOT(ISBLANK(I288)),VLOOKUP(I288,CostLookup!A:B,2)*LEFT(C288,FIND(" ",C288)),"")</f>
        <v/>
      </c>
      <c r="M288" s="29">
        <f t="shared" si="22"/>
        <v>68993.279999999999</v>
      </c>
      <c r="N288" s="29" t="str">
        <f t="shared" si="23"/>
        <v/>
      </c>
      <c r="O288" s="29" t="str">
        <f t="shared" si="24"/>
        <v/>
      </c>
    </row>
    <row r="289" spans="1:15" hidden="1" x14ac:dyDescent="0.2">
      <c r="A289" s="24" t="s">
        <v>1034</v>
      </c>
      <c r="B289" t="s">
        <v>357</v>
      </c>
      <c r="C289" t="s">
        <v>391</v>
      </c>
      <c r="D289" s="22">
        <v>285286</v>
      </c>
      <c r="E289" s="22">
        <v>289291</v>
      </c>
      <c r="F289" t="s">
        <v>1032</v>
      </c>
      <c r="G289" t="s">
        <v>1035</v>
      </c>
      <c r="H289" t="s">
        <v>1036</v>
      </c>
      <c r="I289" t="s">
        <v>966</v>
      </c>
      <c r="J289" s="24">
        <f t="shared" si="20"/>
        <v>3</v>
      </c>
      <c r="K289" t="str">
        <f t="shared" si="21"/>
        <v>Task</v>
      </c>
      <c r="L289" s="28">
        <f>IF(NOT(ISBLANK(I289)),VLOOKUP(I289,CostLookup!A:B,2)*LEFT(C289,FIND(" ",C289)),"")</f>
        <v>37324.800000000003</v>
      </c>
      <c r="M289" s="29" t="str">
        <f t="shared" si="22"/>
        <v/>
      </c>
      <c r="N289" s="29" t="str">
        <f t="shared" si="23"/>
        <v/>
      </c>
      <c r="O289" s="29" t="str">
        <f t="shared" si="24"/>
        <v/>
      </c>
    </row>
    <row r="290" spans="1:15" hidden="1" x14ac:dyDescent="0.2">
      <c r="A290" s="24" t="s">
        <v>1037</v>
      </c>
      <c r="B290" t="s">
        <v>426</v>
      </c>
      <c r="C290" t="s">
        <v>391</v>
      </c>
      <c r="D290">
        <v>288</v>
      </c>
      <c r="E290" s="22">
        <v>291318</v>
      </c>
      <c r="F290" t="s">
        <v>1038</v>
      </c>
      <c r="G290" t="s">
        <v>1033</v>
      </c>
      <c r="H290" t="s">
        <v>1040</v>
      </c>
      <c r="I290" t="s">
        <v>1039</v>
      </c>
      <c r="J290" s="24">
        <f t="shared" si="20"/>
        <v>3</v>
      </c>
      <c r="K290" t="str">
        <f t="shared" si="21"/>
        <v>Task</v>
      </c>
      <c r="L290" s="28">
        <f>IF(NOT(ISBLANK(I290)),VLOOKUP(I290,CostLookup!A:B,2)*LEFT(C290,FIND(" ",C290)),"")</f>
        <v>31668.48</v>
      </c>
      <c r="M290" s="29" t="str">
        <f t="shared" si="22"/>
        <v/>
      </c>
      <c r="N290" s="29" t="str">
        <f t="shared" si="23"/>
        <v/>
      </c>
      <c r="O290" s="29" t="str">
        <f t="shared" si="24"/>
        <v/>
      </c>
    </row>
    <row r="291" spans="1:15" hidden="1" x14ac:dyDescent="0.2">
      <c r="A291" s="24" t="s">
        <v>1041</v>
      </c>
      <c r="B291" t="s">
        <v>1042</v>
      </c>
      <c r="C291" t="s">
        <v>354</v>
      </c>
      <c r="F291" t="s">
        <v>1043</v>
      </c>
      <c r="G291" t="s">
        <v>1021</v>
      </c>
      <c r="J291" s="24">
        <f t="shared" si="20"/>
        <v>2</v>
      </c>
      <c r="K291" t="str">
        <f t="shared" si="21"/>
        <v>Activity</v>
      </c>
      <c r="L291" s="28" t="str">
        <f>IF(NOT(ISBLANK(I291)),VLOOKUP(I291,CostLookup!A:B,2)*LEFT(C291,FIND(" ",C291)),"")</f>
        <v/>
      </c>
      <c r="M291" s="29">
        <f t="shared" si="22"/>
        <v>66145.279999999999</v>
      </c>
      <c r="N291" s="29" t="str">
        <f t="shared" si="23"/>
        <v/>
      </c>
      <c r="O291" s="29" t="str">
        <f t="shared" si="24"/>
        <v/>
      </c>
    </row>
    <row r="292" spans="1:15" hidden="1" x14ac:dyDescent="0.2">
      <c r="A292" s="24" t="s">
        <v>1044</v>
      </c>
      <c r="B292" t="s">
        <v>357</v>
      </c>
      <c r="C292" t="s">
        <v>399</v>
      </c>
      <c r="D292" s="22">
        <v>288289</v>
      </c>
      <c r="E292">
        <v>292</v>
      </c>
      <c r="F292" t="s">
        <v>1043</v>
      </c>
      <c r="G292" t="s">
        <v>973</v>
      </c>
      <c r="H292" t="s">
        <v>1046</v>
      </c>
      <c r="I292" t="s">
        <v>1045</v>
      </c>
      <c r="J292" s="24">
        <f t="shared" si="20"/>
        <v>3</v>
      </c>
      <c r="K292" t="str">
        <f t="shared" si="21"/>
        <v>Task</v>
      </c>
      <c r="L292" s="28">
        <f>IF(NOT(ISBLANK(I292)),VLOOKUP(I292,CostLookup!A:B,2)*LEFT(C292,FIND(" ",C292)),"")</f>
        <v>50460.800000000003</v>
      </c>
      <c r="M292" s="29" t="str">
        <f t="shared" si="22"/>
        <v/>
      </c>
      <c r="N292" s="29" t="str">
        <f t="shared" si="23"/>
        <v/>
      </c>
      <c r="O292" s="29" t="str">
        <f t="shared" si="24"/>
        <v/>
      </c>
    </row>
    <row r="293" spans="1:15" hidden="1" x14ac:dyDescent="0.2">
      <c r="A293" s="24" t="s">
        <v>1046</v>
      </c>
      <c r="B293" t="s">
        <v>426</v>
      </c>
      <c r="C293" t="s">
        <v>391</v>
      </c>
      <c r="D293">
        <v>291</v>
      </c>
      <c r="E293">
        <v>318</v>
      </c>
      <c r="F293" t="s">
        <v>1047</v>
      </c>
      <c r="G293" t="s">
        <v>1021</v>
      </c>
      <c r="H293" t="s">
        <v>988</v>
      </c>
      <c r="I293" t="s">
        <v>133</v>
      </c>
      <c r="J293" s="24">
        <f t="shared" si="20"/>
        <v>3</v>
      </c>
      <c r="K293" t="str">
        <f t="shared" si="21"/>
        <v>Task</v>
      </c>
      <c r="L293" s="28">
        <f>IF(NOT(ISBLANK(I293)),VLOOKUP(I293,CostLookup!A:B,2)*LEFT(C293,FIND(" ",C293)),"")</f>
        <v>15684.48</v>
      </c>
      <c r="M293" s="29" t="str">
        <f t="shared" si="22"/>
        <v/>
      </c>
      <c r="N293" s="29" t="str">
        <f t="shared" si="23"/>
        <v/>
      </c>
      <c r="O293" s="29" t="str">
        <f t="shared" si="24"/>
        <v/>
      </c>
    </row>
    <row r="294" spans="1:15" hidden="1" x14ac:dyDescent="0.2">
      <c r="A294" s="24" t="s">
        <v>1220</v>
      </c>
      <c r="B294" t="s">
        <v>1048</v>
      </c>
      <c r="C294" t="s">
        <v>1049</v>
      </c>
      <c r="F294" t="s">
        <v>1004</v>
      </c>
      <c r="G294" t="s">
        <v>1050</v>
      </c>
      <c r="J294" s="24">
        <f t="shared" si="20"/>
        <v>1</v>
      </c>
      <c r="K294" t="str">
        <f t="shared" si="21"/>
        <v>Component</v>
      </c>
      <c r="L294" s="28" t="str">
        <f>IF(NOT(ISBLANK(I294)),VLOOKUP(I294,CostLookup!A:B,2)*LEFT(C294,FIND(" ",C294)),"")</f>
        <v/>
      </c>
      <c r="M294" s="29" t="str">
        <f t="shared" si="22"/>
        <v/>
      </c>
      <c r="N294" s="29">
        <f t="shared" si="23"/>
        <v>295525.59999999998</v>
      </c>
      <c r="O294" s="29" t="str">
        <f t="shared" si="24"/>
        <v/>
      </c>
    </row>
    <row r="295" spans="1:15" hidden="1" x14ac:dyDescent="0.2">
      <c r="A295" s="24" t="s">
        <v>1051</v>
      </c>
      <c r="B295" t="s">
        <v>1052</v>
      </c>
      <c r="C295" t="s">
        <v>527</v>
      </c>
      <c r="F295" t="s">
        <v>1004</v>
      </c>
      <c r="G295" t="s">
        <v>1035</v>
      </c>
      <c r="J295" s="24">
        <f t="shared" si="20"/>
        <v>2</v>
      </c>
      <c r="K295" t="str">
        <f t="shared" si="21"/>
        <v>Activity</v>
      </c>
      <c r="L295" s="28" t="str">
        <f>IF(NOT(ISBLANK(I295)),VLOOKUP(I295,CostLookup!A:B,2)*LEFT(C295,FIND(" ",C295)),"")</f>
        <v/>
      </c>
      <c r="M295" s="29">
        <f t="shared" si="22"/>
        <v>55789.439999999995</v>
      </c>
      <c r="N295" s="29" t="str">
        <f t="shared" si="23"/>
        <v/>
      </c>
      <c r="O295" s="29" t="str">
        <f t="shared" si="24"/>
        <v/>
      </c>
    </row>
    <row r="296" spans="1:15" hidden="1" x14ac:dyDescent="0.2">
      <c r="A296" s="24" t="s">
        <v>1053</v>
      </c>
      <c r="B296" t="s">
        <v>338</v>
      </c>
      <c r="C296" t="s">
        <v>391</v>
      </c>
      <c r="D296">
        <v>276</v>
      </c>
      <c r="E296">
        <v>296</v>
      </c>
      <c r="F296" t="s">
        <v>1004</v>
      </c>
      <c r="G296" t="s">
        <v>1024</v>
      </c>
      <c r="H296" t="s">
        <v>1055</v>
      </c>
      <c r="I296" t="s">
        <v>1054</v>
      </c>
      <c r="J296" s="24">
        <f t="shared" si="20"/>
        <v>3</v>
      </c>
      <c r="K296" t="str">
        <f t="shared" si="21"/>
        <v>Task</v>
      </c>
      <c r="L296" s="28">
        <f>IF(NOT(ISBLANK(I296)),VLOOKUP(I296,CostLookup!A:B,2)*LEFT(C296,FIND(" ",C296)),"")</f>
        <v>36667.199999999997</v>
      </c>
      <c r="M296" s="29" t="str">
        <f t="shared" si="22"/>
        <v/>
      </c>
      <c r="N296" s="29" t="str">
        <f t="shared" si="23"/>
        <v/>
      </c>
      <c r="O296" s="29" t="str">
        <f t="shared" si="24"/>
        <v/>
      </c>
    </row>
    <row r="297" spans="1:15" hidden="1" x14ac:dyDescent="0.2">
      <c r="A297" s="24" t="s">
        <v>1055</v>
      </c>
      <c r="B297" t="s">
        <v>414</v>
      </c>
      <c r="C297" t="s">
        <v>391</v>
      </c>
      <c r="D297">
        <v>295</v>
      </c>
      <c r="E297" s="22">
        <v>298318</v>
      </c>
      <c r="F297" t="s">
        <v>1032</v>
      </c>
      <c r="G297" t="s">
        <v>1035</v>
      </c>
      <c r="H297" t="s">
        <v>1056</v>
      </c>
      <c r="I297" t="s">
        <v>122</v>
      </c>
      <c r="J297" s="24">
        <f t="shared" si="20"/>
        <v>3</v>
      </c>
      <c r="K297" t="str">
        <f t="shared" si="21"/>
        <v>Task</v>
      </c>
      <c r="L297" s="28">
        <f>IF(NOT(ISBLANK(I297)),VLOOKUP(I297,CostLookup!A:B,2)*LEFT(C297,FIND(" ",C297)),"")</f>
        <v>19122.239999999998</v>
      </c>
      <c r="M297" s="29" t="str">
        <f t="shared" si="22"/>
        <v/>
      </c>
      <c r="N297" s="29" t="str">
        <f t="shared" si="23"/>
        <v/>
      </c>
      <c r="O297" s="29" t="str">
        <f t="shared" si="24"/>
        <v/>
      </c>
    </row>
    <row r="298" spans="1:15" hidden="1" x14ac:dyDescent="0.2">
      <c r="A298" s="24" t="s">
        <v>1057</v>
      </c>
      <c r="B298" t="s">
        <v>1058</v>
      </c>
      <c r="C298" t="s">
        <v>527</v>
      </c>
      <c r="F298" t="s">
        <v>1038</v>
      </c>
      <c r="G298" t="s">
        <v>1059</v>
      </c>
      <c r="J298" s="24">
        <f t="shared" si="20"/>
        <v>2</v>
      </c>
      <c r="K298" t="str">
        <f t="shared" si="21"/>
        <v>Activity</v>
      </c>
      <c r="L298" s="28" t="str">
        <f>IF(NOT(ISBLANK(I298)),VLOOKUP(I298,CostLookup!A:B,2)*LEFT(C298,FIND(" ",C298)),"")</f>
        <v/>
      </c>
      <c r="M298" s="29">
        <f t="shared" si="22"/>
        <v>74854.080000000002</v>
      </c>
      <c r="N298" s="29" t="str">
        <f t="shared" si="23"/>
        <v/>
      </c>
      <c r="O298" s="29" t="str">
        <f t="shared" si="24"/>
        <v/>
      </c>
    </row>
    <row r="299" spans="1:15" hidden="1" x14ac:dyDescent="0.2">
      <c r="A299" s="24" t="s">
        <v>1060</v>
      </c>
      <c r="B299" t="s">
        <v>357</v>
      </c>
      <c r="C299" t="s">
        <v>391</v>
      </c>
      <c r="D299" s="22">
        <v>296279</v>
      </c>
      <c r="E299" s="22">
        <v>299301</v>
      </c>
      <c r="F299" t="s">
        <v>1038</v>
      </c>
      <c r="G299" t="s">
        <v>1033</v>
      </c>
      <c r="H299" t="s">
        <v>1062</v>
      </c>
      <c r="I299" t="s">
        <v>1061</v>
      </c>
      <c r="J299" s="24">
        <f t="shared" si="20"/>
        <v>3</v>
      </c>
      <c r="K299" t="str">
        <f t="shared" si="21"/>
        <v>Task</v>
      </c>
      <c r="L299" s="28">
        <f>IF(NOT(ISBLANK(I299)),VLOOKUP(I299,CostLookup!A:B,2)*LEFT(C299,FIND(" ",C299)),"")</f>
        <v>59169.600000000006</v>
      </c>
      <c r="M299" s="29" t="str">
        <f t="shared" si="22"/>
        <v/>
      </c>
      <c r="N299" s="29" t="str">
        <f t="shared" si="23"/>
        <v/>
      </c>
      <c r="O299" s="29" t="str">
        <f t="shared" si="24"/>
        <v/>
      </c>
    </row>
    <row r="300" spans="1:15" hidden="1" x14ac:dyDescent="0.2">
      <c r="A300" s="24" t="s">
        <v>1063</v>
      </c>
      <c r="B300" t="s">
        <v>426</v>
      </c>
      <c r="C300" t="s">
        <v>391</v>
      </c>
      <c r="D300">
        <v>298</v>
      </c>
      <c r="E300" s="22">
        <v>318302</v>
      </c>
      <c r="F300" t="s">
        <v>1064</v>
      </c>
      <c r="G300" t="s">
        <v>1059</v>
      </c>
      <c r="H300" t="s">
        <v>1065</v>
      </c>
      <c r="I300" t="s">
        <v>131</v>
      </c>
      <c r="J300" s="24">
        <f t="shared" si="20"/>
        <v>3</v>
      </c>
      <c r="K300" t="str">
        <f t="shared" si="21"/>
        <v>Task</v>
      </c>
      <c r="L300" s="28">
        <f>IF(NOT(ISBLANK(I300)),VLOOKUP(I300,CostLookup!A:B,2)*LEFT(C300,FIND(" ",C300)),"")</f>
        <v>15684.48</v>
      </c>
      <c r="M300" s="29" t="str">
        <f t="shared" si="22"/>
        <v/>
      </c>
      <c r="N300" s="29" t="str">
        <f t="shared" si="23"/>
        <v/>
      </c>
      <c r="O300" s="29" t="str">
        <f t="shared" si="24"/>
        <v/>
      </c>
    </row>
    <row r="301" spans="1:15" hidden="1" x14ac:dyDescent="0.2">
      <c r="A301" s="24" t="s">
        <v>1066</v>
      </c>
      <c r="B301" t="s">
        <v>1067</v>
      </c>
      <c r="C301" t="s">
        <v>981</v>
      </c>
      <c r="F301" t="s">
        <v>1064</v>
      </c>
      <c r="G301" t="s">
        <v>1050</v>
      </c>
      <c r="J301" s="24">
        <f t="shared" si="20"/>
        <v>2</v>
      </c>
      <c r="K301" t="str">
        <f t="shared" si="21"/>
        <v>Activity</v>
      </c>
      <c r="L301" s="28" t="str">
        <f>IF(NOT(ISBLANK(I301)),VLOOKUP(I301,CostLookup!A:B,2)*LEFT(C301,FIND(" ",C301)),"")</f>
        <v/>
      </c>
      <c r="M301" s="29">
        <f t="shared" si="22"/>
        <v>164882.07999999999</v>
      </c>
      <c r="N301" s="29" t="str">
        <f t="shared" si="23"/>
        <v/>
      </c>
      <c r="O301" s="29" t="str">
        <f t="shared" si="24"/>
        <v/>
      </c>
    </row>
    <row r="302" spans="1:15" hidden="1" x14ac:dyDescent="0.2">
      <c r="A302" s="24" t="s">
        <v>1068</v>
      </c>
      <c r="B302" t="s">
        <v>357</v>
      </c>
      <c r="C302" t="s">
        <v>391</v>
      </c>
      <c r="D302">
        <v>298</v>
      </c>
      <c r="E302">
        <v>302</v>
      </c>
      <c r="F302" t="s">
        <v>1064</v>
      </c>
      <c r="G302" t="s">
        <v>1059</v>
      </c>
      <c r="H302" t="s">
        <v>1070</v>
      </c>
      <c r="I302" t="s">
        <v>1069</v>
      </c>
      <c r="J302" s="24">
        <f t="shared" si="20"/>
        <v>3</v>
      </c>
      <c r="K302" t="str">
        <f t="shared" si="21"/>
        <v>Task</v>
      </c>
      <c r="L302" s="28">
        <f>IF(NOT(ISBLANK(I302)),VLOOKUP(I302,CostLookup!A:B,2)*LEFT(C302,FIND(" ",C302)),"")</f>
        <v>61944.959999999999</v>
      </c>
      <c r="M302" s="29" t="str">
        <f t="shared" si="22"/>
        <v/>
      </c>
      <c r="N302" s="29" t="str">
        <f t="shared" si="23"/>
        <v/>
      </c>
      <c r="O302" s="29" t="str">
        <f t="shared" si="24"/>
        <v/>
      </c>
    </row>
    <row r="303" spans="1:15" hidden="1" x14ac:dyDescent="0.2">
      <c r="A303" s="24" t="s">
        <v>1070</v>
      </c>
      <c r="B303" t="s">
        <v>426</v>
      </c>
      <c r="C303" t="s">
        <v>371</v>
      </c>
      <c r="D303" s="22">
        <v>301299</v>
      </c>
      <c r="E303" s="22">
        <v>305318308</v>
      </c>
      <c r="F303" t="s">
        <v>1043</v>
      </c>
      <c r="G303" t="s">
        <v>1050</v>
      </c>
      <c r="H303" t="s">
        <v>1072</v>
      </c>
      <c r="I303" t="s">
        <v>1071</v>
      </c>
      <c r="J303" s="24">
        <f t="shared" si="20"/>
        <v>3</v>
      </c>
      <c r="K303" t="str">
        <f t="shared" si="21"/>
        <v>Task</v>
      </c>
      <c r="L303" s="28">
        <f>IF(NOT(ISBLANK(I303)),VLOOKUP(I303,CostLookup!A:B,2)*LEFT(C303,FIND(" ",C303)),"")</f>
        <v>102937.12</v>
      </c>
      <c r="M303" s="29" t="str">
        <f t="shared" si="22"/>
        <v/>
      </c>
      <c r="N303" s="29" t="str">
        <f t="shared" si="23"/>
        <v/>
      </c>
      <c r="O303" s="29" t="str">
        <f t="shared" si="24"/>
        <v/>
      </c>
    </row>
    <row r="304" spans="1:15" hidden="1" x14ac:dyDescent="0.2">
      <c r="A304" s="24" t="s">
        <v>1221</v>
      </c>
      <c r="B304" t="s">
        <v>846</v>
      </c>
      <c r="C304" t="s">
        <v>1073</v>
      </c>
      <c r="F304" t="s">
        <v>1074</v>
      </c>
      <c r="G304" t="s">
        <v>1075</v>
      </c>
      <c r="J304" s="24">
        <f t="shared" si="20"/>
        <v>1</v>
      </c>
      <c r="K304" t="str">
        <f t="shared" si="21"/>
        <v>Component</v>
      </c>
      <c r="L304" s="28" t="str">
        <f>IF(NOT(ISBLANK(I304)),VLOOKUP(I304,CostLookup!A:B,2)*LEFT(C304,FIND(" ",C304)),"")</f>
        <v/>
      </c>
      <c r="M304" s="29" t="str">
        <f t="shared" si="22"/>
        <v/>
      </c>
      <c r="N304" s="29">
        <f t="shared" si="23"/>
        <v>544707.84000000008</v>
      </c>
      <c r="O304" s="29" t="str">
        <f t="shared" si="24"/>
        <v/>
      </c>
    </row>
    <row r="305" spans="1:15" hidden="1" x14ac:dyDescent="0.2">
      <c r="A305" s="24" t="s">
        <v>1076</v>
      </c>
      <c r="B305" t="s">
        <v>1077</v>
      </c>
      <c r="C305" t="s">
        <v>1078</v>
      </c>
      <c r="F305" t="s">
        <v>1074</v>
      </c>
      <c r="G305" t="s">
        <v>1079</v>
      </c>
      <c r="J305" s="24">
        <f t="shared" si="20"/>
        <v>2</v>
      </c>
      <c r="K305" t="str">
        <f t="shared" si="21"/>
        <v>Activity</v>
      </c>
      <c r="L305" s="28" t="str">
        <f>IF(NOT(ISBLANK(I305)),VLOOKUP(I305,CostLookup!A:B,2)*LEFT(C305,FIND(" ",C305)),"")</f>
        <v/>
      </c>
      <c r="M305" s="29">
        <f t="shared" si="22"/>
        <v>187952.64000000001</v>
      </c>
      <c r="N305" s="29" t="str">
        <f t="shared" si="23"/>
        <v/>
      </c>
      <c r="O305" s="29" t="str">
        <f t="shared" si="24"/>
        <v/>
      </c>
    </row>
    <row r="306" spans="1:15" hidden="1" x14ac:dyDescent="0.2">
      <c r="A306" s="24" t="s">
        <v>1080</v>
      </c>
      <c r="B306" t="s">
        <v>338</v>
      </c>
      <c r="C306" t="s">
        <v>527</v>
      </c>
      <c r="D306">
        <v>302</v>
      </c>
      <c r="E306">
        <v>306</v>
      </c>
      <c r="F306" t="s">
        <v>1074</v>
      </c>
      <c r="G306" t="s">
        <v>1021</v>
      </c>
      <c r="H306" t="s">
        <v>1082</v>
      </c>
      <c r="I306" t="s">
        <v>1081</v>
      </c>
      <c r="J306" s="24">
        <f t="shared" si="20"/>
        <v>3</v>
      </c>
      <c r="K306" t="str">
        <f t="shared" si="21"/>
        <v>Task</v>
      </c>
      <c r="L306" s="28">
        <f>IF(NOT(ISBLANK(I306)),VLOOKUP(I306,CostLookup!A:B,2)*LEFT(C306,FIND(" ",C306)),"")</f>
        <v>117740.16</v>
      </c>
      <c r="M306" s="29" t="str">
        <f t="shared" si="22"/>
        <v/>
      </c>
      <c r="N306" s="29" t="str">
        <f t="shared" si="23"/>
        <v/>
      </c>
      <c r="O306" s="29" t="str">
        <f t="shared" si="24"/>
        <v/>
      </c>
    </row>
    <row r="307" spans="1:15" hidden="1" x14ac:dyDescent="0.2">
      <c r="A307" s="24" t="s">
        <v>1082</v>
      </c>
      <c r="B307" t="s">
        <v>414</v>
      </c>
      <c r="C307" t="s">
        <v>527</v>
      </c>
      <c r="D307">
        <v>305</v>
      </c>
      <c r="E307" s="22">
        <v>318309</v>
      </c>
      <c r="F307" t="s">
        <v>1083</v>
      </c>
      <c r="G307" t="s">
        <v>1079</v>
      </c>
      <c r="H307" t="s">
        <v>1085</v>
      </c>
      <c r="I307" t="s">
        <v>1084</v>
      </c>
      <c r="J307" s="24">
        <f t="shared" si="20"/>
        <v>3</v>
      </c>
      <c r="K307" t="str">
        <f t="shared" si="21"/>
        <v>Task</v>
      </c>
      <c r="L307" s="28">
        <f>IF(NOT(ISBLANK(I307)),VLOOKUP(I307,CostLookup!A:B,2)*LEFT(C307,FIND(" ",C307)),"")</f>
        <v>70212.479999999996</v>
      </c>
      <c r="M307" s="29" t="str">
        <f t="shared" si="22"/>
        <v/>
      </c>
      <c r="N307" s="29" t="str">
        <f t="shared" si="23"/>
        <v/>
      </c>
      <c r="O307" s="29" t="str">
        <f t="shared" si="24"/>
        <v/>
      </c>
    </row>
    <row r="308" spans="1:15" hidden="1" x14ac:dyDescent="0.2">
      <c r="A308" s="24" t="s">
        <v>1086</v>
      </c>
      <c r="B308" t="s">
        <v>1087</v>
      </c>
      <c r="C308" t="s">
        <v>1088</v>
      </c>
      <c r="F308" t="s">
        <v>1074</v>
      </c>
      <c r="G308" t="s">
        <v>72</v>
      </c>
      <c r="J308" s="24">
        <f t="shared" si="20"/>
        <v>2</v>
      </c>
      <c r="K308" t="str">
        <f t="shared" si="21"/>
        <v>Activity</v>
      </c>
      <c r="L308" s="28" t="str">
        <f>IF(NOT(ISBLANK(I308)),VLOOKUP(I308,CostLookup!A:B,2)*LEFT(C308,FIND(" ",C308)),"")</f>
        <v/>
      </c>
      <c r="M308" s="29">
        <f t="shared" si="22"/>
        <v>88320</v>
      </c>
      <c r="N308" s="29" t="str">
        <f t="shared" si="23"/>
        <v/>
      </c>
      <c r="O308" s="29" t="str">
        <f t="shared" si="24"/>
        <v/>
      </c>
    </row>
    <row r="309" spans="1:15" hidden="1" x14ac:dyDescent="0.2">
      <c r="A309" s="24" t="s">
        <v>1089</v>
      </c>
      <c r="B309" t="s">
        <v>357</v>
      </c>
      <c r="C309" t="s">
        <v>391</v>
      </c>
      <c r="D309">
        <v>302</v>
      </c>
      <c r="E309" s="22">
        <v>309311</v>
      </c>
      <c r="F309" t="s">
        <v>1074</v>
      </c>
      <c r="G309" t="s">
        <v>1090</v>
      </c>
      <c r="H309" t="s">
        <v>1092</v>
      </c>
      <c r="I309" t="s">
        <v>1091</v>
      </c>
      <c r="J309" s="24">
        <f t="shared" si="20"/>
        <v>3</v>
      </c>
      <c r="K309" t="str">
        <f t="shared" si="21"/>
        <v>Task</v>
      </c>
      <c r="L309" s="28">
        <f>IF(NOT(ISBLANK(I309)),VLOOKUP(I309,CostLookup!A:B,2)*LEFT(C309,FIND(" ",C309)),"")</f>
        <v>53513.279999999999</v>
      </c>
      <c r="M309" s="29" t="str">
        <f t="shared" si="22"/>
        <v/>
      </c>
      <c r="N309" s="29" t="str">
        <f t="shared" si="23"/>
        <v/>
      </c>
      <c r="O309" s="29" t="str">
        <f t="shared" si="24"/>
        <v/>
      </c>
    </row>
    <row r="310" spans="1:15" hidden="1" x14ac:dyDescent="0.2">
      <c r="A310" s="24" t="s">
        <v>1093</v>
      </c>
      <c r="B310" t="s">
        <v>377</v>
      </c>
      <c r="C310" t="s">
        <v>391</v>
      </c>
      <c r="D310" s="22">
        <v>308306</v>
      </c>
      <c r="E310">
        <v>318</v>
      </c>
      <c r="F310" t="s">
        <v>1094</v>
      </c>
      <c r="G310" t="s">
        <v>72</v>
      </c>
      <c r="H310" t="s">
        <v>988</v>
      </c>
      <c r="I310" t="s">
        <v>1095</v>
      </c>
      <c r="J310" s="24">
        <f t="shared" si="20"/>
        <v>3</v>
      </c>
      <c r="K310" t="str">
        <f t="shared" si="21"/>
        <v>Task</v>
      </c>
      <c r="L310" s="28">
        <f>IF(NOT(ISBLANK(I310)),VLOOKUP(I310,CostLookup!A:B,2)*LEFT(C310,FIND(" ",C310)),"")</f>
        <v>34806.720000000001</v>
      </c>
      <c r="M310" s="29" t="str">
        <f t="shared" si="22"/>
        <v/>
      </c>
      <c r="N310" s="29" t="str">
        <f t="shared" si="23"/>
        <v/>
      </c>
      <c r="O310" s="29" t="str">
        <f t="shared" si="24"/>
        <v/>
      </c>
    </row>
    <row r="311" spans="1:15" hidden="1" x14ac:dyDescent="0.2">
      <c r="A311" s="24" t="s">
        <v>1096</v>
      </c>
      <c r="B311" t="s">
        <v>867</v>
      </c>
      <c r="C311" t="s">
        <v>791</v>
      </c>
      <c r="F311" t="s">
        <v>1047</v>
      </c>
      <c r="G311" t="s">
        <v>1097</v>
      </c>
      <c r="J311" s="24">
        <f t="shared" si="20"/>
        <v>2</v>
      </c>
      <c r="K311" t="str">
        <f t="shared" si="21"/>
        <v>Activity</v>
      </c>
      <c r="L311" s="28" t="str">
        <f>IF(NOT(ISBLANK(I311)),VLOOKUP(I311,CostLookup!A:B,2)*LEFT(C311,FIND(" ",C311)),"")</f>
        <v/>
      </c>
      <c r="M311" s="29">
        <f t="shared" si="22"/>
        <v>116871.68000000001</v>
      </c>
      <c r="N311" s="29" t="str">
        <f t="shared" si="23"/>
        <v/>
      </c>
      <c r="O311" s="29" t="str">
        <f t="shared" si="24"/>
        <v/>
      </c>
    </row>
    <row r="312" spans="1:15" hidden="1" x14ac:dyDescent="0.2">
      <c r="A312" s="24" t="s">
        <v>1098</v>
      </c>
      <c r="B312" t="s">
        <v>357</v>
      </c>
      <c r="C312" t="s">
        <v>435</v>
      </c>
      <c r="D312">
        <v>308</v>
      </c>
      <c r="E312" s="22">
        <v>312314</v>
      </c>
      <c r="F312" t="s">
        <v>1047</v>
      </c>
      <c r="G312" t="s">
        <v>1099</v>
      </c>
      <c r="H312" t="s">
        <v>1101</v>
      </c>
      <c r="I312" t="s">
        <v>1100</v>
      </c>
      <c r="J312" s="24">
        <f t="shared" si="20"/>
        <v>3</v>
      </c>
      <c r="K312" t="str">
        <f t="shared" si="21"/>
        <v>Task</v>
      </c>
      <c r="L312" s="28">
        <f>IF(NOT(ISBLANK(I312)),VLOOKUP(I312,CostLookup!A:B,2)*LEFT(C312,FIND(" ",C312)),"")</f>
        <v>60220.160000000003</v>
      </c>
      <c r="M312" s="29" t="str">
        <f t="shared" si="22"/>
        <v/>
      </c>
      <c r="N312" s="29" t="str">
        <f t="shared" si="23"/>
        <v/>
      </c>
      <c r="O312" s="29" t="str">
        <f t="shared" si="24"/>
        <v/>
      </c>
    </row>
    <row r="313" spans="1:15" hidden="1" x14ac:dyDescent="0.2">
      <c r="A313" s="24" t="s">
        <v>1102</v>
      </c>
      <c r="B313" t="s">
        <v>377</v>
      </c>
      <c r="C313" t="s">
        <v>391</v>
      </c>
      <c r="D313">
        <v>311</v>
      </c>
      <c r="E313" s="22">
        <v>314318</v>
      </c>
      <c r="F313" t="s">
        <v>1103</v>
      </c>
      <c r="G313" t="s">
        <v>1097</v>
      </c>
      <c r="H313" t="s">
        <v>1105</v>
      </c>
      <c r="I313" t="s">
        <v>1104</v>
      </c>
      <c r="J313" s="24">
        <f t="shared" si="20"/>
        <v>3</v>
      </c>
      <c r="K313" t="str">
        <f t="shared" si="21"/>
        <v>Task</v>
      </c>
      <c r="L313" s="28">
        <f>IF(NOT(ISBLANK(I313)),VLOOKUP(I313,CostLookup!A:B,2)*LEFT(C313,FIND(" ",C313)),"")</f>
        <v>56651.520000000004</v>
      </c>
      <c r="M313" s="29" t="str">
        <f t="shared" si="22"/>
        <v/>
      </c>
      <c r="N313" s="29" t="str">
        <f t="shared" si="23"/>
        <v/>
      </c>
      <c r="O313" s="29" t="str">
        <f t="shared" si="24"/>
        <v/>
      </c>
    </row>
    <row r="314" spans="1:15" hidden="1" x14ac:dyDescent="0.2">
      <c r="A314" s="24" t="s">
        <v>1106</v>
      </c>
      <c r="B314" t="s">
        <v>1107</v>
      </c>
      <c r="C314" t="s">
        <v>981</v>
      </c>
      <c r="F314" t="s">
        <v>1108</v>
      </c>
      <c r="G314" t="s">
        <v>1075</v>
      </c>
      <c r="J314" s="24">
        <f t="shared" si="20"/>
        <v>2</v>
      </c>
      <c r="K314" t="str">
        <f t="shared" si="21"/>
        <v>Activity</v>
      </c>
      <c r="L314" s="28" t="str">
        <f>IF(NOT(ISBLANK(I314)),VLOOKUP(I314,CostLookup!A:B,2)*LEFT(C314,FIND(" ",C314)),"")</f>
        <v/>
      </c>
      <c r="M314" s="29">
        <f t="shared" si="22"/>
        <v>151563.52000000002</v>
      </c>
      <c r="N314" s="29" t="str">
        <f t="shared" si="23"/>
        <v/>
      </c>
      <c r="O314" s="29" t="str">
        <f t="shared" si="24"/>
        <v/>
      </c>
    </row>
    <row r="315" spans="1:15" hidden="1" x14ac:dyDescent="0.2">
      <c r="A315" s="24" t="s">
        <v>1109</v>
      </c>
      <c r="B315" t="s">
        <v>385</v>
      </c>
      <c r="C315" t="s">
        <v>391</v>
      </c>
      <c r="D315" s="22">
        <v>311312</v>
      </c>
      <c r="E315">
        <v>315</v>
      </c>
      <c r="F315" t="s">
        <v>1108</v>
      </c>
      <c r="G315" t="s">
        <v>1079</v>
      </c>
      <c r="H315" t="s">
        <v>1111</v>
      </c>
      <c r="I315" t="s">
        <v>1110</v>
      </c>
      <c r="J315" s="24">
        <f t="shared" si="20"/>
        <v>3</v>
      </c>
      <c r="K315" t="str">
        <f t="shared" si="21"/>
        <v>Task</v>
      </c>
      <c r="L315" s="28">
        <f>IF(NOT(ISBLANK(I315)),VLOOKUP(I315,CostLookup!A:B,2)*LEFT(C315,FIND(" ",C315)),"")</f>
        <v>67301.760000000009</v>
      </c>
      <c r="M315" s="29" t="str">
        <f t="shared" si="22"/>
        <v/>
      </c>
      <c r="N315" s="29" t="str">
        <f t="shared" si="23"/>
        <v/>
      </c>
      <c r="O315" s="29" t="str">
        <f t="shared" si="24"/>
        <v/>
      </c>
    </row>
    <row r="316" spans="1:15" hidden="1" x14ac:dyDescent="0.2">
      <c r="A316" s="24" t="s">
        <v>1111</v>
      </c>
      <c r="B316" t="s">
        <v>390</v>
      </c>
      <c r="C316" t="s">
        <v>371</v>
      </c>
      <c r="D316">
        <v>314</v>
      </c>
      <c r="E316">
        <v>318</v>
      </c>
      <c r="F316" t="s">
        <v>1094</v>
      </c>
      <c r="G316" t="s">
        <v>1075</v>
      </c>
      <c r="H316" t="s">
        <v>988</v>
      </c>
      <c r="I316" t="s">
        <v>1112</v>
      </c>
      <c r="J316" s="24">
        <f t="shared" si="20"/>
        <v>3</v>
      </c>
      <c r="K316" t="str">
        <f t="shared" si="21"/>
        <v>Task</v>
      </c>
      <c r="L316" s="28">
        <f>IF(NOT(ISBLANK(I316)),VLOOKUP(I316,CostLookup!A:B,2)*LEFT(C316,FIND(" ",C316)),"")</f>
        <v>84261.759999999995</v>
      </c>
      <c r="M316" s="29" t="str">
        <f t="shared" si="22"/>
        <v/>
      </c>
      <c r="N316" s="29" t="str">
        <f t="shared" si="23"/>
        <v/>
      </c>
      <c r="O316" s="29" t="str">
        <f t="shared" si="24"/>
        <v/>
      </c>
    </row>
    <row r="317" spans="1:15" hidden="1" x14ac:dyDescent="0.2">
      <c r="A317" s="24" t="s">
        <v>1222</v>
      </c>
      <c r="B317" t="s">
        <v>1113</v>
      </c>
      <c r="C317" t="s">
        <v>1114</v>
      </c>
      <c r="F317" t="s">
        <v>938</v>
      </c>
      <c r="G317" t="s">
        <v>57</v>
      </c>
      <c r="J317" s="24">
        <f t="shared" si="20"/>
        <v>1</v>
      </c>
      <c r="K317" t="str">
        <f t="shared" si="21"/>
        <v>Component</v>
      </c>
      <c r="L317" s="28" t="str">
        <f>IF(NOT(ISBLANK(I317)),VLOOKUP(I317,CostLookup!A:B,2)*LEFT(C317,FIND(" ",C317)),"")</f>
        <v/>
      </c>
      <c r="M317" s="29" t="str">
        <f t="shared" si="22"/>
        <v/>
      </c>
      <c r="N317" s="29">
        <f t="shared" si="23"/>
        <v>766647.20000000019</v>
      </c>
      <c r="O317" s="29" t="str">
        <f t="shared" si="24"/>
        <v/>
      </c>
    </row>
    <row r="318" spans="1:15" hidden="1" x14ac:dyDescent="0.2">
      <c r="A318" s="24" t="s">
        <v>1115</v>
      </c>
      <c r="B318" t="s">
        <v>1116</v>
      </c>
      <c r="C318" t="s">
        <v>421</v>
      </c>
      <c r="F318" t="s">
        <v>1117</v>
      </c>
      <c r="G318" t="s">
        <v>59</v>
      </c>
      <c r="J318" s="24">
        <f t="shared" si="20"/>
        <v>2</v>
      </c>
      <c r="K318" t="str">
        <f t="shared" si="21"/>
        <v>Activity</v>
      </c>
      <c r="L318" s="28" t="str">
        <f>IF(NOT(ISBLANK(I318)),VLOOKUP(I318,CostLookup!A:B,2)*LEFT(C318,FIND(" ",C318)),"")</f>
        <v/>
      </c>
      <c r="M318" s="29">
        <f t="shared" si="22"/>
        <v>244806.24000000002</v>
      </c>
      <c r="N318" s="29" t="str">
        <f t="shared" si="23"/>
        <v/>
      </c>
      <c r="O318" s="29" t="str">
        <f t="shared" si="24"/>
        <v/>
      </c>
    </row>
    <row r="319" spans="1:15" hidden="1" x14ac:dyDescent="0.2">
      <c r="A319" s="24" t="s">
        <v>988</v>
      </c>
      <c r="B319" t="s">
        <v>1118</v>
      </c>
      <c r="C319" t="s">
        <v>391</v>
      </c>
      <c r="D319" s="22">
        <v>2.6626927227627899E+47</v>
      </c>
      <c r="E319">
        <v>319</v>
      </c>
      <c r="F319" t="s">
        <v>1117</v>
      </c>
      <c r="G319" t="s">
        <v>1119</v>
      </c>
      <c r="H319" t="s">
        <v>1121</v>
      </c>
      <c r="I319" t="s">
        <v>1120</v>
      </c>
      <c r="J319" s="24">
        <f t="shared" si="20"/>
        <v>3</v>
      </c>
      <c r="K319" t="str">
        <f t="shared" si="21"/>
        <v>Task</v>
      </c>
      <c r="L319" s="28">
        <f>IF(NOT(ISBLANK(I319)),VLOOKUP(I319,CostLookup!A:B,2)*LEFT(C319,FIND(" ",C319)),"")</f>
        <v>93976.320000000007</v>
      </c>
      <c r="M319" s="29" t="str">
        <f t="shared" si="22"/>
        <v/>
      </c>
      <c r="N319" s="29" t="str">
        <f t="shared" si="23"/>
        <v/>
      </c>
      <c r="O319" s="29" t="str">
        <f t="shared" si="24"/>
        <v/>
      </c>
    </row>
    <row r="320" spans="1:15" hidden="1" x14ac:dyDescent="0.2">
      <c r="A320" s="24" t="s">
        <v>1121</v>
      </c>
      <c r="B320" t="s">
        <v>1122</v>
      </c>
      <c r="C320" t="s">
        <v>391</v>
      </c>
      <c r="D320">
        <v>318</v>
      </c>
      <c r="E320">
        <v>320</v>
      </c>
      <c r="F320" t="s">
        <v>1123</v>
      </c>
      <c r="G320" t="s">
        <v>67</v>
      </c>
      <c r="H320" t="s">
        <v>1125</v>
      </c>
      <c r="I320" t="s">
        <v>1124</v>
      </c>
      <c r="J320" s="24">
        <f t="shared" si="20"/>
        <v>3</v>
      </c>
      <c r="K320" t="str">
        <f t="shared" si="21"/>
        <v>Task</v>
      </c>
      <c r="L320" s="28">
        <f>IF(NOT(ISBLANK(I320)),VLOOKUP(I320,CostLookup!A:B,2)*LEFT(C320,FIND(" ",C320)),"")</f>
        <v>109960.32000000001</v>
      </c>
      <c r="M320" s="29" t="str">
        <f t="shared" si="22"/>
        <v/>
      </c>
      <c r="N320" s="29" t="str">
        <f t="shared" si="23"/>
        <v/>
      </c>
      <c r="O320" s="29" t="str">
        <f t="shared" si="24"/>
        <v/>
      </c>
    </row>
    <row r="321" spans="1:15" hidden="1" x14ac:dyDescent="0.2">
      <c r="A321" s="24" t="s">
        <v>1125</v>
      </c>
      <c r="B321" t="s">
        <v>1126</v>
      </c>
      <c r="C321" t="s">
        <v>348</v>
      </c>
      <c r="D321">
        <v>319</v>
      </c>
      <c r="E321">
        <v>328</v>
      </c>
      <c r="F321" t="s">
        <v>1127</v>
      </c>
      <c r="G321" t="s">
        <v>59</v>
      </c>
      <c r="H321" t="s">
        <v>1129</v>
      </c>
      <c r="I321" t="s">
        <v>1128</v>
      </c>
      <c r="J321" s="24">
        <f t="shared" si="20"/>
        <v>3</v>
      </c>
      <c r="K321" t="str">
        <f t="shared" si="21"/>
        <v>Task</v>
      </c>
      <c r="L321" s="28">
        <f>IF(NOT(ISBLANK(I321)),VLOOKUP(I321,CostLookup!A:B,2)*LEFT(C321,FIND(" ",C321)),"")</f>
        <v>40869.600000000006</v>
      </c>
      <c r="M321" s="29" t="str">
        <f t="shared" si="22"/>
        <v/>
      </c>
      <c r="N321" s="29" t="str">
        <f t="shared" si="23"/>
        <v/>
      </c>
      <c r="O321" s="29" t="str">
        <f t="shared" si="24"/>
        <v/>
      </c>
    </row>
    <row r="322" spans="1:15" hidden="1" x14ac:dyDescent="0.2">
      <c r="A322" s="24" t="s">
        <v>1130</v>
      </c>
      <c r="B322" t="s">
        <v>1131</v>
      </c>
      <c r="C322" t="s">
        <v>1132</v>
      </c>
      <c r="F322" t="s">
        <v>938</v>
      </c>
      <c r="G322" t="s">
        <v>1097</v>
      </c>
      <c r="J322" s="24">
        <f t="shared" si="20"/>
        <v>2</v>
      </c>
      <c r="K322" t="str">
        <f t="shared" si="21"/>
        <v>Activity</v>
      </c>
      <c r="L322" s="28" t="str">
        <f>IF(NOT(ISBLANK(I322)),VLOOKUP(I322,CostLookup!A:B,2)*LEFT(C322,FIND(" ",C322)),"")</f>
        <v/>
      </c>
      <c r="M322" s="29">
        <f t="shared" si="22"/>
        <v>212686.40000000002</v>
      </c>
      <c r="N322" s="29" t="str">
        <f t="shared" si="23"/>
        <v/>
      </c>
      <c r="O322" s="29" t="str">
        <f t="shared" si="24"/>
        <v/>
      </c>
    </row>
    <row r="323" spans="1:15" hidden="1" x14ac:dyDescent="0.2">
      <c r="A323" s="24" t="s">
        <v>1133</v>
      </c>
      <c r="B323" t="s">
        <v>1134</v>
      </c>
      <c r="C323" t="s">
        <v>251</v>
      </c>
      <c r="D323">
        <v>262</v>
      </c>
      <c r="E323">
        <v>328</v>
      </c>
      <c r="F323" t="s">
        <v>1032</v>
      </c>
      <c r="G323" t="s">
        <v>1135</v>
      </c>
      <c r="H323" t="s">
        <v>1129</v>
      </c>
      <c r="I323" t="s">
        <v>375</v>
      </c>
      <c r="J323" s="24">
        <f t="shared" ref="J323:J339" si="25">LEN(A323)-LEN(SUBSTITUTE(A323,".",""))</f>
        <v>3</v>
      </c>
      <c r="K323" t="str">
        <f t="shared" ref="K323:K339" si="26">IF(J323=0,"Phase",IF(J323&gt;=J324,"Task",IF(J323=1,"Component",IF(J323=2,"Activity",""))))</f>
        <v>Task</v>
      </c>
      <c r="L323" s="28">
        <f>IF(NOT(ISBLANK(I323)),VLOOKUP(I323,CostLookup!A:B,2)*LEFT(C323,FIND(" ",C323)),"")</f>
        <v>12054.400000000001</v>
      </c>
      <c r="M323" s="29" t="str">
        <f t="shared" ref="M323:M339" si="27">IF(EXACT($K323,"Activity"),SUMIF($A:$A,CONCATENATE($A323,"*"),$L:$L),"")</f>
        <v/>
      </c>
      <c r="N323" s="29" t="str">
        <f t="shared" ref="N323:N339" si="28">IF(EXACT($K323,"Component"),SUMIF($A:$A,CONCATENATE($A323,"*"),$L:$L),"")</f>
        <v/>
      </c>
      <c r="O323" s="29" t="str">
        <f t="shared" ref="O323:O339" si="29">IF(EXACT(K323,"Phase"),SUMIF(A:A,CONCATENATE(A323,"*"),L:L),"")</f>
        <v/>
      </c>
    </row>
    <row r="324" spans="1:15" hidden="1" x14ac:dyDescent="0.2">
      <c r="A324" s="24" t="s">
        <v>1136</v>
      </c>
      <c r="B324" t="s">
        <v>662</v>
      </c>
      <c r="C324" t="s">
        <v>362</v>
      </c>
      <c r="D324">
        <v>262</v>
      </c>
      <c r="E324">
        <v>328</v>
      </c>
      <c r="F324" t="s">
        <v>938</v>
      </c>
      <c r="G324" t="s">
        <v>1137</v>
      </c>
      <c r="H324" t="s">
        <v>1129</v>
      </c>
      <c r="I324" t="s">
        <v>616</v>
      </c>
      <c r="J324" s="24">
        <f t="shared" si="25"/>
        <v>3</v>
      </c>
      <c r="K324" t="str">
        <f t="shared" si="26"/>
        <v>Task</v>
      </c>
      <c r="L324" s="28">
        <f>IF(NOT(ISBLANK(I324)),VLOOKUP(I324,CostLookup!A:B,2)*LEFT(C324,FIND(" ",C324)),"")</f>
        <v>45448.960000000006</v>
      </c>
      <c r="M324" s="29" t="str">
        <f t="shared" si="27"/>
        <v/>
      </c>
      <c r="N324" s="29" t="str">
        <f t="shared" si="28"/>
        <v/>
      </c>
      <c r="O324" s="29" t="str">
        <f t="shared" si="29"/>
        <v/>
      </c>
    </row>
    <row r="325" spans="1:15" hidden="1" x14ac:dyDescent="0.2">
      <c r="A325" s="24" t="s">
        <v>1138</v>
      </c>
      <c r="B325" t="s">
        <v>1139</v>
      </c>
      <c r="C325" t="s">
        <v>251</v>
      </c>
      <c r="D325">
        <v>262</v>
      </c>
      <c r="E325">
        <v>328</v>
      </c>
      <c r="F325" t="s">
        <v>1140</v>
      </c>
      <c r="G325" t="s">
        <v>1050</v>
      </c>
      <c r="H325" t="s">
        <v>1129</v>
      </c>
      <c r="I325" t="s">
        <v>616</v>
      </c>
      <c r="J325" s="24">
        <f t="shared" si="25"/>
        <v>3</v>
      </c>
      <c r="K325" t="str">
        <f t="shared" si="26"/>
        <v>Task</v>
      </c>
      <c r="L325" s="28">
        <f>IF(NOT(ISBLANK(I325)),VLOOKUP(I325,CostLookup!A:B,2)*LEFT(C325,FIND(" ",C325)),"")</f>
        <v>11362.240000000002</v>
      </c>
      <c r="M325" s="29" t="str">
        <f t="shared" si="27"/>
        <v/>
      </c>
      <c r="N325" s="29" t="str">
        <f t="shared" si="28"/>
        <v/>
      </c>
      <c r="O325" s="29" t="str">
        <f t="shared" si="29"/>
        <v/>
      </c>
    </row>
    <row r="326" spans="1:15" hidden="1" x14ac:dyDescent="0.2">
      <c r="A326" s="24" t="s">
        <v>1141</v>
      </c>
      <c r="B326" t="s">
        <v>1142</v>
      </c>
      <c r="C326" t="s">
        <v>362</v>
      </c>
      <c r="D326">
        <v>262</v>
      </c>
      <c r="E326">
        <v>328</v>
      </c>
      <c r="F326" t="s">
        <v>938</v>
      </c>
      <c r="G326" t="s">
        <v>1097</v>
      </c>
      <c r="H326" t="s">
        <v>1129</v>
      </c>
      <c r="I326" t="s">
        <v>375</v>
      </c>
      <c r="J326" s="24">
        <f t="shared" si="25"/>
        <v>3</v>
      </c>
      <c r="K326" t="str">
        <f t="shared" si="26"/>
        <v>Task</v>
      </c>
      <c r="L326" s="28">
        <f>IF(NOT(ISBLANK(I326)),VLOOKUP(I326,CostLookup!A:B,2)*LEFT(C326,FIND(" ",C326)),"")</f>
        <v>48217.600000000006</v>
      </c>
      <c r="M326" s="29" t="str">
        <f t="shared" si="27"/>
        <v/>
      </c>
      <c r="N326" s="29" t="str">
        <f t="shared" si="28"/>
        <v/>
      </c>
      <c r="O326" s="29" t="str">
        <f t="shared" si="29"/>
        <v/>
      </c>
    </row>
    <row r="327" spans="1:15" hidden="1" x14ac:dyDescent="0.2">
      <c r="A327" s="24" t="s">
        <v>1143</v>
      </c>
      <c r="B327" t="s">
        <v>1144</v>
      </c>
      <c r="C327" t="s">
        <v>371</v>
      </c>
      <c r="D327">
        <v>262</v>
      </c>
      <c r="E327">
        <v>328</v>
      </c>
      <c r="F327" t="s">
        <v>1140</v>
      </c>
      <c r="G327" t="s">
        <v>973</v>
      </c>
      <c r="H327" t="s">
        <v>1129</v>
      </c>
      <c r="I327" t="s">
        <v>1145</v>
      </c>
      <c r="J327" s="24">
        <f t="shared" si="25"/>
        <v>3</v>
      </c>
      <c r="K327" t="str">
        <f t="shared" si="26"/>
        <v>Task</v>
      </c>
      <c r="L327" s="28">
        <f>IF(NOT(ISBLANK(I327)),VLOOKUP(I327,CostLookup!A:B,2)*LEFT(C327,FIND(" ",C327)),"")</f>
        <v>95603.200000000012</v>
      </c>
      <c r="M327" s="29" t="str">
        <f t="shared" si="27"/>
        <v/>
      </c>
      <c r="N327" s="29" t="str">
        <f t="shared" si="28"/>
        <v/>
      </c>
      <c r="O327" s="29" t="str">
        <f t="shared" si="29"/>
        <v/>
      </c>
    </row>
    <row r="328" spans="1:15" hidden="1" x14ac:dyDescent="0.2">
      <c r="A328" s="24" t="s">
        <v>1146</v>
      </c>
      <c r="B328" t="s">
        <v>1147</v>
      </c>
      <c r="C328" t="s">
        <v>421</v>
      </c>
      <c r="F328" t="s">
        <v>1148</v>
      </c>
      <c r="G328" t="s">
        <v>54</v>
      </c>
      <c r="J328" s="24">
        <f t="shared" si="25"/>
        <v>2</v>
      </c>
      <c r="K328" t="str">
        <f t="shared" si="26"/>
        <v>Activity</v>
      </c>
      <c r="L328" s="28" t="str">
        <f>IF(NOT(ISBLANK(I328)),VLOOKUP(I328,CostLookup!A:B,2)*LEFT(C328,FIND(" ",C328)),"")</f>
        <v/>
      </c>
      <c r="M328" s="29">
        <f t="shared" si="27"/>
        <v>167344.32000000004</v>
      </c>
      <c r="N328" s="29" t="str">
        <f t="shared" si="28"/>
        <v/>
      </c>
      <c r="O328" s="29" t="str">
        <f t="shared" si="29"/>
        <v/>
      </c>
    </row>
    <row r="329" spans="1:15" hidden="1" x14ac:dyDescent="0.2">
      <c r="A329" s="24" t="s">
        <v>1129</v>
      </c>
      <c r="B329" t="s">
        <v>1149</v>
      </c>
      <c r="C329" t="s">
        <v>391</v>
      </c>
      <c r="D329" s="22">
        <v>3.2032232332432499E+17</v>
      </c>
      <c r="E329" s="22">
        <v>329336</v>
      </c>
      <c r="F329" t="s">
        <v>1148</v>
      </c>
      <c r="G329" t="s">
        <v>70</v>
      </c>
      <c r="H329" t="s">
        <v>1151</v>
      </c>
      <c r="I329" t="s">
        <v>1150</v>
      </c>
      <c r="J329" s="24">
        <f t="shared" si="25"/>
        <v>3</v>
      </c>
      <c r="K329" t="str">
        <f t="shared" si="26"/>
        <v>Task</v>
      </c>
      <c r="L329" s="28">
        <f>IF(NOT(ISBLANK(I329)),VLOOKUP(I329,CostLookup!A:B,2)*LEFT(C329,FIND(" ",C329)),"")</f>
        <v>72635.520000000004</v>
      </c>
      <c r="M329" s="29" t="str">
        <f t="shared" si="27"/>
        <v/>
      </c>
      <c r="N329" s="29" t="str">
        <f t="shared" si="28"/>
        <v/>
      </c>
      <c r="O329" s="29" t="str">
        <f t="shared" si="29"/>
        <v/>
      </c>
    </row>
    <row r="330" spans="1:15" hidden="1" x14ac:dyDescent="0.2">
      <c r="A330" s="24" t="s">
        <v>1152</v>
      </c>
      <c r="B330" t="s">
        <v>1153</v>
      </c>
      <c r="C330" t="s">
        <v>391</v>
      </c>
      <c r="D330">
        <v>328</v>
      </c>
      <c r="E330">
        <v>330</v>
      </c>
      <c r="F330" t="s">
        <v>1154</v>
      </c>
      <c r="G330" t="s">
        <v>65</v>
      </c>
      <c r="H330" t="s">
        <v>1156</v>
      </c>
      <c r="I330" t="s">
        <v>1155</v>
      </c>
      <c r="J330" s="24">
        <f t="shared" si="25"/>
        <v>3</v>
      </c>
      <c r="K330" t="str">
        <f t="shared" si="26"/>
        <v>Task</v>
      </c>
      <c r="L330" s="28">
        <f>IF(NOT(ISBLANK(I330)),VLOOKUP(I330,CostLookup!A:B,2)*LEFT(C330,FIND(" ",C330)),"")</f>
        <v>68635.200000000012</v>
      </c>
      <c r="M330" s="29" t="str">
        <f t="shared" si="27"/>
        <v/>
      </c>
      <c r="N330" s="29" t="str">
        <f t="shared" si="28"/>
        <v/>
      </c>
      <c r="O330" s="29" t="str">
        <f t="shared" si="29"/>
        <v/>
      </c>
    </row>
    <row r="331" spans="1:15" hidden="1" x14ac:dyDescent="0.2">
      <c r="A331" s="24" t="s">
        <v>1156</v>
      </c>
      <c r="B331" t="s">
        <v>1157</v>
      </c>
      <c r="C331" t="s">
        <v>348</v>
      </c>
      <c r="D331">
        <v>329</v>
      </c>
      <c r="E331">
        <v>332</v>
      </c>
      <c r="F331" t="s">
        <v>1158</v>
      </c>
      <c r="G331" t="s">
        <v>54</v>
      </c>
      <c r="H331" t="s">
        <v>1160</v>
      </c>
      <c r="I331" t="s">
        <v>1159</v>
      </c>
      <c r="J331" s="24">
        <f t="shared" si="25"/>
        <v>3</v>
      </c>
      <c r="K331" t="str">
        <f t="shared" si="26"/>
        <v>Task</v>
      </c>
      <c r="L331" s="28">
        <f>IF(NOT(ISBLANK(I331)),VLOOKUP(I331,CostLookup!A:B,2)*LEFT(C331,FIND(" ",C331)),"")</f>
        <v>26073.600000000002</v>
      </c>
      <c r="M331" s="29" t="str">
        <f t="shared" si="27"/>
        <v/>
      </c>
      <c r="N331" s="29" t="str">
        <f t="shared" si="28"/>
        <v/>
      </c>
      <c r="O331" s="29" t="str">
        <f t="shared" si="29"/>
        <v/>
      </c>
    </row>
    <row r="332" spans="1:15" hidden="1" x14ac:dyDescent="0.2">
      <c r="A332" s="24" t="s">
        <v>1161</v>
      </c>
      <c r="B332" t="s">
        <v>927</v>
      </c>
      <c r="C332" t="s">
        <v>1162</v>
      </c>
      <c r="F332" t="s">
        <v>1163</v>
      </c>
      <c r="G332" t="s">
        <v>1164</v>
      </c>
      <c r="J332" s="24">
        <f t="shared" si="25"/>
        <v>2</v>
      </c>
      <c r="K332" t="str">
        <f t="shared" si="26"/>
        <v>Activity</v>
      </c>
      <c r="L332" s="28" t="str">
        <f>IF(NOT(ISBLANK(I332)),VLOOKUP(I332,CostLookup!A:B,2)*LEFT(C332,FIND(" ",C332)),"")</f>
        <v/>
      </c>
      <c r="M332" s="29">
        <f t="shared" si="27"/>
        <v>99128.639999999999</v>
      </c>
      <c r="N332" s="29" t="str">
        <f t="shared" si="28"/>
        <v/>
      </c>
      <c r="O332" s="29" t="str">
        <f t="shared" si="29"/>
        <v/>
      </c>
    </row>
    <row r="333" spans="1:15" hidden="1" x14ac:dyDescent="0.2">
      <c r="A333" s="24" t="s">
        <v>1160</v>
      </c>
      <c r="B333" t="s">
        <v>1165</v>
      </c>
      <c r="C333" t="s">
        <v>391</v>
      </c>
      <c r="D333">
        <v>330</v>
      </c>
      <c r="E333">
        <v>333</v>
      </c>
      <c r="F333" t="s">
        <v>1163</v>
      </c>
      <c r="G333" t="s">
        <v>56</v>
      </c>
      <c r="H333" t="s">
        <v>1167</v>
      </c>
      <c r="I333" t="s">
        <v>1166</v>
      </c>
      <c r="J333" s="24">
        <f t="shared" si="25"/>
        <v>3</v>
      </c>
      <c r="K333" t="str">
        <f t="shared" si="26"/>
        <v>Task</v>
      </c>
      <c r="L333" s="28">
        <f>IF(NOT(ISBLANK(I333)),VLOOKUP(I333,CostLookup!A:B,2)*LEFT(C333,FIND(" ",C333)),"")</f>
        <v>56447.040000000001</v>
      </c>
      <c r="M333" s="29" t="str">
        <f t="shared" si="27"/>
        <v/>
      </c>
      <c r="N333" s="29" t="str">
        <f t="shared" si="28"/>
        <v/>
      </c>
      <c r="O333" s="29" t="str">
        <f t="shared" si="29"/>
        <v/>
      </c>
    </row>
    <row r="334" spans="1:15" hidden="1" x14ac:dyDescent="0.2">
      <c r="A334" s="24" t="s">
        <v>1167</v>
      </c>
      <c r="B334" t="s">
        <v>1168</v>
      </c>
      <c r="C334" t="s">
        <v>391</v>
      </c>
      <c r="D334">
        <v>332</v>
      </c>
      <c r="E334" s="22">
        <v>334337</v>
      </c>
      <c r="F334" t="s">
        <v>1169</v>
      </c>
      <c r="G334" t="s">
        <v>1170</v>
      </c>
      <c r="H334" t="s">
        <v>1171</v>
      </c>
      <c r="I334" t="s">
        <v>110</v>
      </c>
      <c r="J334" s="24">
        <f t="shared" si="25"/>
        <v>3</v>
      </c>
      <c r="K334" t="str">
        <f t="shared" si="26"/>
        <v>Task</v>
      </c>
      <c r="L334" s="28">
        <f>IF(NOT(ISBLANK(I334)),VLOOKUP(I334,CostLookup!A:B,2)*LEFT(C334,FIND(" ",C334)),"")</f>
        <v>21340.800000000003</v>
      </c>
      <c r="M334" s="29" t="str">
        <f t="shared" si="27"/>
        <v/>
      </c>
      <c r="N334" s="29" t="str">
        <f t="shared" si="28"/>
        <v/>
      </c>
      <c r="O334" s="29" t="str">
        <f t="shared" si="29"/>
        <v/>
      </c>
    </row>
    <row r="335" spans="1:15" hidden="1" x14ac:dyDescent="0.2">
      <c r="A335" s="24" t="s">
        <v>1172</v>
      </c>
      <c r="B335" t="s">
        <v>1173</v>
      </c>
      <c r="C335" t="s">
        <v>391</v>
      </c>
      <c r="D335">
        <v>333</v>
      </c>
      <c r="E335">
        <v>338</v>
      </c>
      <c r="F335" t="s">
        <v>1174</v>
      </c>
      <c r="G335" t="s">
        <v>1164</v>
      </c>
      <c r="H335" t="s">
        <v>1175</v>
      </c>
      <c r="I335" t="s">
        <v>110</v>
      </c>
      <c r="J335" s="24">
        <f t="shared" si="25"/>
        <v>3</v>
      </c>
      <c r="K335" t="str">
        <f t="shared" si="26"/>
        <v>Task</v>
      </c>
      <c r="L335" s="28">
        <f>IF(NOT(ISBLANK(I335)),VLOOKUP(I335,CostLookup!A:B,2)*LEFT(C335,FIND(" ",C335)),"")</f>
        <v>21340.800000000003</v>
      </c>
      <c r="M335" s="29" t="str">
        <f t="shared" si="27"/>
        <v/>
      </c>
      <c r="N335" s="29" t="str">
        <f t="shared" si="28"/>
        <v/>
      </c>
      <c r="O335" s="29" t="str">
        <f t="shared" si="29"/>
        <v/>
      </c>
    </row>
    <row r="336" spans="1:15" hidden="1" x14ac:dyDescent="0.2">
      <c r="A336" s="24" t="s">
        <v>1176</v>
      </c>
      <c r="B336" t="s">
        <v>1177</v>
      </c>
      <c r="C336" t="s">
        <v>1049</v>
      </c>
      <c r="F336" t="s">
        <v>1154</v>
      </c>
      <c r="G336" t="s">
        <v>57</v>
      </c>
      <c r="J336" s="24">
        <f t="shared" si="25"/>
        <v>2</v>
      </c>
      <c r="K336" t="str">
        <f t="shared" si="26"/>
        <v>Activity</v>
      </c>
      <c r="L336" s="28" t="str">
        <f>IF(NOT(ISBLANK(I336)),VLOOKUP(I336,CostLookup!A:B,2)*LEFT(C336,FIND(" ",C336)),"")</f>
        <v/>
      </c>
      <c r="M336" s="29">
        <f t="shared" si="27"/>
        <v>42681.599999999999</v>
      </c>
      <c r="N336" s="29" t="str">
        <f t="shared" si="28"/>
        <v/>
      </c>
      <c r="O336" s="29" t="str">
        <f t="shared" si="29"/>
        <v/>
      </c>
    </row>
    <row r="337" spans="1:15" hidden="1" x14ac:dyDescent="0.2">
      <c r="A337" s="24" t="s">
        <v>1178</v>
      </c>
      <c r="B337" t="s">
        <v>1179</v>
      </c>
      <c r="C337" t="s">
        <v>358</v>
      </c>
      <c r="D337">
        <v>328</v>
      </c>
      <c r="E337">
        <v>338</v>
      </c>
      <c r="F337" t="s">
        <v>1154</v>
      </c>
      <c r="G337" t="s">
        <v>1180</v>
      </c>
      <c r="H337" t="s">
        <v>1175</v>
      </c>
      <c r="I337" t="s">
        <v>110</v>
      </c>
      <c r="J337" s="24">
        <f t="shared" si="25"/>
        <v>3</v>
      </c>
      <c r="K337" t="str">
        <f t="shared" si="26"/>
        <v>Task</v>
      </c>
      <c r="L337" s="28">
        <f>IF(NOT(ISBLANK(I337)),VLOOKUP(I337,CostLookup!A:B,2)*LEFT(C337,FIND(" ",C337)),"")</f>
        <v>14227.2</v>
      </c>
      <c r="M337" s="29" t="str">
        <f t="shared" si="27"/>
        <v/>
      </c>
      <c r="N337" s="29" t="str">
        <f t="shared" si="28"/>
        <v/>
      </c>
      <c r="O337" s="29" t="str">
        <f t="shared" si="29"/>
        <v/>
      </c>
    </row>
    <row r="338" spans="1:15" hidden="1" x14ac:dyDescent="0.2">
      <c r="A338" s="24" t="s">
        <v>1181</v>
      </c>
      <c r="B338" t="s">
        <v>1182</v>
      </c>
      <c r="C338" t="s">
        <v>391</v>
      </c>
      <c r="D338">
        <v>333</v>
      </c>
      <c r="E338">
        <v>338</v>
      </c>
      <c r="F338" t="s">
        <v>1183</v>
      </c>
      <c r="G338" t="s">
        <v>1184</v>
      </c>
      <c r="H338" t="s">
        <v>1175</v>
      </c>
      <c r="I338" t="s">
        <v>110</v>
      </c>
      <c r="J338" s="24">
        <f t="shared" si="25"/>
        <v>3</v>
      </c>
      <c r="K338" t="str">
        <f t="shared" si="26"/>
        <v>Task</v>
      </c>
      <c r="L338" s="28">
        <f>IF(NOT(ISBLANK(I338)),VLOOKUP(I338,CostLookup!A:B,2)*LEFT(C338,FIND(" ",C338)),"")</f>
        <v>21340.800000000003</v>
      </c>
      <c r="M338" s="29" t="str">
        <f t="shared" si="27"/>
        <v/>
      </c>
      <c r="N338" s="29" t="str">
        <f t="shared" si="28"/>
        <v/>
      </c>
      <c r="O338" s="29" t="str">
        <f t="shared" si="29"/>
        <v/>
      </c>
    </row>
    <row r="339" spans="1:15" hidden="1" x14ac:dyDescent="0.2">
      <c r="A339" s="24" t="s">
        <v>1175</v>
      </c>
      <c r="B339" t="s">
        <v>1185</v>
      </c>
      <c r="C339" t="s">
        <v>251</v>
      </c>
      <c r="D339" s="22">
        <v>334336337</v>
      </c>
      <c r="F339" t="s">
        <v>1186</v>
      </c>
      <c r="G339" t="s">
        <v>57</v>
      </c>
      <c r="I339" t="s">
        <v>110</v>
      </c>
      <c r="J339" s="24">
        <f t="shared" si="25"/>
        <v>3</v>
      </c>
      <c r="K339" t="str">
        <f t="shared" si="26"/>
        <v>Task</v>
      </c>
      <c r="L339" s="28">
        <f>IF(NOT(ISBLANK(I339)),VLOOKUP(I339,CostLookup!A:B,2)*LEFT(C339,FIND(" ",C339)),"")</f>
        <v>7113.6</v>
      </c>
      <c r="M339" s="29" t="str">
        <f t="shared" si="27"/>
        <v/>
      </c>
      <c r="N339" s="29" t="str">
        <f t="shared" si="28"/>
        <v/>
      </c>
      <c r="O339" s="29" t="str">
        <f t="shared" si="29"/>
        <v/>
      </c>
    </row>
  </sheetData>
  <autoFilter ref="A1:O339" xr:uid="{19012242-A3FA-46F5-BF98-F92996D2BD9D}">
    <filterColumn colId="10">
      <filters>
        <filter val="Phase"/>
      </filters>
    </filterColumn>
  </autoFilter>
  <conditionalFormatting sqref="A2:I339">
    <cfRule type="expression" dxfId="5" priority="1">
      <formula>ISBLANK($I2)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36BC-0469-4EA4-ADF4-0A45BA5B6D62}">
  <dimension ref="A1:P339"/>
  <sheetViews>
    <sheetView topLeftCell="A144" workbookViewId="0">
      <selection activeCell="B146" sqref="B146"/>
    </sheetView>
  </sheetViews>
  <sheetFormatPr baseColWidth="10" defaultColWidth="8.83203125" defaultRowHeight="15" x14ac:dyDescent="0.2"/>
  <cols>
    <col min="1" max="1" width="9" style="24" customWidth="1"/>
    <col min="2" max="2" width="45" customWidth="1"/>
    <col min="3" max="3" width="7.83203125" bestFit="1" customWidth="1"/>
    <col min="4" max="5" width="9" customWidth="1"/>
    <col min="6" max="7" width="12.33203125" customWidth="1"/>
    <col min="8" max="8" width="9" customWidth="1"/>
    <col min="9" max="9" width="30.6640625" bestFit="1" customWidth="1"/>
    <col min="10" max="10" width="9" customWidth="1"/>
    <col min="11" max="11" width="12.5" bestFit="1" customWidth="1"/>
    <col min="12" max="12" width="10.83203125" style="28" bestFit="1" customWidth="1"/>
    <col min="13" max="13" width="12" style="28" bestFit="1" customWidth="1"/>
    <col min="14" max="14" width="15.6640625" style="28" bestFit="1" customWidth="1"/>
    <col min="15" max="15" width="12.33203125" style="28" bestFit="1" customWidth="1"/>
    <col min="16" max="16" width="12.33203125" bestFit="1" customWidth="1"/>
  </cols>
  <sheetData>
    <row r="1" spans="1:16" s="26" customFormat="1" x14ac:dyDescent="0.2">
      <c r="A1" s="25" t="s">
        <v>156</v>
      </c>
      <c r="B1" s="26" t="s">
        <v>157</v>
      </c>
      <c r="C1" s="26" t="s">
        <v>158</v>
      </c>
      <c r="D1" s="26" t="s">
        <v>159</v>
      </c>
      <c r="E1" s="26" t="s">
        <v>160</v>
      </c>
      <c r="F1" s="26" t="s">
        <v>1</v>
      </c>
      <c r="G1" s="26" t="s">
        <v>2</v>
      </c>
      <c r="H1" s="26" t="s">
        <v>162</v>
      </c>
      <c r="I1" s="26" t="s">
        <v>161</v>
      </c>
      <c r="J1" s="26" t="s">
        <v>1224</v>
      </c>
      <c r="K1" s="26" t="s">
        <v>1225</v>
      </c>
      <c r="L1" s="27" t="s">
        <v>1230</v>
      </c>
      <c r="M1" s="27" t="s">
        <v>1231</v>
      </c>
      <c r="N1" s="27" t="s">
        <v>1232</v>
      </c>
      <c r="O1" s="27" t="s">
        <v>1233</v>
      </c>
      <c r="P1" s="26" t="s">
        <v>1234</v>
      </c>
    </row>
    <row r="2" spans="1:16" x14ac:dyDescent="0.2">
      <c r="A2" s="24" t="s">
        <v>1187</v>
      </c>
      <c r="B2" t="s">
        <v>163</v>
      </c>
      <c r="C2" t="s">
        <v>1259</v>
      </c>
      <c r="F2" t="s">
        <v>5</v>
      </c>
      <c r="G2" t="s">
        <v>25</v>
      </c>
      <c r="J2" s="24">
        <f>LEN(A2)-LEN(SUBSTITUTE(A2,".",""))</f>
        <v>0</v>
      </c>
      <c r="K2" t="str">
        <f>IF(J2=0,"Phase",IF(J2&gt;=J3,"Task",IF(J2=1,"Component",IF(J2=2,"Activity",""))))</f>
        <v>Phase</v>
      </c>
      <c r="L2" s="28" t="str">
        <f>IF(NOT(ISBLANK(I2)),VLOOKUP(I2,CostLookup!A:B,2)*LEFT(C2,FIND(" ",C2)),"")</f>
        <v/>
      </c>
      <c r="M2" s="29" t="str">
        <f>IF(EXACT($K2,"Activity"),SUMIF($A:$A,CONCATENATE($A2,"*"),$L:$L),"")</f>
        <v/>
      </c>
      <c r="N2" s="29" t="str">
        <f>IF(EXACT($K2,"Component"),SUMIF($A:$A,CONCATENATE($A2,"*"),$L:$L),"")</f>
        <v/>
      </c>
      <c r="O2" s="29">
        <f>IF(EXACT($K2,"Phase"),SUMIF($A:$A,CONCATENATE($A2,"*"),$L:$L),"")</f>
        <v>238037.28</v>
      </c>
      <c r="P2" s="30">
        <f>SUM(L:L)</f>
        <v>2926962.9599999986</v>
      </c>
    </row>
    <row r="3" spans="1:16" x14ac:dyDescent="0.2">
      <c r="A3" s="24" t="s">
        <v>1188</v>
      </c>
      <c r="B3" t="s">
        <v>166</v>
      </c>
      <c r="C3" t="s">
        <v>167</v>
      </c>
      <c r="E3" t="s">
        <v>168</v>
      </c>
      <c r="F3" t="s">
        <v>5</v>
      </c>
      <c r="G3" t="s">
        <v>5</v>
      </c>
      <c r="H3" t="s">
        <v>170</v>
      </c>
      <c r="I3" t="s">
        <v>169</v>
      </c>
      <c r="J3" s="24">
        <f t="shared" ref="J3:J66" si="0">LEN(A3)-LEN(SUBSTITUTE(A3,".",""))</f>
        <v>1</v>
      </c>
      <c r="K3" t="str">
        <f t="shared" ref="K3:K66" si="1">IF(J3=0,"Phase",IF(J3&gt;=J4,"Task",IF(J3=1,"Component",IF(J3=2,"Activity",""))))</f>
        <v>Task</v>
      </c>
      <c r="L3" s="28">
        <f>IF(NOT(ISBLANK(I3)),VLOOKUP(I3,CostLookup!A:B,2)*LEFT(C3,FIND(" ",C3)),"")</f>
        <v>8463.36</v>
      </c>
      <c r="M3" s="29" t="str">
        <f t="shared" ref="M3:M66" si="2">IF(EXACT($K3,"Activity"),SUMIF($A:$A,CONCATENATE($A3,"*"),$L:$L),"")</f>
        <v/>
      </c>
      <c r="N3" s="29" t="str">
        <f t="shared" ref="N3:N66" si="3">IF(EXACT($K3,"Component"),SUMIF($A:$A,CONCATENATE($A3,"*"),$L:$L),"")</f>
        <v/>
      </c>
      <c r="O3" s="29" t="str">
        <f t="shared" ref="O3:O66" si="4">IF(EXACT(K3,"Phase"),SUMIF(A:A,CONCATENATE(A3,"*"),L:L),"")</f>
        <v/>
      </c>
    </row>
    <row r="4" spans="1:16" x14ac:dyDescent="0.2">
      <c r="A4" s="24" t="s">
        <v>1189</v>
      </c>
      <c r="B4" t="s">
        <v>171</v>
      </c>
      <c r="C4" t="s">
        <v>172</v>
      </c>
      <c r="F4" t="s">
        <v>173</v>
      </c>
      <c r="G4" t="s">
        <v>174</v>
      </c>
      <c r="J4" s="24">
        <f t="shared" si="0"/>
        <v>1</v>
      </c>
      <c r="K4" t="s">
        <v>1226</v>
      </c>
      <c r="L4" s="28" t="str">
        <f>IF(NOT(ISBLANK(I4)),VLOOKUP(I4,CostLookup!A:B,2)*LEFT(C4,FIND(" ",C4)),"")</f>
        <v/>
      </c>
      <c r="M4" s="29">
        <f t="shared" si="2"/>
        <v>46110.080000000002</v>
      </c>
      <c r="N4" s="29" t="str">
        <f t="shared" si="3"/>
        <v/>
      </c>
      <c r="O4" s="29" t="str">
        <f t="shared" si="4"/>
        <v/>
      </c>
    </row>
    <row r="5" spans="1:16" x14ac:dyDescent="0.2">
      <c r="A5" s="24" t="s">
        <v>175</v>
      </c>
      <c r="B5" t="s">
        <v>176</v>
      </c>
      <c r="C5" t="s">
        <v>177</v>
      </c>
      <c r="D5">
        <v>2</v>
      </c>
      <c r="E5" t="s">
        <v>178</v>
      </c>
      <c r="F5" t="s">
        <v>173</v>
      </c>
      <c r="G5" t="s">
        <v>179</v>
      </c>
      <c r="H5" t="s">
        <v>180</v>
      </c>
      <c r="I5" t="s">
        <v>104</v>
      </c>
      <c r="J5" s="24">
        <f t="shared" si="0"/>
        <v>2</v>
      </c>
      <c r="K5" t="str">
        <f t="shared" si="1"/>
        <v>Task</v>
      </c>
      <c r="L5" s="28">
        <f>IF(NOT(ISBLANK(I5)),VLOOKUP(I5,CostLookup!A:B,2)*LEFT(C5,FIND(" ",C5)),"")</f>
        <v>2470.4</v>
      </c>
      <c r="M5" s="29" t="str">
        <f t="shared" si="2"/>
        <v/>
      </c>
      <c r="N5" s="29" t="str">
        <f t="shared" si="3"/>
        <v/>
      </c>
      <c r="O5" s="29" t="str">
        <f t="shared" si="4"/>
        <v/>
      </c>
    </row>
    <row r="6" spans="1:16" x14ac:dyDescent="0.2">
      <c r="A6" s="24" t="s">
        <v>181</v>
      </c>
      <c r="B6" t="s">
        <v>182</v>
      </c>
      <c r="C6" t="s">
        <v>177</v>
      </c>
      <c r="D6">
        <v>2</v>
      </c>
      <c r="E6" t="s">
        <v>183</v>
      </c>
      <c r="F6" t="s">
        <v>173</v>
      </c>
      <c r="G6" t="s">
        <v>179</v>
      </c>
      <c r="H6" t="s">
        <v>184</v>
      </c>
      <c r="I6" t="s">
        <v>107</v>
      </c>
      <c r="J6" s="24">
        <f t="shared" si="0"/>
        <v>2</v>
      </c>
      <c r="K6" t="str">
        <f t="shared" si="1"/>
        <v>Task</v>
      </c>
      <c r="L6" s="28">
        <f>IF(NOT(ISBLANK(I6)),VLOOKUP(I6,CostLookup!A:B,2)*LEFT(C6,FIND(" ",C6)),"")</f>
        <v>2470.4</v>
      </c>
      <c r="M6" s="29" t="str">
        <f t="shared" si="2"/>
        <v/>
      </c>
      <c r="N6" s="29" t="str">
        <f t="shared" si="3"/>
        <v/>
      </c>
      <c r="O6" s="29" t="str">
        <f t="shared" si="4"/>
        <v/>
      </c>
    </row>
    <row r="7" spans="1:16" x14ac:dyDescent="0.2">
      <c r="A7" s="24" t="s">
        <v>185</v>
      </c>
      <c r="B7" t="s">
        <v>186</v>
      </c>
      <c r="C7" t="s">
        <v>177</v>
      </c>
      <c r="D7">
        <v>2</v>
      </c>
      <c r="E7">
        <v>12</v>
      </c>
      <c r="F7" t="s">
        <v>173</v>
      </c>
      <c r="G7" t="s">
        <v>179</v>
      </c>
      <c r="H7" t="s">
        <v>187</v>
      </c>
      <c r="I7" t="s">
        <v>116</v>
      </c>
      <c r="J7" s="24">
        <f t="shared" si="0"/>
        <v>2</v>
      </c>
      <c r="K7" t="str">
        <f t="shared" si="1"/>
        <v>Task</v>
      </c>
      <c r="L7" s="28">
        <f>IF(NOT(ISBLANK(I7)),VLOOKUP(I7,CostLookup!A:B,2)*LEFT(C7,FIND(" ",C7)),"")</f>
        <v>3640.7999999999997</v>
      </c>
      <c r="M7" s="29" t="str">
        <f t="shared" si="2"/>
        <v/>
      </c>
      <c r="N7" s="29" t="str">
        <f t="shared" si="3"/>
        <v/>
      </c>
      <c r="O7" s="29" t="str">
        <f t="shared" si="4"/>
        <v/>
      </c>
    </row>
    <row r="8" spans="1:16" x14ac:dyDescent="0.2">
      <c r="A8" s="24" t="s">
        <v>188</v>
      </c>
      <c r="B8" t="s">
        <v>189</v>
      </c>
      <c r="C8" t="s">
        <v>177</v>
      </c>
      <c r="D8">
        <v>2</v>
      </c>
      <c r="E8">
        <v>12</v>
      </c>
      <c r="F8" t="s">
        <v>173</v>
      </c>
      <c r="G8" t="s">
        <v>179</v>
      </c>
      <c r="H8" t="s">
        <v>187</v>
      </c>
      <c r="I8" t="s">
        <v>110</v>
      </c>
      <c r="J8" s="24">
        <f t="shared" si="0"/>
        <v>2</v>
      </c>
      <c r="K8" t="str">
        <f t="shared" si="1"/>
        <v>Task</v>
      </c>
      <c r="L8" s="28">
        <f>IF(NOT(ISBLANK(I8)),VLOOKUP(I8,CostLookup!A:B,2)*LEFT(C8,FIND(" ",C8)),"")</f>
        <v>3556.8</v>
      </c>
      <c r="M8" s="29" t="str">
        <f t="shared" si="2"/>
        <v/>
      </c>
      <c r="N8" s="29" t="str">
        <f t="shared" si="3"/>
        <v/>
      </c>
      <c r="O8" s="29" t="str">
        <f t="shared" si="4"/>
        <v/>
      </c>
    </row>
    <row r="9" spans="1:16" x14ac:dyDescent="0.2">
      <c r="A9" s="24" t="s">
        <v>190</v>
      </c>
      <c r="B9" t="s">
        <v>191</v>
      </c>
      <c r="C9" t="s">
        <v>177</v>
      </c>
      <c r="D9">
        <v>2</v>
      </c>
      <c r="E9">
        <v>12</v>
      </c>
      <c r="F9" t="s">
        <v>192</v>
      </c>
      <c r="G9" t="s">
        <v>193</v>
      </c>
      <c r="H9" t="s">
        <v>187</v>
      </c>
      <c r="I9" t="s">
        <v>116</v>
      </c>
      <c r="J9" s="24">
        <f t="shared" si="0"/>
        <v>2</v>
      </c>
      <c r="K9" t="str">
        <f t="shared" si="1"/>
        <v>Task</v>
      </c>
      <c r="L9" s="28">
        <f>IF(NOT(ISBLANK(I9)),VLOOKUP(I9,CostLookup!A:B,2)*LEFT(C9,FIND(" ",C9)),"")</f>
        <v>3640.7999999999997</v>
      </c>
      <c r="M9" s="29" t="str">
        <f t="shared" si="2"/>
        <v/>
      </c>
      <c r="N9" s="29" t="str">
        <f t="shared" si="3"/>
        <v/>
      </c>
      <c r="O9" s="29" t="str">
        <f t="shared" si="4"/>
        <v/>
      </c>
    </row>
    <row r="10" spans="1:16" x14ac:dyDescent="0.2">
      <c r="A10" s="24" t="s">
        <v>194</v>
      </c>
      <c r="B10" t="s">
        <v>195</v>
      </c>
      <c r="C10" t="s">
        <v>167</v>
      </c>
      <c r="D10" t="s">
        <v>196</v>
      </c>
      <c r="E10" t="s">
        <v>197</v>
      </c>
      <c r="F10" t="s">
        <v>198</v>
      </c>
      <c r="G10" t="s">
        <v>198</v>
      </c>
      <c r="H10" t="s">
        <v>199</v>
      </c>
      <c r="I10" t="s">
        <v>169</v>
      </c>
      <c r="J10" s="24">
        <f t="shared" si="0"/>
        <v>2</v>
      </c>
      <c r="K10" t="str">
        <f t="shared" si="1"/>
        <v>Task</v>
      </c>
      <c r="L10" s="28">
        <f>IF(NOT(ISBLANK(I10)),VLOOKUP(I10,CostLookup!A:B,2)*LEFT(C10,FIND(" ",C10)),"")</f>
        <v>8463.36</v>
      </c>
      <c r="M10" s="29" t="str">
        <f t="shared" si="2"/>
        <v/>
      </c>
      <c r="N10" s="29" t="str">
        <f t="shared" si="3"/>
        <v/>
      </c>
      <c r="O10" s="29" t="str">
        <f t="shared" si="4"/>
        <v/>
      </c>
    </row>
    <row r="11" spans="1:16" x14ac:dyDescent="0.2">
      <c r="A11" s="24" t="s">
        <v>200</v>
      </c>
      <c r="B11" t="s">
        <v>201</v>
      </c>
      <c r="C11" t="s">
        <v>177</v>
      </c>
      <c r="D11" t="s">
        <v>202</v>
      </c>
      <c r="E11">
        <v>12</v>
      </c>
      <c r="F11" t="s">
        <v>192</v>
      </c>
      <c r="G11" t="s">
        <v>193</v>
      </c>
      <c r="H11" t="s">
        <v>187</v>
      </c>
      <c r="I11" t="s">
        <v>104</v>
      </c>
      <c r="J11" s="24">
        <f t="shared" si="0"/>
        <v>2</v>
      </c>
      <c r="K11" t="str">
        <f t="shared" si="1"/>
        <v>Task</v>
      </c>
      <c r="L11" s="28">
        <f>IF(NOT(ISBLANK(I11)),VLOOKUP(I11,CostLookup!A:B,2)*LEFT(C11,FIND(" ",C11)),"")</f>
        <v>2470.4</v>
      </c>
      <c r="M11" s="29" t="str">
        <f t="shared" si="2"/>
        <v/>
      </c>
      <c r="N11" s="29" t="str">
        <f t="shared" si="3"/>
        <v/>
      </c>
      <c r="O11" s="29" t="str">
        <f t="shared" si="4"/>
        <v/>
      </c>
    </row>
    <row r="12" spans="1:16" x14ac:dyDescent="0.2">
      <c r="A12" s="24" t="s">
        <v>203</v>
      </c>
      <c r="B12" t="s">
        <v>204</v>
      </c>
      <c r="C12" t="s">
        <v>177</v>
      </c>
      <c r="D12" t="s">
        <v>205</v>
      </c>
      <c r="E12">
        <v>12</v>
      </c>
      <c r="F12" t="s">
        <v>192</v>
      </c>
      <c r="G12" t="s">
        <v>193</v>
      </c>
      <c r="H12" t="s">
        <v>187</v>
      </c>
      <c r="I12" t="s">
        <v>107</v>
      </c>
      <c r="J12" s="24">
        <f t="shared" si="0"/>
        <v>2</v>
      </c>
      <c r="K12" t="str">
        <f t="shared" si="1"/>
        <v>Task</v>
      </c>
      <c r="L12" s="28">
        <f>IF(NOT(ISBLANK(I12)),VLOOKUP(I12,CostLookup!A:B,2)*LEFT(C12,FIND(" ",C12)),"")</f>
        <v>2470.4</v>
      </c>
      <c r="M12" s="29" t="str">
        <f t="shared" si="2"/>
        <v/>
      </c>
      <c r="N12" s="29" t="str">
        <f t="shared" si="3"/>
        <v/>
      </c>
      <c r="O12" s="29" t="str">
        <f t="shared" si="4"/>
        <v/>
      </c>
    </row>
    <row r="13" spans="1:16" x14ac:dyDescent="0.2">
      <c r="A13" s="24" t="s">
        <v>187</v>
      </c>
      <c r="B13" t="s">
        <v>206</v>
      </c>
      <c r="C13" t="s">
        <v>177</v>
      </c>
      <c r="D13" t="s">
        <v>207</v>
      </c>
      <c r="E13">
        <v>14</v>
      </c>
      <c r="F13" t="s">
        <v>208</v>
      </c>
      <c r="G13" t="s">
        <v>174</v>
      </c>
      <c r="H13" t="s">
        <v>209</v>
      </c>
      <c r="I13" t="s">
        <v>169</v>
      </c>
      <c r="J13" s="24">
        <f t="shared" si="0"/>
        <v>2</v>
      </c>
      <c r="K13" t="str">
        <f t="shared" si="1"/>
        <v>Task</v>
      </c>
      <c r="L13" s="28">
        <f>IF(NOT(ISBLANK(I13)),VLOOKUP(I13,CostLookup!A:B,2)*LEFT(C13,FIND(" ",C13)),"")</f>
        <v>16926.72</v>
      </c>
      <c r="M13" s="29" t="str">
        <f t="shared" si="2"/>
        <v/>
      </c>
      <c r="N13" s="29" t="str">
        <f t="shared" si="3"/>
        <v/>
      </c>
      <c r="O13" s="29" t="str">
        <f t="shared" si="4"/>
        <v/>
      </c>
    </row>
    <row r="14" spans="1:16" x14ac:dyDescent="0.2">
      <c r="A14" s="24" t="s">
        <v>1190</v>
      </c>
      <c r="B14" t="s">
        <v>210</v>
      </c>
      <c r="C14" t="s">
        <v>211</v>
      </c>
      <c r="F14" t="s">
        <v>212</v>
      </c>
      <c r="G14" t="s">
        <v>213</v>
      </c>
      <c r="J14" s="24">
        <f t="shared" si="0"/>
        <v>1</v>
      </c>
      <c r="K14" t="s">
        <v>1226</v>
      </c>
      <c r="L14" s="28" t="str">
        <f>IF(NOT(ISBLANK(I14)),VLOOKUP(I14,CostLookup!A:B,2)*LEFT(C14,FIND(" ",C14)),"")</f>
        <v/>
      </c>
      <c r="M14" s="29">
        <f t="shared" si="2"/>
        <v>70282</v>
      </c>
      <c r="N14" s="29" t="str">
        <f t="shared" si="3"/>
        <v/>
      </c>
      <c r="O14" s="29" t="str">
        <f t="shared" si="4"/>
        <v/>
      </c>
    </row>
    <row r="15" spans="1:16" x14ac:dyDescent="0.2">
      <c r="A15" s="24" t="s">
        <v>209</v>
      </c>
      <c r="B15" t="s">
        <v>214</v>
      </c>
      <c r="C15" t="s">
        <v>177</v>
      </c>
      <c r="D15">
        <v>12</v>
      </c>
      <c r="E15" t="s">
        <v>215</v>
      </c>
      <c r="F15" t="s">
        <v>212</v>
      </c>
      <c r="G15" t="s">
        <v>216</v>
      </c>
      <c r="H15" t="s">
        <v>218</v>
      </c>
      <c r="I15" t="s">
        <v>217</v>
      </c>
      <c r="J15" s="24">
        <f t="shared" si="0"/>
        <v>2</v>
      </c>
      <c r="K15" t="str">
        <f t="shared" si="1"/>
        <v>Task</v>
      </c>
      <c r="L15" s="28">
        <f>IF(NOT(ISBLANK(I15)),VLOOKUP(I15,CostLookup!A:B,2)*LEFT(C15,FIND(" ",C15)),"")</f>
        <v>14802.400000000001</v>
      </c>
      <c r="M15" s="29" t="str">
        <f t="shared" si="2"/>
        <v/>
      </c>
      <c r="N15" s="29" t="str">
        <f t="shared" si="3"/>
        <v/>
      </c>
      <c r="O15" s="29" t="str">
        <f t="shared" si="4"/>
        <v/>
      </c>
    </row>
    <row r="16" spans="1:16" x14ac:dyDescent="0.2">
      <c r="A16" s="24" t="s">
        <v>219</v>
      </c>
      <c r="B16" t="s">
        <v>220</v>
      </c>
      <c r="C16" t="s">
        <v>167</v>
      </c>
      <c r="D16">
        <v>14</v>
      </c>
      <c r="E16" t="s">
        <v>221</v>
      </c>
      <c r="F16" t="s">
        <v>222</v>
      </c>
      <c r="G16" t="s">
        <v>222</v>
      </c>
      <c r="H16" t="s">
        <v>223</v>
      </c>
      <c r="I16" t="s">
        <v>104</v>
      </c>
      <c r="J16" s="24">
        <f t="shared" si="0"/>
        <v>2</v>
      </c>
      <c r="K16" t="str">
        <f t="shared" si="1"/>
        <v>Task</v>
      </c>
      <c r="L16" s="28">
        <f>IF(NOT(ISBLANK(I16)),VLOOKUP(I16,CostLookup!A:B,2)*LEFT(C16,FIND(" ",C16)),"")</f>
        <v>1235.2</v>
      </c>
      <c r="M16" s="29" t="str">
        <f t="shared" si="2"/>
        <v/>
      </c>
      <c r="N16" s="29" t="str">
        <f t="shared" si="3"/>
        <v/>
      </c>
      <c r="O16" s="29" t="str">
        <f t="shared" si="4"/>
        <v/>
      </c>
    </row>
    <row r="17" spans="1:15" x14ac:dyDescent="0.2">
      <c r="A17" s="24" t="s">
        <v>224</v>
      </c>
      <c r="B17" t="s">
        <v>225</v>
      </c>
      <c r="C17" t="s">
        <v>167</v>
      </c>
      <c r="D17">
        <v>14</v>
      </c>
      <c r="E17" t="s">
        <v>221</v>
      </c>
      <c r="F17" t="s">
        <v>222</v>
      </c>
      <c r="G17" t="s">
        <v>222</v>
      </c>
      <c r="H17" t="s">
        <v>223</v>
      </c>
      <c r="I17" t="s">
        <v>107</v>
      </c>
      <c r="J17" s="24">
        <f t="shared" si="0"/>
        <v>2</v>
      </c>
      <c r="K17" t="str">
        <f t="shared" si="1"/>
        <v>Task</v>
      </c>
      <c r="L17" s="28">
        <f>IF(NOT(ISBLANK(I17)),VLOOKUP(I17,CostLookup!A:B,2)*LEFT(C17,FIND(" ",C17)),"")</f>
        <v>1235.2</v>
      </c>
      <c r="M17" s="29" t="str">
        <f t="shared" si="2"/>
        <v/>
      </c>
      <c r="N17" s="29" t="str">
        <f t="shared" si="3"/>
        <v/>
      </c>
      <c r="O17" s="29" t="str">
        <f t="shared" si="4"/>
        <v/>
      </c>
    </row>
    <row r="18" spans="1:15" x14ac:dyDescent="0.2">
      <c r="A18" s="24" t="s">
        <v>226</v>
      </c>
      <c r="B18" t="s">
        <v>227</v>
      </c>
      <c r="C18" t="s">
        <v>167</v>
      </c>
      <c r="D18">
        <v>14</v>
      </c>
      <c r="E18" t="s">
        <v>221</v>
      </c>
      <c r="F18" t="s">
        <v>228</v>
      </c>
      <c r="G18" t="s">
        <v>228</v>
      </c>
      <c r="H18" t="s">
        <v>223</v>
      </c>
      <c r="I18" t="s">
        <v>107</v>
      </c>
      <c r="J18" s="24">
        <f t="shared" si="0"/>
        <v>2</v>
      </c>
      <c r="K18" t="str">
        <f t="shared" si="1"/>
        <v>Task</v>
      </c>
      <c r="L18" s="28">
        <f>IF(NOT(ISBLANK(I18)),VLOOKUP(I18,CostLookup!A:B,2)*LEFT(C18,FIND(" ",C18)),"")</f>
        <v>1235.2</v>
      </c>
      <c r="M18" s="29" t="str">
        <f t="shared" si="2"/>
        <v/>
      </c>
      <c r="N18" s="29" t="str">
        <f t="shared" si="3"/>
        <v/>
      </c>
      <c r="O18" s="29" t="str">
        <f t="shared" si="4"/>
        <v/>
      </c>
    </row>
    <row r="19" spans="1:15" x14ac:dyDescent="0.2">
      <c r="A19" s="24" t="s">
        <v>229</v>
      </c>
      <c r="B19" t="s">
        <v>230</v>
      </c>
      <c r="C19" t="s">
        <v>167</v>
      </c>
      <c r="D19">
        <v>14</v>
      </c>
      <c r="E19" t="s">
        <v>221</v>
      </c>
      <c r="F19" t="s">
        <v>231</v>
      </c>
      <c r="G19" t="s">
        <v>231</v>
      </c>
      <c r="H19" t="s">
        <v>223</v>
      </c>
      <c r="I19" t="s">
        <v>116</v>
      </c>
      <c r="J19" s="24">
        <f t="shared" si="0"/>
        <v>2</v>
      </c>
      <c r="K19" t="str">
        <f t="shared" si="1"/>
        <v>Task</v>
      </c>
      <c r="L19" s="28">
        <f>IF(NOT(ISBLANK(I19)),VLOOKUP(I19,CostLookup!A:B,2)*LEFT(C19,FIND(" ",C19)),"")</f>
        <v>1820.3999999999999</v>
      </c>
      <c r="M19" s="29" t="str">
        <f t="shared" si="2"/>
        <v/>
      </c>
      <c r="N19" s="29" t="str">
        <f t="shared" si="3"/>
        <v/>
      </c>
      <c r="O19" s="29" t="str">
        <f t="shared" si="4"/>
        <v/>
      </c>
    </row>
    <row r="20" spans="1:15" x14ac:dyDescent="0.2">
      <c r="A20" s="24" t="s">
        <v>232</v>
      </c>
      <c r="B20" t="s">
        <v>233</v>
      </c>
      <c r="C20" t="s">
        <v>177</v>
      </c>
      <c r="D20">
        <v>14</v>
      </c>
      <c r="E20" t="s">
        <v>221</v>
      </c>
      <c r="F20" t="s">
        <v>222</v>
      </c>
      <c r="G20" t="s">
        <v>228</v>
      </c>
      <c r="H20" t="s">
        <v>223</v>
      </c>
      <c r="I20" t="s">
        <v>108</v>
      </c>
      <c r="J20" s="24">
        <f t="shared" si="0"/>
        <v>2</v>
      </c>
      <c r="K20" t="str">
        <f t="shared" si="1"/>
        <v>Task</v>
      </c>
      <c r="L20" s="28">
        <f>IF(NOT(ISBLANK(I20)),VLOOKUP(I20,CostLookup!A:B,2)*LEFT(C20,FIND(" ",C20)),"")</f>
        <v>2664</v>
      </c>
      <c r="M20" s="29" t="str">
        <f t="shared" si="2"/>
        <v/>
      </c>
      <c r="N20" s="29" t="str">
        <f t="shared" si="3"/>
        <v/>
      </c>
      <c r="O20" s="29" t="str">
        <f t="shared" si="4"/>
        <v/>
      </c>
    </row>
    <row r="21" spans="1:15" x14ac:dyDescent="0.2">
      <c r="A21" s="24" t="s">
        <v>234</v>
      </c>
      <c r="B21" t="s">
        <v>235</v>
      </c>
      <c r="C21" t="s">
        <v>177</v>
      </c>
      <c r="D21">
        <v>14</v>
      </c>
      <c r="E21" t="s">
        <v>221</v>
      </c>
      <c r="F21" t="s">
        <v>222</v>
      </c>
      <c r="G21" t="s">
        <v>228</v>
      </c>
      <c r="H21" t="s">
        <v>223</v>
      </c>
      <c r="I21" t="s">
        <v>116</v>
      </c>
      <c r="J21" s="24">
        <f t="shared" si="0"/>
        <v>2</v>
      </c>
      <c r="K21" t="str">
        <f t="shared" si="1"/>
        <v>Task</v>
      </c>
      <c r="L21" s="28">
        <f>IF(NOT(ISBLANK(I21)),VLOOKUP(I21,CostLookup!A:B,2)*LEFT(C21,FIND(" ",C21)),"")</f>
        <v>3640.7999999999997</v>
      </c>
      <c r="M21" s="29" t="str">
        <f t="shared" si="2"/>
        <v/>
      </c>
      <c r="N21" s="29" t="str">
        <f t="shared" si="3"/>
        <v/>
      </c>
      <c r="O21" s="29" t="str">
        <f t="shared" si="4"/>
        <v/>
      </c>
    </row>
    <row r="22" spans="1:15" x14ac:dyDescent="0.2">
      <c r="A22" s="24" t="s">
        <v>236</v>
      </c>
      <c r="B22" t="s">
        <v>237</v>
      </c>
      <c r="C22" t="s">
        <v>177</v>
      </c>
      <c r="D22" t="s">
        <v>238</v>
      </c>
      <c r="E22">
        <v>22</v>
      </c>
      <c r="F22" t="s">
        <v>239</v>
      </c>
      <c r="G22" t="s">
        <v>240</v>
      </c>
      <c r="H22" t="s">
        <v>241</v>
      </c>
      <c r="I22" t="s">
        <v>169</v>
      </c>
      <c r="J22" s="24">
        <f t="shared" si="0"/>
        <v>2</v>
      </c>
      <c r="K22" t="str">
        <f t="shared" si="1"/>
        <v>Task</v>
      </c>
      <c r="L22" s="28">
        <f>IF(NOT(ISBLANK(I22)),VLOOKUP(I22,CostLookup!A:B,2)*LEFT(C22,FIND(" ",C22)),"")</f>
        <v>16926.72</v>
      </c>
      <c r="M22" s="29" t="str">
        <f t="shared" si="2"/>
        <v/>
      </c>
      <c r="N22" s="29" t="str">
        <f t="shared" si="3"/>
        <v/>
      </c>
      <c r="O22" s="29" t="str">
        <f t="shared" si="4"/>
        <v/>
      </c>
    </row>
    <row r="23" spans="1:15" x14ac:dyDescent="0.2">
      <c r="A23" s="24" t="s">
        <v>241</v>
      </c>
      <c r="B23" t="s">
        <v>242</v>
      </c>
      <c r="C23" t="s">
        <v>167</v>
      </c>
      <c r="D23" t="s">
        <v>215</v>
      </c>
      <c r="E23">
        <v>23</v>
      </c>
      <c r="F23" t="s">
        <v>243</v>
      </c>
      <c r="G23" t="s">
        <v>243</v>
      </c>
      <c r="H23" t="s">
        <v>244</v>
      </c>
      <c r="I23" t="s">
        <v>108</v>
      </c>
      <c r="J23" s="24">
        <f t="shared" si="0"/>
        <v>2</v>
      </c>
      <c r="K23" t="str">
        <f t="shared" si="1"/>
        <v>Task</v>
      </c>
      <c r="L23" s="28">
        <f>IF(NOT(ISBLANK(I23)),VLOOKUP(I23,CostLookup!A:B,2)*LEFT(C23,FIND(" ",C23)),"")</f>
        <v>1332</v>
      </c>
      <c r="M23" s="29" t="str">
        <f t="shared" si="2"/>
        <v/>
      </c>
      <c r="N23" s="29" t="str">
        <f t="shared" si="3"/>
        <v/>
      </c>
      <c r="O23" s="29" t="str">
        <f t="shared" si="4"/>
        <v/>
      </c>
    </row>
    <row r="24" spans="1:15" x14ac:dyDescent="0.2">
      <c r="A24" s="24" t="s">
        <v>244</v>
      </c>
      <c r="B24" t="s">
        <v>245</v>
      </c>
      <c r="C24" t="s">
        <v>246</v>
      </c>
      <c r="D24">
        <v>22</v>
      </c>
      <c r="E24" t="s">
        <v>247</v>
      </c>
      <c r="F24" t="s">
        <v>248</v>
      </c>
      <c r="G24" t="s">
        <v>213</v>
      </c>
      <c r="H24" t="s">
        <v>249</v>
      </c>
      <c r="I24" t="s">
        <v>169</v>
      </c>
      <c r="J24" s="24">
        <f t="shared" si="0"/>
        <v>2</v>
      </c>
      <c r="K24" t="str">
        <f t="shared" si="1"/>
        <v>Task</v>
      </c>
      <c r="L24" s="28">
        <f>IF(NOT(ISBLANK(I24)),VLOOKUP(I24,CostLookup!A:B,2)*LEFT(C24,FIND(" ",C24)),"")</f>
        <v>25390.080000000002</v>
      </c>
      <c r="M24" s="29" t="str">
        <f t="shared" si="2"/>
        <v/>
      </c>
      <c r="N24" s="29" t="str">
        <f t="shared" si="3"/>
        <v/>
      </c>
      <c r="O24" s="29" t="str">
        <f t="shared" si="4"/>
        <v/>
      </c>
    </row>
    <row r="25" spans="1:15" x14ac:dyDescent="0.2">
      <c r="A25" s="24" t="s">
        <v>1191</v>
      </c>
      <c r="B25" t="s">
        <v>250</v>
      </c>
      <c r="C25" t="s">
        <v>251</v>
      </c>
      <c r="F25" t="s">
        <v>252</v>
      </c>
      <c r="G25" t="s">
        <v>253</v>
      </c>
      <c r="J25" s="24">
        <f t="shared" si="0"/>
        <v>1</v>
      </c>
      <c r="K25" t="s">
        <v>1226</v>
      </c>
      <c r="L25" s="28" t="str">
        <f>IF(NOT(ISBLANK(I25)),VLOOKUP(I25,CostLookup!A:B,2)*LEFT(C25,FIND(" ",C25)),"")</f>
        <v/>
      </c>
      <c r="M25" s="29">
        <f t="shared" si="2"/>
        <v>28812.32</v>
      </c>
      <c r="N25" s="29" t="str">
        <f t="shared" si="3"/>
        <v/>
      </c>
      <c r="O25" s="29" t="str">
        <f t="shared" si="4"/>
        <v/>
      </c>
    </row>
    <row r="26" spans="1:15" x14ac:dyDescent="0.2">
      <c r="A26" s="24" t="s">
        <v>254</v>
      </c>
      <c r="B26" t="s">
        <v>255</v>
      </c>
      <c r="C26" t="s">
        <v>246</v>
      </c>
      <c r="D26">
        <v>23</v>
      </c>
      <c r="E26">
        <v>32</v>
      </c>
      <c r="F26" t="s">
        <v>252</v>
      </c>
      <c r="G26" t="s">
        <v>256</v>
      </c>
      <c r="H26" t="s">
        <v>257</v>
      </c>
      <c r="I26" t="s">
        <v>108</v>
      </c>
      <c r="J26" s="24">
        <f t="shared" si="0"/>
        <v>2</v>
      </c>
      <c r="K26" t="str">
        <f t="shared" si="1"/>
        <v>Task</v>
      </c>
      <c r="L26" s="28">
        <f>IF(NOT(ISBLANK(I26)),VLOOKUP(I26,CostLookup!A:B,2)*LEFT(C26,FIND(" ",C26)),"")</f>
        <v>3996</v>
      </c>
      <c r="M26" s="29" t="str">
        <f t="shared" si="2"/>
        <v/>
      </c>
      <c r="N26" s="29" t="str">
        <f t="shared" si="3"/>
        <v/>
      </c>
      <c r="O26" s="29" t="str">
        <f t="shared" si="4"/>
        <v/>
      </c>
    </row>
    <row r="27" spans="1:15" x14ac:dyDescent="0.2">
      <c r="A27" s="24" t="s">
        <v>258</v>
      </c>
      <c r="B27" t="s">
        <v>259</v>
      </c>
      <c r="C27" t="s">
        <v>177</v>
      </c>
      <c r="D27">
        <v>23</v>
      </c>
      <c r="E27">
        <v>27</v>
      </c>
      <c r="F27" t="s">
        <v>252</v>
      </c>
      <c r="G27" t="s">
        <v>260</v>
      </c>
      <c r="H27" t="s">
        <v>261</v>
      </c>
      <c r="I27" t="s">
        <v>116</v>
      </c>
      <c r="J27" s="24">
        <f t="shared" si="0"/>
        <v>2</v>
      </c>
      <c r="K27" t="str">
        <f t="shared" si="1"/>
        <v>Task</v>
      </c>
      <c r="L27" s="28">
        <f>IF(NOT(ISBLANK(I27)),VLOOKUP(I27,CostLookup!A:B,2)*LEFT(C27,FIND(" ",C27)),"")</f>
        <v>3640.7999999999997</v>
      </c>
      <c r="M27" s="29" t="str">
        <f t="shared" si="2"/>
        <v/>
      </c>
      <c r="N27" s="29" t="str">
        <f t="shared" si="3"/>
        <v/>
      </c>
      <c r="O27" s="29" t="str">
        <f t="shared" si="4"/>
        <v/>
      </c>
    </row>
    <row r="28" spans="1:15" x14ac:dyDescent="0.2">
      <c r="A28" s="24" t="s">
        <v>261</v>
      </c>
      <c r="B28" t="s">
        <v>262</v>
      </c>
      <c r="C28" t="s">
        <v>177</v>
      </c>
      <c r="D28">
        <v>26</v>
      </c>
      <c r="E28">
        <v>32</v>
      </c>
      <c r="F28" t="s">
        <v>256</v>
      </c>
      <c r="G28" t="s">
        <v>253</v>
      </c>
      <c r="H28" t="s">
        <v>257</v>
      </c>
      <c r="I28" t="s">
        <v>263</v>
      </c>
      <c r="J28" s="24">
        <f t="shared" si="0"/>
        <v>2</v>
      </c>
      <c r="K28" t="str">
        <f t="shared" si="1"/>
        <v>Task</v>
      </c>
      <c r="L28" s="28">
        <f>IF(NOT(ISBLANK(I28)),VLOOKUP(I28,CostLookup!A:B,2)*LEFT(C28,FIND(" ",C28)),"")</f>
        <v>6304.7999999999993</v>
      </c>
      <c r="M28" s="29" t="str">
        <f t="shared" si="2"/>
        <v/>
      </c>
      <c r="N28" s="29" t="str">
        <f t="shared" si="3"/>
        <v/>
      </c>
      <c r="O28" s="29" t="str">
        <f t="shared" si="4"/>
        <v/>
      </c>
    </row>
    <row r="29" spans="1:15" x14ac:dyDescent="0.2">
      <c r="A29" s="24" t="s">
        <v>264</v>
      </c>
      <c r="B29" t="s">
        <v>265</v>
      </c>
      <c r="C29" t="s">
        <v>246</v>
      </c>
      <c r="D29">
        <v>23</v>
      </c>
      <c r="E29" t="s">
        <v>266</v>
      </c>
      <c r="F29" t="s">
        <v>252</v>
      </c>
      <c r="G29" t="s">
        <v>256</v>
      </c>
      <c r="H29" t="s">
        <v>268</v>
      </c>
      <c r="I29" t="s">
        <v>267</v>
      </c>
      <c r="J29" s="24">
        <f t="shared" si="0"/>
        <v>2</v>
      </c>
      <c r="K29" t="str">
        <f t="shared" si="1"/>
        <v>Task</v>
      </c>
      <c r="L29" s="28">
        <f>IF(NOT(ISBLANK(I29)),VLOOKUP(I29,CostLookup!A:B,2)*LEFT(C29,FIND(" ",C29)),"")</f>
        <v>7411.2000000000007</v>
      </c>
      <c r="M29" s="29" t="str">
        <f t="shared" si="2"/>
        <v/>
      </c>
      <c r="N29" s="29" t="str">
        <f t="shared" si="3"/>
        <v/>
      </c>
      <c r="O29" s="29" t="str">
        <f t="shared" si="4"/>
        <v/>
      </c>
    </row>
    <row r="30" spans="1:15" x14ac:dyDescent="0.2">
      <c r="A30" s="24" t="s">
        <v>269</v>
      </c>
      <c r="B30" t="s">
        <v>270</v>
      </c>
      <c r="C30" t="s">
        <v>177</v>
      </c>
      <c r="D30">
        <v>23</v>
      </c>
      <c r="E30" t="s">
        <v>266</v>
      </c>
      <c r="F30" t="s">
        <v>252</v>
      </c>
      <c r="G30" t="s">
        <v>260</v>
      </c>
      <c r="H30" t="s">
        <v>268</v>
      </c>
      <c r="I30" t="s">
        <v>113</v>
      </c>
      <c r="J30" s="24">
        <f t="shared" si="0"/>
        <v>2</v>
      </c>
      <c r="K30" t="str">
        <f t="shared" si="1"/>
        <v>Task</v>
      </c>
      <c r="L30" s="28">
        <f>IF(NOT(ISBLANK(I30)),VLOOKUP(I30,CostLookup!A:B,2)*LEFT(C30,FIND(" ",C30)),"")</f>
        <v>2124.3200000000002</v>
      </c>
      <c r="M30" s="29" t="str">
        <f t="shared" si="2"/>
        <v/>
      </c>
      <c r="N30" s="29" t="str">
        <f t="shared" si="3"/>
        <v/>
      </c>
      <c r="O30" s="29" t="str">
        <f t="shared" si="4"/>
        <v/>
      </c>
    </row>
    <row r="31" spans="1:15" x14ac:dyDescent="0.2">
      <c r="A31" s="24" t="s">
        <v>271</v>
      </c>
      <c r="B31" t="s">
        <v>272</v>
      </c>
      <c r="C31" t="s">
        <v>246</v>
      </c>
      <c r="D31">
        <v>23</v>
      </c>
      <c r="E31">
        <v>32</v>
      </c>
      <c r="F31" t="s">
        <v>252</v>
      </c>
      <c r="G31" t="s">
        <v>256</v>
      </c>
      <c r="H31" t="s">
        <v>257</v>
      </c>
      <c r="I31" t="s">
        <v>110</v>
      </c>
      <c r="J31" s="24">
        <f t="shared" si="0"/>
        <v>2</v>
      </c>
      <c r="K31" t="str">
        <f t="shared" si="1"/>
        <v>Task</v>
      </c>
      <c r="L31" s="28">
        <f>IF(NOT(ISBLANK(I31)),VLOOKUP(I31,CostLookup!A:B,2)*LEFT(C31,FIND(" ",C31)),"")</f>
        <v>5335.2000000000007</v>
      </c>
      <c r="M31" s="29" t="str">
        <f t="shared" si="2"/>
        <v/>
      </c>
      <c r="N31" s="29" t="str">
        <f t="shared" si="3"/>
        <v/>
      </c>
      <c r="O31" s="29" t="str">
        <f t="shared" si="4"/>
        <v/>
      </c>
    </row>
    <row r="32" spans="1:15" x14ac:dyDescent="0.2">
      <c r="A32" s="24" t="s">
        <v>1192</v>
      </c>
      <c r="B32" t="s">
        <v>273</v>
      </c>
      <c r="C32" t="s">
        <v>521</v>
      </c>
      <c r="F32" t="s">
        <v>275</v>
      </c>
      <c r="G32" t="s">
        <v>25</v>
      </c>
      <c r="J32" s="24">
        <f t="shared" si="0"/>
        <v>1</v>
      </c>
      <c r="K32" t="s">
        <v>1226</v>
      </c>
      <c r="L32" s="28" t="str">
        <f>IF(NOT(ISBLANK(I32)),VLOOKUP(I32,CostLookup!A:B,2)*LEFT(C32,FIND(" ",C32)),"")</f>
        <v/>
      </c>
      <c r="M32" s="29">
        <f t="shared" si="2"/>
        <v>84369.51999999999</v>
      </c>
      <c r="N32" s="29" t="str">
        <f t="shared" si="3"/>
        <v/>
      </c>
      <c r="O32" s="29" t="str">
        <f t="shared" si="4"/>
        <v/>
      </c>
    </row>
    <row r="33" spans="1:15" x14ac:dyDescent="0.2">
      <c r="A33" s="24" t="s">
        <v>257</v>
      </c>
      <c r="B33" t="s">
        <v>276</v>
      </c>
      <c r="C33" t="s">
        <v>251</v>
      </c>
      <c r="D33" t="s">
        <v>277</v>
      </c>
      <c r="E33">
        <v>33</v>
      </c>
      <c r="F33" t="s">
        <v>275</v>
      </c>
      <c r="G33" t="s">
        <v>12</v>
      </c>
      <c r="H33" t="s">
        <v>279</v>
      </c>
      <c r="I33" t="s">
        <v>278</v>
      </c>
      <c r="J33" s="24">
        <f t="shared" si="0"/>
        <v>2</v>
      </c>
      <c r="K33" t="str">
        <f t="shared" si="1"/>
        <v>Task</v>
      </c>
      <c r="L33" s="28">
        <f>IF(NOT(ISBLANK(I33)),VLOOKUP(I33,CostLookup!A:B,2)*LEFT(C33,FIND(" ",C33)),"")</f>
        <v>33853.440000000002</v>
      </c>
      <c r="M33" s="29" t="str">
        <f t="shared" si="2"/>
        <v/>
      </c>
      <c r="N33" s="29" t="str">
        <f t="shared" si="3"/>
        <v/>
      </c>
      <c r="O33" s="29" t="str">
        <f t="shared" si="4"/>
        <v/>
      </c>
    </row>
    <row r="34" spans="1:15" x14ac:dyDescent="0.2">
      <c r="A34" s="24" t="s">
        <v>279</v>
      </c>
      <c r="B34" t="s">
        <v>280</v>
      </c>
      <c r="C34" t="s">
        <v>246</v>
      </c>
      <c r="D34">
        <v>32</v>
      </c>
      <c r="E34">
        <v>34</v>
      </c>
      <c r="F34" t="s">
        <v>281</v>
      </c>
      <c r="G34" t="s">
        <v>52</v>
      </c>
      <c r="H34" t="s">
        <v>283</v>
      </c>
      <c r="I34" t="s">
        <v>282</v>
      </c>
      <c r="J34" s="24">
        <f t="shared" si="0"/>
        <v>2</v>
      </c>
      <c r="K34" t="str">
        <f t="shared" si="1"/>
        <v>Task</v>
      </c>
      <c r="L34" s="28">
        <f>IF(NOT(ISBLANK(I34)),VLOOKUP(I34,CostLookup!A:B,2)*LEFT(C34,FIND(" ",C34)),"")</f>
        <v>17688.48</v>
      </c>
      <c r="M34" s="29" t="str">
        <f t="shared" si="2"/>
        <v/>
      </c>
      <c r="N34" s="29" t="str">
        <f t="shared" si="3"/>
        <v/>
      </c>
      <c r="O34" s="29" t="str">
        <f t="shared" si="4"/>
        <v/>
      </c>
    </row>
    <row r="35" spans="1:15" x14ac:dyDescent="0.2">
      <c r="A35" s="24" t="s">
        <v>283</v>
      </c>
      <c r="B35" t="s">
        <v>284</v>
      </c>
      <c r="C35" t="s">
        <v>167</v>
      </c>
      <c r="D35">
        <v>33</v>
      </c>
      <c r="E35" t="s">
        <v>285</v>
      </c>
      <c r="F35" t="s">
        <v>6</v>
      </c>
      <c r="G35" t="s">
        <v>6</v>
      </c>
      <c r="H35" t="s">
        <v>286</v>
      </c>
      <c r="I35" t="s">
        <v>110</v>
      </c>
      <c r="J35" s="24">
        <f t="shared" si="0"/>
        <v>2</v>
      </c>
      <c r="K35" t="str">
        <f t="shared" si="1"/>
        <v>Task</v>
      </c>
      <c r="L35" s="28">
        <f>IF(NOT(ISBLANK(I35)),VLOOKUP(I35,CostLookup!A:B,2)*LEFT(C35,FIND(" ",C35)),"")</f>
        <v>1778.4</v>
      </c>
      <c r="M35" s="29" t="str">
        <f t="shared" si="2"/>
        <v/>
      </c>
      <c r="N35" s="29" t="str">
        <f t="shared" si="3"/>
        <v/>
      </c>
      <c r="O35" s="29" t="str">
        <f t="shared" si="4"/>
        <v/>
      </c>
    </row>
    <row r="36" spans="1:15" x14ac:dyDescent="0.2">
      <c r="A36" s="24" t="s">
        <v>287</v>
      </c>
      <c r="B36" t="s">
        <v>288</v>
      </c>
      <c r="C36" t="s">
        <v>289</v>
      </c>
      <c r="D36">
        <v>34</v>
      </c>
      <c r="E36">
        <v>36</v>
      </c>
      <c r="F36" t="s">
        <v>290</v>
      </c>
      <c r="G36" t="s">
        <v>446</v>
      </c>
      <c r="H36" t="s">
        <v>291</v>
      </c>
      <c r="I36" t="s">
        <v>110</v>
      </c>
      <c r="J36" s="24">
        <f t="shared" si="0"/>
        <v>2</v>
      </c>
      <c r="K36" t="str">
        <f t="shared" si="1"/>
        <v>Task</v>
      </c>
      <c r="L36" s="28">
        <f>IF(NOT(ISBLANK(I36)),VLOOKUP(I36,CostLookup!A:B,2)*LEFT(C36,FIND(" ",C36)),"")</f>
        <v>8892</v>
      </c>
      <c r="M36" s="29" t="str">
        <f t="shared" si="2"/>
        <v/>
      </c>
      <c r="N36" s="29" t="str">
        <f t="shared" si="3"/>
        <v/>
      </c>
      <c r="O36" s="29" t="str">
        <f t="shared" si="4"/>
        <v/>
      </c>
    </row>
    <row r="37" spans="1:15" x14ac:dyDescent="0.2">
      <c r="A37" s="24" t="s">
        <v>291</v>
      </c>
      <c r="B37" t="s">
        <v>292</v>
      </c>
      <c r="C37" t="s">
        <v>289</v>
      </c>
      <c r="D37">
        <v>35</v>
      </c>
      <c r="E37">
        <v>37</v>
      </c>
      <c r="F37" t="s">
        <v>24</v>
      </c>
      <c r="G37" t="s">
        <v>450</v>
      </c>
      <c r="H37" t="s">
        <v>296</v>
      </c>
      <c r="I37" t="s">
        <v>295</v>
      </c>
      <c r="J37" s="24">
        <f t="shared" si="0"/>
        <v>2</v>
      </c>
      <c r="K37" t="str">
        <f t="shared" si="1"/>
        <v>Task</v>
      </c>
      <c r="L37" s="28">
        <f>IF(NOT(ISBLANK(I37)),VLOOKUP(I37,CostLookup!A:B,2)*LEFT(C37,FIND(" ",C37)),"")</f>
        <v>20378.800000000003</v>
      </c>
      <c r="M37" s="29" t="str">
        <f t="shared" si="2"/>
        <v/>
      </c>
      <c r="N37" s="29" t="str">
        <f t="shared" si="3"/>
        <v/>
      </c>
      <c r="O37" s="29" t="str">
        <f t="shared" si="4"/>
        <v/>
      </c>
    </row>
    <row r="38" spans="1:15" x14ac:dyDescent="0.2">
      <c r="A38" s="24" t="s">
        <v>296</v>
      </c>
      <c r="B38" t="s">
        <v>297</v>
      </c>
      <c r="C38" t="s">
        <v>167</v>
      </c>
      <c r="D38">
        <v>36</v>
      </c>
      <c r="E38">
        <v>65</v>
      </c>
      <c r="F38" t="s">
        <v>25</v>
      </c>
      <c r="G38" t="s">
        <v>25</v>
      </c>
      <c r="H38" t="s">
        <v>298</v>
      </c>
      <c r="I38" t="s">
        <v>110</v>
      </c>
      <c r="J38" s="24">
        <f t="shared" si="0"/>
        <v>2</v>
      </c>
      <c r="K38" t="str">
        <f t="shared" si="1"/>
        <v>Task</v>
      </c>
      <c r="L38" s="28">
        <f>IF(NOT(ISBLANK(I38)),VLOOKUP(I38,CostLookup!A:B,2)*LEFT(C38,FIND(" ",C38)),"")</f>
        <v>1778.4</v>
      </c>
      <c r="M38" s="29" t="str">
        <f t="shared" si="2"/>
        <v/>
      </c>
      <c r="N38" s="29" t="str">
        <f t="shared" si="3"/>
        <v/>
      </c>
      <c r="O38" s="29" t="str">
        <f t="shared" si="4"/>
        <v/>
      </c>
    </row>
    <row r="39" spans="1:15" x14ac:dyDescent="0.2">
      <c r="A39" s="24" t="s">
        <v>1193</v>
      </c>
      <c r="B39" t="s">
        <v>299</v>
      </c>
      <c r="C39" t="s">
        <v>1260</v>
      </c>
      <c r="F39" t="s">
        <v>63</v>
      </c>
      <c r="G39" t="s">
        <v>678</v>
      </c>
      <c r="J39" s="24">
        <f t="shared" si="0"/>
        <v>0</v>
      </c>
      <c r="K39" t="str">
        <f t="shared" si="1"/>
        <v>Phase</v>
      </c>
      <c r="L39" s="28" t="str">
        <f>IF(NOT(ISBLANK(I39)),VLOOKUP(I39,CostLookup!A:B,2)*LEFT(C39,FIND(" ",C39)),"")</f>
        <v/>
      </c>
      <c r="M39" s="29" t="str">
        <f t="shared" si="2"/>
        <v/>
      </c>
      <c r="N39" s="29" t="str">
        <f t="shared" si="3"/>
        <v/>
      </c>
      <c r="O39" s="29">
        <f t="shared" si="4"/>
        <v>988559.75999999978</v>
      </c>
    </row>
    <row r="40" spans="1:15" x14ac:dyDescent="0.2">
      <c r="A40" s="24" t="s">
        <v>1194</v>
      </c>
      <c r="B40" t="s">
        <v>302</v>
      </c>
      <c r="C40" t="s">
        <v>177</v>
      </c>
      <c r="D40" t="s">
        <v>303</v>
      </c>
      <c r="E40" t="s">
        <v>304</v>
      </c>
      <c r="F40" t="s">
        <v>63</v>
      </c>
      <c r="G40" t="s">
        <v>28</v>
      </c>
      <c r="H40" t="s">
        <v>306</v>
      </c>
      <c r="I40" t="s">
        <v>1261</v>
      </c>
      <c r="J40" s="24">
        <f t="shared" si="0"/>
        <v>1</v>
      </c>
      <c r="K40" t="str">
        <f t="shared" si="1"/>
        <v>Task</v>
      </c>
      <c r="L40" s="28">
        <f>IF(NOT(ISBLANK(I40)),VLOOKUP(I40,CostLookup!A:B,2)*LEFT(C40,FIND(" ",C40)),"")</f>
        <v>5681.1200000000008</v>
      </c>
      <c r="M40" s="29" t="str">
        <f t="shared" si="2"/>
        <v/>
      </c>
      <c r="N40" s="29" t="str">
        <f t="shared" si="3"/>
        <v/>
      </c>
      <c r="O40" s="29" t="str">
        <f t="shared" si="4"/>
        <v/>
      </c>
    </row>
    <row r="41" spans="1:15" x14ac:dyDescent="0.2">
      <c r="A41" s="24" t="s">
        <v>1195</v>
      </c>
      <c r="B41" t="s">
        <v>307</v>
      </c>
      <c r="C41" t="s">
        <v>1262</v>
      </c>
      <c r="F41" t="s">
        <v>61</v>
      </c>
      <c r="G41" t="s">
        <v>485</v>
      </c>
      <c r="J41" s="24">
        <f t="shared" si="0"/>
        <v>1</v>
      </c>
      <c r="K41" t="str">
        <f t="shared" si="1"/>
        <v>Component</v>
      </c>
      <c r="L41" s="28" t="str">
        <f>IF(NOT(ISBLANK(I41)),VLOOKUP(I41,CostLookup!A:B,2)*LEFT(C41,FIND(" ",C41)),"")</f>
        <v/>
      </c>
      <c r="M41" s="29" t="str">
        <f t="shared" si="2"/>
        <v/>
      </c>
      <c r="N41" s="29">
        <f t="shared" si="3"/>
        <v>175000.08</v>
      </c>
      <c r="O41" s="29" t="str">
        <f t="shared" si="4"/>
        <v/>
      </c>
    </row>
    <row r="42" spans="1:15" x14ac:dyDescent="0.2">
      <c r="A42" s="24" t="s">
        <v>310</v>
      </c>
      <c r="B42" t="s">
        <v>311</v>
      </c>
      <c r="C42" t="s">
        <v>1263</v>
      </c>
      <c r="F42" t="s">
        <v>61</v>
      </c>
      <c r="G42" t="s">
        <v>90</v>
      </c>
      <c r="J42" s="24">
        <f t="shared" si="0"/>
        <v>2</v>
      </c>
      <c r="K42" t="str">
        <f t="shared" si="1"/>
        <v>Activity</v>
      </c>
      <c r="L42" s="28" t="str">
        <f>IF(NOT(ISBLANK(I42)),VLOOKUP(I42,CostLookup!A:B,2)*LEFT(C42,FIND(" ",C42)),"")</f>
        <v/>
      </c>
      <c r="M42" s="29">
        <f t="shared" si="2"/>
        <v>33121.119999999995</v>
      </c>
      <c r="N42" s="29" t="str">
        <f t="shared" si="3"/>
        <v/>
      </c>
      <c r="O42" s="29" t="str">
        <f t="shared" si="4"/>
        <v/>
      </c>
    </row>
    <row r="43" spans="1:15" x14ac:dyDescent="0.2">
      <c r="A43" s="24" t="s">
        <v>314</v>
      </c>
      <c r="B43" t="s">
        <v>315</v>
      </c>
      <c r="C43" t="s">
        <v>251</v>
      </c>
      <c r="D43">
        <v>39</v>
      </c>
      <c r="E43">
        <v>43</v>
      </c>
      <c r="F43" t="s">
        <v>61</v>
      </c>
      <c r="G43" t="s">
        <v>24</v>
      </c>
      <c r="H43" t="s">
        <v>317</v>
      </c>
      <c r="I43" t="s">
        <v>316</v>
      </c>
      <c r="J43" s="24">
        <f t="shared" si="0"/>
        <v>3</v>
      </c>
      <c r="K43" t="str">
        <f t="shared" si="1"/>
        <v>Task</v>
      </c>
      <c r="L43" s="28">
        <f>IF(NOT(ISBLANK(I43)),VLOOKUP(I43,CostLookup!A:B,2)*LEFT(C43,FIND(" ",C43)),"")</f>
        <v>11852.16</v>
      </c>
      <c r="M43" s="29" t="str">
        <f t="shared" si="2"/>
        <v/>
      </c>
      <c r="N43" s="29" t="str">
        <f t="shared" si="3"/>
        <v/>
      </c>
      <c r="O43" s="29" t="str">
        <f t="shared" si="4"/>
        <v/>
      </c>
    </row>
    <row r="44" spans="1:15" x14ac:dyDescent="0.2">
      <c r="A44" s="24" t="s">
        <v>317</v>
      </c>
      <c r="B44" t="s">
        <v>318</v>
      </c>
      <c r="C44" t="s">
        <v>177</v>
      </c>
      <c r="D44">
        <v>42</v>
      </c>
      <c r="E44">
        <v>44</v>
      </c>
      <c r="F44" t="s">
        <v>69</v>
      </c>
      <c r="G44" t="s">
        <v>62</v>
      </c>
      <c r="H44" t="s">
        <v>319</v>
      </c>
      <c r="I44" t="s">
        <v>1264</v>
      </c>
      <c r="J44" s="24">
        <f t="shared" si="0"/>
        <v>3</v>
      </c>
      <c r="K44" t="str">
        <f t="shared" si="1"/>
        <v>Task</v>
      </c>
      <c r="L44" s="28">
        <f>IF(NOT(ISBLANK(I44)),VLOOKUP(I44,CostLookup!A:B,2)*LEFT(C44,FIND(" ",C44)),"")</f>
        <v>5926.08</v>
      </c>
      <c r="M44" s="29" t="str">
        <f t="shared" si="2"/>
        <v/>
      </c>
      <c r="N44" s="29" t="str">
        <f t="shared" si="3"/>
        <v/>
      </c>
      <c r="O44" s="29" t="str">
        <f t="shared" si="4"/>
        <v/>
      </c>
    </row>
    <row r="45" spans="1:15" x14ac:dyDescent="0.2">
      <c r="A45" s="24" t="s">
        <v>319</v>
      </c>
      <c r="B45" t="s">
        <v>320</v>
      </c>
      <c r="C45" t="s">
        <v>177</v>
      </c>
      <c r="D45">
        <v>43</v>
      </c>
      <c r="E45">
        <v>45</v>
      </c>
      <c r="F45" t="s">
        <v>165</v>
      </c>
      <c r="G45" t="s">
        <v>405</v>
      </c>
      <c r="H45" t="s">
        <v>323</v>
      </c>
      <c r="I45" t="s">
        <v>139</v>
      </c>
      <c r="J45" s="24">
        <f t="shared" si="0"/>
        <v>3</v>
      </c>
      <c r="K45" t="str">
        <f t="shared" si="1"/>
        <v>Task</v>
      </c>
      <c r="L45" s="28">
        <f>IF(NOT(ISBLANK(I45)),VLOOKUP(I45,CostLookup!A:B,2)*LEFT(C45,FIND(" ",C45)),"")</f>
        <v>3640.7999999999997</v>
      </c>
      <c r="M45" s="29" t="str">
        <f t="shared" si="2"/>
        <v/>
      </c>
      <c r="N45" s="29" t="str">
        <f t="shared" si="3"/>
        <v/>
      </c>
      <c r="O45" s="29" t="str">
        <f t="shared" si="4"/>
        <v/>
      </c>
    </row>
    <row r="46" spans="1:15" x14ac:dyDescent="0.2">
      <c r="A46" s="24" t="s">
        <v>323</v>
      </c>
      <c r="B46" t="s">
        <v>324</v>
      </c>
      <c r="C46" t="s">
        <v>251</v>
      </c>
      <c r="D46">
        <v>44</v>
      </c>
      <c r="E46">
        <v>46</v>
      </c>
      <c r="F46" t="s">
        <v>1265</v>
      </c>
      <c r="G46" t="s">
        <v>518</v>
      </c>
      <c r="H46" t="s">
        <v>327</v>
      </c>
      <c r="I46" t="s">
        <v>122</v>
      </c>
      <c r="J46" s="24">
        <f t="shared" si="0"/>
        <v>3</v>
      </c>
      <c r="K46" t="str">
        <f t="shared" si="1"/>
        <v>Task</v>
      </c>
      <c r="L46" s="28">
        <f>IF(NOT(ISBLANK(I46)),VLOOKUP(I46,CostLookup!A:B,2)*LEFT(C46,FIND(" ",C46)),"")</f>
        <v>6374.08</v>
      </c>
      <c r="M46" s="29" t="str">
        <f t="shared" si="2"/>
        <v/>
      </c>
      <c r="N46" s="29" t="str">
        <f t="shared" si="3"/>
        <v/>
      </c>
      <c r="O46" s="29" t="str">
        <f t="shared" si="4"/>
        <v/>
      </c>
    </row>
    <row r="47" spans="1:15" x14ac:dyDescent="0.2">
      <c r="A47" s="24" t="s">
        <v>327</v>
      </c>
      <c r="B47" t="s">
        <v>328</v>
      </c>
      <c r="C47" t="s">
        <v>251</v>
      </c>
      <c r="D47">
        <v>45</v>
      </c>
      <c r="E47">
        <v>49</v>
      </c>
      <c r="F47" t="s">
        <v>522</v>
      </c>
      <c r="G47" t="s">
        <v>90</v>
      </c>
      <c r="H47" t="s">
        <v>331</v>
      </c>
      <c r="I47" t="s">
        <v>108</v>
      </c>
      <c r="J47" s="24">
        <f t="shared" si="0"/>
        <v>3</v>
      </c>
      <c r="K47" t="str">
        <f t="shared" si="1"/>
        <v>Task</v>
      </c>
      <c r="L47" s="28">
        <f>IF(NOT(ISBLANK(I47)),VLOOKUP(I47,CostLookup!A:B,2)*LEFT(C47,FIND(" ",C47)),"")</f>
        <v>5328</v>
      </c>
      <c r="M47" s="29" t="str">
        <f t="shared" si="2"/>
        <v/>
      </c>
      <c r="N47" s="29" t="str">
        <f t="shared" si="3"/>
        <v/>
      </c>
      <c r="O47" s="29" t="str">
        <f t="shared" si="4"/>
        <v/>
      </c>
    </row>
    <row r="48" spans="1:15" x14ac:dyDescent="0.2">
      <c r="A48" s="24" t="s">
        <v>332</v>
      </c>
      <c r="B48" t="s">
        <v>333</v>
      </c>
      <c r="C48" t="s">
        <v>527</v>
      </c>
      <c r="F48" t="s">
        <v>325</v>
      </c>
      <c r="G48" t="s">
        <v>343</v>
      </c>
      <c r="J48" s="24">
        <f t="shared" si="0"/>
        <v>2</v>
      </c>
      <c r="K48" t="str">
        <f t="shared" si="1"/>
        <v>Activity</v>
      </c>
      <c r="L48" s="28" t="str">
        <f>IF(NOT(ISBLANK(I48)),VLOOKUP(I48,CostLookup!A:B,2)*LEFT(C48,FIND(" ",C48)),"")</f>
        <v/>
      </c>
      <c r="M48" s="29">
        <f t="shared" si="2"/>
        <v>13756.56</v>
      </c>
      <c r="N48" s="29" t="str">
        <f t="shared" si="3"/>
        <v/>
      </c>
      <c r="O48" s="29" t="str">
        <f t="shared" si="4"/>
        <v/>
      </c>
    </row>
    <row r="49" spans="1:15" x14ac:dyDescent="0.2">
      <c r="A49" s="24" t="s">
        <v>337</v>
      </c>
      <c r="B49" t="s">
        <v>338</v>
      </c>
      <c r="C49" t="s">
        <v>177</v>
      </c>
      <c r="D49">
        <v>39</v>
      </c>
      <c r="E49">
        <v>49</v>
      </c>
      <c r="F49" t="s">
        <v>325</v>
      </c>
      <c r="G49" t="s">
        <v>372</v>
      </c>
      <c r="H49" t="s">
        <v>331</v>
      </c>
      <c r="I49" t="s">
        <v>139</v>
      </c>
      <c r="J49" s="24">
        <f t="shared" si="0"/>
        <v>3</v>
      </c>
      <c r="K49" t="str">
        <f t="shared" si="1"/>
        <v>Task</v>
      </c>
      <c r="L49" s="28">
        <f>IF(NOT(ISBLANK(I49)),VLOOKUP(I49,CostLookup!A:B,2)*LEFT(C49,FIND(" ",C49)),"")</f>
        <v>3640.7999999999997</v>
      </c>
      <c r="M49" s="29" t="str">
        <f t="shared" si="2"/>
        <v/>
      </c>
      <c r="N49" s="29" t="str">
        <f t="shared" si="3"/>
        <v/>
      </c>
      <c r="O49" s="29" t="str">
        <f t="shared" si="4"/>
        <v/>
      </c>
    </row>
    <row r="50" spans="1:15" x14ac:dyDescent="0.2">
      <c r="A50" s="24" t="s">
        <v>331</v>
      </c>
      <c r="B50" t="s">
        <v>339</v>
      </c>
      <c r="C50" t="s">
        <v>246</v>
      </c>
      <c r="D50" t="s">
        <v>340</v>
      </c>
      <c r="E50" t="s">
        <v>341</v>
      </c>
      <c r="F50" t="s">
        <v>387</v>
      </c>
      <c r="G50" t="s">
        <v>313</v>
      </c>
      <c r="H50" t="s">
        <v>345</v>
      </c>
      <c r="I50" t="s">
        <v>122</v>
      </c>
      <c r="J50" s="24">
        <f t="shared" si="0"/>
        <v>3</v>
      </c>
      <c r="K50" t="str">
        <f t="shared" si="1"/>
        <v>Task</v>
      </c>
      <c r="L50" s="28">
        <f>IF(NOT(ISBLANK(I50)),VLOOKUP(I50,CostLookup!A:B,2)*LEFT(C50,FIND(" ",C50)),"")</f>
        <v>4780.5599999999995</v>
      </c>
      <c r="M50" s="29" t="str">
        <f t="shared" si="2"/>
        <v/>
      </c>
      <c r="N50" s="29" t="str">
        <f t="shared" si="3"/>
        <v/>
      </c>
      <c r="O50" s="29" t="str">
        <f t="shared" si="4"/>
        <v/>
      </c>
    </row>
    <row r="51" spans="1:15" x14ac:dyDescent="0.2">
      <c r="A51" s="24" t="s">
        <v>346</v>
      </c>
      <c r="B51" t="s">
        <v>347</v>
      </c>
      <c r="C51" t="s">
        <v>246</v>
      </c>
      <c r="D51">
        <v>49</v>
      </c>
      <c r="E51">
        <v>62</v>
      </c>
      <c r="F51" t="s">
        <v>342</v>
      </c>
      <c r="G51" t="s">
        <v>343</v>
      </c>
      <c r="H51" t="s">
        <v>351</v>
      </c>
      <c r="I51" t="s">
        <v>110</v>
      </c>
      <c r="J51" s="24">
        <f t="shared" si="0"/>
        <v>3</v>
      </c>
      <c r="K51" t="str">
        <f t="shared" si="1"/>
        <v>Task</v>
      </c>
      <c r="L51" s="28">
        <f>IF(NOT(ISBLANK(I51)),VLOOKUP(I51,CostLookup!A:B,2)*LEFT(C51,FIND(" ",C51)),"")</f>
        <v>5335.2000000000007</v>
      </c>
      <c r="M51" s="29" t="str">
        <f t="shared" si="2"/>
        <v/>
      </c>
      <c r="N51" s="29" t="str">
        <f t="shared" si="3"/>
        <v/>
      </c>
      <c r="O51" s="29" t="str">
        <f t="shared" si="4"/>
        <v/>
      </c>
    </row>
    <row r="52" spans="1:15" x14ac:dyDescent="0.2">
      <c r="A52" s="24" t="s">
        <v>352</v>
      </c>
      <c r="B52" t="s">
        <v>353</v>
      </c>
      <c r="C52" t="s">
        <v>399</v>
      </c>
      <c r="F52" t="s">
        <v>342</v>
      </c>
      <c r="G52" t="s">
        <v>1266</v>
      </c>
      <c r="J52" s="24">
        <f t="shared" si="0"/>
        <v>2</v>
      </c>
      <c r="K52" t="str">
        <f t="shared" si="1"/>
        <v>Activity</v>
      </c>
      <c r="L52" s="28" t="str">
        <f>IF(NOT(ISBLANK(I52)),VLOOKUP(I52,CostLookup!A:B,2)*LEFT(C52,FIND(" ",C52)),"")</f>
        <v/>
      </c>
      <c r="M52" s="29">
        <f t="shared" si="2"/>
        <v>25566.079999999998</v>
      </c>
      <c r="N52" s="29" t="str">
        <f t="shared" si="3"/>
        <v/>
      </c>
      <c r="O52" s="29" t="str">
        <f t="shared" si="4"/>
        <v/>
      </c>
    </row>
    <row r="53" spans="1:15" x14ac:dyDescent="0.2">
      <c r="A53" s="24" t="s">
        <v>356</v>
      </c>
      <c r="B53" t="s">
        <v>357</v>
      </c>
      <c r="C53" t="s">
        <v>358</v>
      </c>
      <c r="D53">
        <v>49</v>
      </c>
      <c r="E53">
        <v>53</v>
      </c>
      <c r="F53" t="s">
        <v>342</v>
      </c>
      <c r="G53" t="s">
        <v>458</v>
      </c>
      <c r="H53" t="s">
        <v>360</v>
      </c>
      <c r="I53" t="s">
        <v>104</v>
      </c>
      <c r="J53" s="24">
        <f t="shared" si="0"/>
        <v>3</v>
      </c>
      <c r="K53" t="str">
        <f t="shared" si="1"/>
        <v>Task</v>
      </c>
      <c r="L53" s="28">
        <f>IF(NOT(ISBLANK(I53)),VLOOKUP(I53,CostLookup!A:B,2)*LEFT(C53,FIND(" ",C53)),"")</f>
        <v>9881.6</v>
      </c>
      <c r="M53" s="29" t="str">
        <f t="shared" si="2"/>
        <v/>
      </c>
      <c r="N53" s="29" t="str">
        <f t="shared" si="3"/>
        <v/>
      </c>
      <c r="O53" s="29" t="str">
        <f t="shared" si="4"/>
        <v/>
      </c>
    </row>
    <row r="54" spans="1:15" x14ac:dyDescent="0.2">
      <c r="A54" s="24" t="s">
        <v>360</v>
      </c>
      <c r="B54" t="s">
        <v>361</v>
      </c>
      <c r="C54" t="s">
        <v>358</v>
      </c>
      <c r="D54">
        <v>52</v>
      </c>
      <c r="E54">
        <v>54</v>
      </c>
      <c r="F54" t="s">
        <v>1267</v>
      </c>
      <c r="G54" t="s">
        <v>1268</v>
      </c>
      <c r="H54" t="s">
        <v>366</v>
      </c>
      <c r="I54" t="s">
        <v>131</v>
      </c>
      <c r="J54" s="24">
        <f t="shared" si="0"/>
        <v>3</v>
      </c>
      <c r="K54" t="str">
        <f t="shared" si="1"/>
        <v>Task</v>
      </c>
      <c r="L54" s="28">
        <f>IF(NOT(ISBLANK(I54)),VLOOKUP(I54,CostLookup!A:B,2)*LEFT(C54,FIND(" ",C54)),"")</f>
        <v>10456.32</v>
      </c>
      <c r="M54" s="29" t="str">
        <f t="shared" si="2"/>
        <v/>
      </c>
      <c r="N54" s="29" t="str">
        <f t="shared" si="3"/>
        <v/>
      </c>
      <c r="O54" s="29" t="str">
        <f t="shared" si="4"/>
        <v/>
      </c>
    </row>
    <row r="55" spans="1:15" x14ac:dyDescent="0.2">
      <c r="A55" s="24" t="s">
        <v>366</v>
      </c>
      <c r="B55" t="s">
        <v>367</v>
      </c>
      <c r="C55" t="s">
        <v>251</v>
      </c>
      <c r="D55">
        <v>53</v>
      </c>
      <c r="E55">
        <v>62</v>
      </c>
      <c r="F55" t="s">
        <v>423</v>
      </c>
      <c r="G55" t="s">
        <v>1266</v>
      </c>
      <c r="H55" t="s">
        <v>351</v>
      </c>
      <c r="I55" t="s">
        <v>133</v>
      </c>
      <c r="J55" s="24">
        <f t="shared" si="0"/>
        <v>3</v>
      </c>
      <c r="K55" t="str">
        <f t="shared" si="1"/>
        <v>Task</v>
      </c>
      <c r="L55" s="28">
        <f>IF(NOT(ISBLANK(I55)),VLOOKUP(I55,CostLookup!A:B,2)*LEFT(C55,FIND(" ",C55)),"")</f>
        <v>5228.16</v>
      </c>
      <c r="M55" s="29" t="str">
        <f t="shared" si="2"/>
        <v/>
      </c>
      <c r="N55" s="29" t="str">
        <f t="shared" si="3"/>
        <v/>
      </c>
      <c r="O55" s="29" t="str">
        <f t="shared" si="4"/>
        <v/>
      </c>
    </row>
    <row r="56" spans="1:15" x14ac:dyDescent="0.2">
      <c r="A56" s="24" t="s">
        <v>369</v>
      </c>
      <c r="B56" t="s">
        <v>370</v>
      </c>
      <c r="C56" t="s">
        <v>386</v>
      </c>
      <c r="F56" t="s">
        <v>508</v>
      </c>
      <c r="G56" t="s">
        <v>1269</v>
      </c>
      <c r="J56" s="24">
        <f t="shared" si="0"/>
        <v>2</v>
      </c>
      <c r="K56" t="str">
        <f t="shared" si="1"/>
        <v>Activity</v>
      </c>
      <c r="L56" s="28" t="str">
        <f>IF(NOT(ISBLANK(I56)),VLOOKUP(I56,CostLookup!A:B,2)*LEFT(C56,FIND(" ",C56)),"")</f>
        <v/>
      </c>
      <c r="M56" s="29">
        <f t="shared" si="2"/>
        <v>25990.560000000001</v>
      </c>
      <c r="N56" s="29" t="str">
        <f t="shared" si="3"/>
        <v/>
      </c>
      <c r="O56" s="29" t="str">
        <f t="shared" si="4"/>
        <v/>
      </c>
    </row>
    <row r="57" spans="1:15" x14ac:dyDescent="0.2">
      <c r="A57" s="24" t="s">
        <v>373</v>
      </c>
      <c r="B57" t="s">
        <v>357</v>
      </c>
      <c r="C57" t="s">
        <v>358</v>
      </c>
      <c r="D57">
        <v>39</v>
      </c>
      <c r="E57">
        <v>57</v>
      </c>
      <c r="F57" t="s">
        <v>508</v>
      </c>
      <c r="G57" t="s">
        <v>1270</v>
      </c>
      <c r="H57" t="s">
        <v>376</v>
      </c>
      <c r="I57" t="s">
        <v>110</v>
      </c>
      <c r="J57" s="24">
        <f t="shared" si="0"/>
        <v>3</v>
      </c>
      <c r="K57" t="str">
        <f t="shared" si="1"/>
        <v>Task</v>
      </c>
      <c r="L57" s="28">
        <f>IF(NOT(ISBLANK(I57)),VLOOKUP(I57,CostLookup!A:B,2)*LEFT(C57,FIND(" ",C57)),"")</f>
        <v>14227.2</v>
      </c>
      <c r="M57" s="29" t="str">
        <f t="shared" si="2"/>
        <v/>
      </c>
      <c r="N57" s="29" t="str">
        <f t="shared" si="3"/>
        <v/>
      </c>
      <c r="O57" s="29" t="str">
        <f t="shared" si="4"/>
        <v/>
      </c>
    </row>
    <row r="58" spans="1:15" x14ac:dyDescent="0.2">
      <c r="A58" s="24" t="s">
        <v>376</v>
      </c>
      <c r="B58" t="s">
        <v>377</v>
      </c>
      <c r="C58" t="s">
        <v>378</v>
      </c>
      <c r="D58">
        <v>56</v>
      </c>
      <c r="E58">
        <v>59</v>
      </c>
      <c r="F58" t="s">
        <v>294</v>
      </c>
      <c r="G58" t="s">
        <v>1269</v>
      </c>
      <c r="H58" t="s">
        <v>380</v>
      </c>
      <c r="I58" t="s">
        <v>131</v>
      </c>
      <c r="J58" s="24">
        <f t="shared" si="0"/>
        <v>3</v>
      </c>
      <c r="K58" t="str">
        <f t="shared" si="1"/>
        <v>Task</v>
      </c>
      <c r="L58" s="28">
        <f>IF(NOT(ISBLANK(I58)),VLOOKUP(I58,CostLookup!A:B,2)*LEFT(C58,FIND(" ",C58)),"")</f>
        <v>11763.36</v>
      </c>
      <c r="M58" s="29" t="str">
        <f t="shared" si="2"/>
        <v/>
      </c>
      <c r="N58" s="29" t="str">
        <f t="shared" si="3"/>
        <v/>
      </c>
      <c r="O58" s="29" t="str">
        <f t="shared" si="4"/>
        <v/>
      </c>
    </row>
    <row r="59" spans="1:15" x14ac:dyDescent="0.2">
      <c r="A59" s="24" t="s">
        <v>381</v>
      </c>
      <c r="B59" t="s">
        <v>382</v>
      </c>
      <c r="C59" t="s">
        <v>1271</v>
      </c>
      <c r="F59" t="s">
        <v>411</v>
      </c>
      <c r="G59" t="s">
        <v>485</v>
      </c>
      <c r="J59" s="24">
        <f t="shared" si="0"/>
        <v>2</v>
      </c>
      <c r="K59" t="str">
        <f t="shared" si="1"/>
        <v>Activity</v>
      </c>
      <c r="L59" s="28" t="str">
        <f>IF(NOT(ISBLANK(I59)),VLOOKUP(I59,CostLookup!A:B,2)*LEFT(C59,FIND(" ",C59)),"")</f>
        <v/>
      </c>
      <c r="M59" s="29">
        <f t="shared" si="2"/>
        <v>76565.760000000009</v>
      </c>
      <c r="N59" s="29" t="str">
        <f t="shared" si="3"/>
        <v/>
      </c>
      <c r="O59" s="29" t="str">
        <f t="shared" si="4"/>
        <v/>
      </c>
    </row>
    <row r="60" spans="1:15" x14ac:dyDescent="0.2">
      <c r="A60" s="24" t="s">
        <v>380</v>
      </c>
      <c r="B60" t="s">
        <v>385</v>
      </c>
      <c r="C60" t="s">
        <v>391</v>
      </c>
      <c r="D60">
        <v>57</v>
      </c>
      <c r="E60">
        <v>60</v>
      </c>
      <c r="F60" t="s">
        <v>411</v>
      </c>
      <c r="G60" t="s">
        <v>90</v>
      </c>
      <c r="H60" t="s">
        <v>389</v>
      </c>
      <c r="I60" t="s">
        <v>135</v>
      </c>
      <c r="J60" s="24">
        <f t="shared" si="0"/>
        <v>3</v>
      </c>
      <c r="K60" t="str">
        <f t="shared" si="1"/>
        <v>Task</v>
      </c>
      <c r="L60" s="28">
        <f>IF(NOT(ISBLANK(I60)),VLOOKUP(I60,CostLookup!A:B,2)*LEFT(C60,FIND(" ",C60)),"")</f>
        <v>14292.48</v>
      </c>
      <c r="M60" s="29" t="str">
        <f t="shared" si="2"/>
        <v/>
      </c>
      <c r="N60" s="29" t="str">
        <f t="shared" si="3"/>
        <v/>
      </c>
      <c r="O60" s="29" t="str">
        <f t="shared" si="4"/>
        <v/>
      </c>
    </row>
    <row r="61" spans="1:15" x14ac:dyDescent="0.2">
      <c r="A61" s="24" t="s">
        <v>389</v>
      </c>
      <c r="B61" t="s">
        <v>390</v>
      </c>
      <c r="C61" t="s">
        <v>391</v>
      </c>
      <c r="D61">
        <v>59</v>
      </c>
      <c r="E61">
        <v>61</v>
      </c>
      <c r="F61" t="s">
        <v>387</v>
      </c>
      <c r="G61" t="s">
        <v>1267</v>
      </c>
      <c r="H61" t="s">
        <v>394</v>
      </c>
      <c r="I61" t="s">
        <v>135</v>
      </c>
      <c r="J61" s="24">
        <f t="shared" si="0"/>
        <v>3</v>
      </c>
      <c r="K61" t="str">
        <f t="shared" si="1"/>
        <v>Task</v>
      </c>
      <c r="L61" s="28">
        <f>IF(NOT(ISBLANK(I61)),VLOOKUP(I61,CostLookup!A:B,2)*LEFT(C61,FIND(" ",C61)),"")</f>
        <v>14292.48</v>
      </c>
      <c r="M61" s="29" t="str">
        <f t="shared" si="2"/>
        <v/>
      </c>
      <c r="N61" s="29" t="str">
        <f t="shared" si="3"/>
        <v/>
      </c>
      <c r="O61" s="29" t="str">
        <f t="shared" si="4"/>
        <v/>
      </c>
    </row>
    <row r="62" spans="1:15" x14ac:dyDescent="0.2">
      <c r="A62" s="24" t="s">
        <v>394</v>
      </c>
      <c r="B62" t="s">
        <v>395</v>
      </c>
      <c r="C62" t="s">
        <v>391</v>
      </c>
      <c r="D62">
        <v>60</v>
      </c>
      <c r="E62">
        <v>62</v>
      </c>
      <c r="F62" t="s">
        <v>392</v>
      </c>
      <c r="G62" t="s">
        <v>1272</v>
      </c>
      <c r="H62" t="s">
        <v>351</v>
      </c>
      <c r="I62" t="s">
        <v>110</v>
      </c>
      <c r="J62" s="24">
        <f t="shared" si="0"/>
        <v>3</v>
      </c>
      <c r="K62" t="str">
        <f t="shared" si="1"/>
        <v>Task</v>
      </c>
      <c r="L62" s="28">
        <f>IF(NOT(ISBLANK(I62)),VLOOKUP(I62,CostLookup!A:B,2)*LEFT(C62,FIND(" ",C62)),"")</f>
        <v>21340.800000000003</v>
      </c>
      <c r="M62" s="29" t="str">
        <f t="shared" si="2"/>
        <v/>
      </c>
      <c r="N62" s="29" t="str">
        <f t="shared" si="3"/>
        <v/>
      </c>
      <c r="O62" s="29" t="str">
        <f t="shared" si="4"/>
        <v/>
      </c>
    </row>
    <row r="63" spans="1:15" x14ac:dyDescent="0.2">
      <c r="A63" s="24" t="s">
        <v>351</v>
      </c>
      <c r="B63" t="s">
        <v>398</v>
      </c>
      <c r="C63" t="s">
        <v>399</v>
      </c>
      <c r="D63" t="s">
        <v>400</v>
      </c>
      <c r="E63">
        <v>127</v>
      </c>
      <c r="F63" t="s">
        <v>396</v>
      </c>
      <c r="G63" t="s">
        <v>485</v>
      </c>
      <c r="H63" t="s">
        <v>403</v>
      </c>
      <c r="I63" t="s">
        <v>127</v>
      </c>
      <c r="J63" s="24">
        <f t="shared" si="0"/>
        <v>3</v>
      </c>
      <c r="K63" t="str">
        <f t="shared" si="1"/>
        <v>Task</v>
      </c>
      <c r="L63" s="28">
        <f>IF(NOT(ISBLANK(I63)),VLOOKUP(I63,CostLookup!A:B,2)*LEFT(C63,FIND(" ",C63)),"")</f>
        <v>26640</v>
      </c>
      <c r="M63" s="29" t="str">
        <f t="shared" si="2"/>
        <v/>
      </c>
      <c r="N63" s="29" t="str">
        <f t="shared" si="3"/>
        <v/>
      </c>
      <c r="O63" s="29" t="str">
        <f t="shared" si="4"/>
        <v/>
      </c>
    </row>
    <row r="64" spans="1:15" x14ac:dyDescent="0.2">
      <c r="A64" s="24" t="s">
        <v>1196</v>
      </c>
      <c r="B64" t="s">
        <v>404</v>
      </c>
      <c r="C64" t="s">
        <v>1273</v>
      </c>
      <c r="F64" t="s">
        <v>321</v>
      </c>
      <c r="G64" t="s">
        <v>1274</v>
      </c>
      <c r="J64" s="24">
        <f t="shared" si="0"/>
        <v>1</v>
      </c>
      <c r="K64" t="str">
        <f t="shared" si="1"/>
        <v>Component</v>
      </c>
      <c r="L64" s="28" t="str">
        <f>IF(NOT(ISBLANK(I64)),VLOOKUP(I64,CostLookup!A:B,2)*LEFT(C64,FIND(" ",C64)),"")</f>
        <v/>
      </c>
      <c r="M64" s="29" t="str">
        <f t="shared" si="2"/>
        <v/>
      </c>
      <c r="N64" s="29">
        <f t="shared" si="3"/>
        <v>87346.72</v>
      </c>
      <c r="O64" s="29" t="str">
        <f t="shared" si="4"/>
        <v/>
      </c>
    </row>
    <row r="65" spans="1:15" x14ac:dyDescent="0.2">
      <c r="A65" s="24" t="s">
        <v>407</v>
      </c>
      <c r="B65" t="s">
        <v>408</v>
      </c>
      <c r="C65" t="s">
        <v>399</v>
      </c>
      <c r="F65" t="s">
        <v>321</v>
      </c>
      <c r="G65" t="s">
        <v>1275</v>
      </c>
      <c r="J65" s="24">
        <f t="shared" si="0"/>
        <v>2</v>
      </c>
      <c r="K65" t="str">
        <f t="shared" si="1"/>
        <v>Activity</v>
      </c>
      <c r="L65" s="28" t="str">
        <f>IF(NOT(ISBLANK(I65)),VLOOKUP(I65,CostLookup!A:B,2)*LEFT(C65,FIND(" ",C65)),"")</f>
        <v/>
      </c>
      <c r="M65" s="29">
        <f t="shared" si="2"/>
        <v>30498.400000000001</v>
      </c>
      <c r="N65" s="29" t="str">
        <f t="shared" si="3"/>
        <v/>
      </c>
      <c r="O65" s="29" t="str">
        <f t="shared" si="4"/>
        <v/>
      </c>
    </row>
    <row r="66" spans="1:15" x14ac:dyDescent="0.2">
      <c r="A66" s="24" t="s">
        <v>298</v>
      </c>
      <c r="B66" t="s">
        <v>338</v>
      </c>
      <c r="C66" t="s">
        <v>358</v>
      </c>
      <c r="D66">
        <v>37</v>
      </c>
      <c r="E66">
        <v>66</v>
      </c>
      <c r="F66" t="s">
        <v>321</v>
      </c>
      <c r="G66" t="s">
        <v>294</v>
      </c>
      <c r="H66" t="s">
        <v>413</v>
      </c>
      <c r="I66" t="s">
        <v>139</v>
      </c>
      <c r="J66" s="24">
        <f t="shared" si="0"/>
        <v>3</v>
      </c>
      <c r="K66" t="str">
        <f t="shared" si="1"/>
        <v>Task</v>
      </c>
      <c r="L66" s="28">
        <f>IF(NOT(ISBLANK(I66)),VLOOKUP(I66,CostLookup!A:B,2)*LEFT(C66,FIND(" ",C66)),"")</f>
        <v>14563.199999999999</v>
      </c>
      <c r="M66" s="29" t="str">
        <f t="shared" si="2"/>
        <v/>
      </c>
      <c r="N66" s="29" t="str">
        <f t="shared" si="3"/>
        <v/>
      </c>
      <c r="O66" s="29" t="str">
        <f t="shared" si="4"/>
        <v/>
      </c>
    </row>
    <row r="67" spans="1:15" x14ac:dyDescent="0.2">
      <c r="A67" s="24" t="s">
        <v>413</v>
      </c>
      <c r="B67" t="s">
        <v>414</v>
      </c>
      <c r="C67" t="s">
        <v>415</v>
      </c>
      <c r="D67">
        <v>65</v>
      </c>
      <c r="E67">
        <v>68</v>
      </c>
      <c r="F67" t="s">
        <v>325</v>
      </c>
      <c r="G67" t="s">
        <v>1275</v>
      </c>
      <c r="H67" t="s">
        <v>418</v>
      </c>
      <c r="I67" t="s">
        <v>122</v>
      </c>
      <c r="J67" s="24">
        <f t="shared" ref="J67:J130" si="5">LEN(A67)-LEN(SUBSTITUTE(A67,".",""))</f>
        <v>3</v>
      </c>
      <c r="K67" t="str">
        <f t="shared" ref="K67:K130" si="6">IF(J67=0,"Phase",IF(J67&gt;=J68,"Task",IF(J67=1,"Component",IF(J67=2,"Activity",""))))</f>
        <v>Task</v>
      </c>
      <c r="L67" s="28">
        <f>IF(NOT(ISBLANK(I67)),VLOOKUP(I67,CostLookup!A:B,2)*LEFT(C67,FIND(" ",C67)),"")</f>
        <v>15935.2</v>
      </c>
      <c r="M67" s="29" t="str">
        <f t="shared" ref="M67:M130" si="7">IF(EXACT($K67,"Activity"),SUMIF($A:$A,CONCATENATE($A67,"*"),$L:$L),"")</f>
        <v/>
      </c>
      <c r="N67" s="29" t="str">
        <f t="shared" ref="N67:N130" si="8">IF(EXACT($K67,"Component"),SUMIF($A:$A,CONCATENATE($A67,"*"),$L:$L),"")</f>
        <v/>
      </c>
      <c r="O67" s="29" t="str">
        <f t="shared" ref="O67:O130" si="9">IF(EXACT(K67,"Phase"),SUMIF(A:A,CONCATENATE(A67,"*"),L:L),"")</f>
        <v/>
      </c>
    </row>
    <row r="68" spans="1:15" x14ac:dyDescent="0.2">
      <c r="A68" s="24" t="s">
        <v>419</v>
      </c>
      <c r="B68" t="s">
        <v>420</v>
      </c>
      <c r="C68" t="s">
        <v>409</v>
      </c>
      <c r="F68" t="s">
        <v>1265</v>
      </c>
      <c r="G68" t="s">
        <v>1276</v>
      </c>
      <c r="J68" s="24">
        <f t="shared" si="5"/>
        <v>2</v>
      </c>
      <c r="K68" t="str">
        <f t="shared" si="6"/>
        <v>Activity</v>
      </c>
      <c r="L68" s="28" t="str">
        <f>IF(NOT(ISBLANK(I68)),VLOOKUP(I68,CostLookup!A:B,2)*LEFT(C68,FIND(" ",C68)),"")</f>
        <v/>
      </c>
      <c r="M68" s="29">
        <f t="shared" si="7"/>
        <v>27768.959999999999</v>
      </c>
      <c r="N68" s="29" t="str">
        <f t="shared" si="8"/>
        <v/>
      </c>
      <c r="O68" s="29" t="str">
        <f t="shared" si="9"/>
        <v/>
      </c>
    </row>
    <row r="69" spans="1:15" x14ac:dyDescent="0.2">
      <c r="A69" s="24" t="s">
        <v>418</v>
      </c>
      <c r="B69" t="s">
        <v>357</v>
      </c>
      <c r="C69" t="s">
        <v>378</v>
      </c>
      <c r="D69">
        <v>66</v>
      </c>
      <c r="E69">
        <v>69</v>
      </c>
      <c r="F69" t="s">
        <v>1265</v>
      </c>
      <c r="G69" t="s">
        <v>387</v>
      </c>
      <c r="H69" t="s">
        <v>425</v>
      </c>
      <c r="I69" t="s">
        <v>110</v>
      </c>
      <c r="J69" s="24">
        <f t="shared" si="5"/>
        <v>3</v>
      </c>
      <c r="K69" t="str">
        <f t="shared" si="6"/>
        <v>Task</v>
      </c>
      <c r="L69" s="28">
        <f>IF(NOT(ISBLANK(I69)),VLOOKUP(I69,CostLookup!A:B,2)*LEFT(C69,FIND(" ",C69)),"")</f>
        <v>16005.6</v>
      </c>
      <c r="M69" s="29" t="str">
        <f t="shared" si="7"/>
        <v/>
      </c>
      <c r="N69" s="29" t="str">
        <f t="shared" si="8"/>
        <v/>
      </c>
      <c r="O69" s="29" t="str">
        <f t="shared" si="9"/>
        <v/>
      </c>
    </row>
    <row r="70" spans="1:15" x14ac:dyDescent="0.2">
      <c r="A70" s="24" t="s">
        <v>425</v>
      </c>
      <c r="B70" t="s">
        <v>426</v>
      </c>
      <c r="C70" t="s">
        <v>378</v>
      </c>
      <c r="D70">
        <v>68</v>
      </c>
      <c r="E70">
        <v>71</v>
      </c>
      <c r="F70" t="s">
        <v>37</v>
      </c>
      <c r="G70" t="s">
        <v>1276</v>
      </c>
      <c r="H70" t="s">
        <v>428</v>
      </c>
      <c r="I70" t="s">
        <v>131</v>
      </c>
      <c r="J70" s="24">
        <f t="shared" si="5"/>
        <v>3</v>
      </c>
      <c r="K70" t="str">
        <f t="shared" si="6"/>
        <v>Task</v>
      </c>
      <c r="L70" s="28">
        <f>IF(NOT(ISBLANK(I70)),VLOOKUP(I70,CostLookup!A:B,2)*LEFT(C70,FIND(" ",C70)),"")</f>
        <v>11763.36</v>
      </c>
      <c r="M70" s="29" t="str">
        <f t="shared" si="7"/>
        <v/>
      </c>
      <c r="N70" s="29" t="str">
        <f t="shared" si="8"/>
        <v/>
      </c>
      <c r="O70" s="29" t="str">
        <f t="shared" si="9"/>
        <v/>
      </c>
    </row>
    <row r="71" spans="1:15" x14ac:dyDescent="0.2">
      <c r="A71" s="24" t="s">
        <v>429</v>
      </c>
      <c r="B71" t="s">
        <v>430</v>
      </c>
      <c r="C71" t="s">
        <v>1277</v>
      </c>
      <c r="F71" t="s">
        <v>458</v>
      </c>
      <c r="G71" t="s">
        <v>1274</v>
      </c>
      <c r="J71" s="24">
        <f t="shared" si="5"/>
        <v>2</v>
      </c>
      <c r="K71" t="str">
        <f t="shared" si="6"/>
        <v>Activity</v>
      </c>
      <c r="L71" s="28" t="str">
        <f>IF(NOT(ISBLANK(I71)),VLOOKUP(I71,CostLookup!A:B,2)*LEFT(C71,FIND(" ",C71)),"")</f>
        <v/>
      </c>
      <c r="M71" s="29">
        <f t="shared" si="7"/>
        <v>29079.360000000001</v>
      </c>
      <c r="N71" s="29" t="str">
        <f t="shared" si="8"/>
        <v/>
      </c>
      <c r="O71" s="29" t="str">
        <f t="shared" si="9"/>
        <v/>
      </c>
    </row>
    <row r="72" spans="1:15" x14ac:dyDescent="0.2">
      <c r="A72" s="24" t="s">
        <v>428</v>
      </c>
      <c r="B72" t="s">
        <v>357</v>
      </c>
      <c r="C72" t="s">
        <v>374</v>
      </c>
      <c r="D72">
        <v>69</v>
      </c>
      <c r="E72">
        <v>72</v>
      </c>
      <c r="F72" t="s">
        <v>458</v>
      </c>
      <c r="G72" t="s">
        <v>1278</v>
      </c>
      <c r="H72" t="s">
        <v>434</v>
      </c>
      <c r="I72" t="s">
        <v>108</v>
      </c>
      <c r="J72" s="24">
        <f t="shared" si="5"/>
        <v>3</v>
      </c>
      <c r="K72" t="str">
        <f t="shared" si="6"/>
        <v>Task</v>
      </c>
      <c r="L72" s="28">
        <f>IF(NOT(ISBLANK(I72)),VLOOKUP(I72,CostLookup!A:B,2)*LEFT(C72,FIND(" ",C72)),"")</f>
        <v>17316</v>
      </c>
      <c r="M72" s="29" t="str">
        <f t="shared" si="7"/>
        <v/>
      </c>
      <c r="N72" s="29" t="str">
        <f t="shared" si="8"/>
        <v/>
      </c>
      <c r="O72" s="29" t="str">
        <f t="shared" si="9"/>
        <v/>
      </c>
    </row>
    <row r="73" spans="1:15" x14ac:dyDescent="0.2">
      <c r="A73" s="24" t="s">
        <v>434</v>
      </c>
      <c r="B73" t="s">
        <v>426</v>
      </c>
      <c r="C73" t="s">
        <v>378</v>
      </c>
      <c r="D73">
        <v>71</v>
      </c>
      <c r="E73">
        <v>127</v>
      </c>
      <c r="F73" t="s">
        <v>471</v>
      </c>
      <c r="G73" t="s">
        <v>1274</v>
      </c>
      <c r="H73" t="s">
        <v>403</v>
      </c>
      <c r="I73" t="s">
        <v>131</v>
      </c>
      <c r="J73" s="24">
        <f t="shared" si="5"/>
        <v>3</v>
      </c>
      <c r="K73" t="str">
        <f t="shared" si="6"/>
        <v>Task</v>
      </c>
      <c r="L73" s="28">
        <f>IF(NOT(ISBLANK(I73)),VLOOKUP(I73,CostLookup!A:B,2)*LEFT(C73,FIND(" ",C73)),"")</f>
        <v>11763.36</v>
      </c>
      <c r="M73" s="29" t="str">
        <f t="shared" si="7"/>
        <v/>
      </c>
      <c r="N73" s="29" t="str">
        <f t="shared" si="8"/>
        <v/>
      </c>
      <c r="O73" s="29" t="str">
        <f t="shared" si="9"/>
        <v/>
      </c>
    </row>
    <row r="74" spans="1:15" x14ac:dyDescent="0.2">
      <c r="A74" s="24" t="s">
        <v>1197</v>
      </c>
      <c r="B74" t="s">
        <v>437</v>
      </c>
      <c r="C74" t="s">
        <v>312</v>
      </c>
      <c r="F74" t="s">
        <v>61</v>
      </c>
      <c r="G74" t="s">
        <v>313</v>
      </c>
      <c r="J74" s="24">
        <f t="shared" si="5"/>
        <v>1</v>
      </c>
      <c r="K74" t="str">
        <f t="shared" si="6"/>
        <v>Component</v>
      </c>
      <c r="L74" s="28" t="str">
        <f>IF(NOT(ISBLANK(I74)),VLOOKUP(I74,CostLookup!A:B,2)*LEFT(C74,FIND(" ",C74)),"")</f>
        <v/>
      </c>
      <c r="M74" s="29" t="str">
        <f t="shared" si="7"/>
        <v/>
      </c>
      <c r="N74" s="29">
        <f t="shared" si="8"/>
        <v>48278.240000000005</v>
      </c>
      <c r="O74" s="29" t="str">
        <f t="shared" si="9"/>
        <v/>
      </c>
    </row>
    <row r="75" spans="1:15" x14ac:dyDescent="0.2">
      <c r="A75" s="24" t="s">
        <v>439</v>
      </c>
      <c r="B75" t="s">
        <v>440</v>
      </c>
      <c r="C75" t="s">
        <v>251</v>
      </c>
      <c r="F75" t="s">
        <v>61</v>
      </c>
      <c r="G75" t="s">
        <v>24</v>
      </c>
      <c r="J75" s="24">
        <f t="shared" si="5"/>
        <v>2</v>
      </c>
      <c r="K75" t="str">
        <f t="shared" si="6"/>
        <v>Activity</v>
      </c>
      <c r="L75" s="28" t="str">
        <f>IF(NOT(ISBLANK(I75)),VLOOKUP(I75,CostLookup!A:B,2)*LEFT(C75,FIND(" ",C75)),"")</f>
        <v/>
      </c>
      <c r="M75" s="29">
        <f t="shared" si="7"/>
        <v>6827.84</v>
      </c>
      <c r="N75" s="29" t="str">
        <f t="shared" si="8"/>
        <v/>
      </c>
      <c r="O75" s="29" t="str">
        <f t="shared" si="9"/>
        <v/>
      </c>
    </row>
    <row r="76" spans="1:15" x14ac:dyDescent="0.2">
      <c r="A76" s="24" t="s">
        <v>441</v>
      </c>
      <c r="B76" t="s">
        <v>338</v>
      </c>
      <c r="C76" t="s">
        <v>177</v>
      </c>
      <c r="D76">
        <v>39</v>
      </c>
      <c r="E76" t="s">
        <v>442</v>
      </c>
      <c r="F76" t="s">
        <v>61</v>
      </c>
      <c r="G76" t="s">
        <v>81</v>
      </c>
      <c r="H76" t="s">
        <v>444</v>
      </c>
      <c r="I76" t="s">
        <v>139</v>
      </c>
      <c r="J76" s="24">
        <f t="shared" si="5"/>
        <v>3</v>
      </c>
      <c r="K76" t="str">
        <f t="shared" si="6"/>
        <v>Task</v>
      </c>
      <c r="L76" s="28">
        <f>IF(NOT(ISBLANK(I76)),VLOOKUP(I76,CostLookup!A:B,2)*LEFT(C76,FIND(" ",C76)),"")</f>
        <v>3640.7999999999997</v>
      </c>
      <c r="M76" s="29" t="str">
        <f t="shared" si="7"/>
        <v/>
      </c>
      <c r="N76" s="29" t="str">
        <f t="shared" si="8"/>
        <v/>
      </c>
      <c r="O76" s="29" t="str">
        <f t="shared" si="9"/>
        <v/>
      </c>
    </row>
    <row r="77" spans="1:15" x14ac:dyDescent="0.2">
      <c r="A77" s="24" t="s">
        <v>445</v>
      </c>
      <c r="B77" t="s">
        <v>414</v>
      </c>
      <c r="C77" t="s">
        <v>177</v>
      </c>
      <c r="D77">
        <v>75</v>
      </c>
      <c r="E77">
        <v>79</v>
      </c>
      <c r="F77" t="s">
        <v>446</v>
      </c>
      <c r="G77" t="s">
        <v>24</v>
      </c>
      <c r="H77" t="s">
        <v>447</v>
      </c>
      <c r="I77" t="s">
        <v>122</v>
      </c>
      <c r="J77" s="24">
        <f t="shared" si="5"/>
        <v>3</v>
      </c>
      <c r="K77" t="str">
        <f t="shared" si="6"/>
        <v>Task</v>
      </c>
      <c r="L77" s="28">
        <f>IF(NOT(ISBLANK(I77)),VLOOKUP(I77,CostLookup!A:B,2)*LEFT(C77,FIND(" ",C77)),"")</f>
        <v>3187.04</v>
      </c>
      <c r="M77" s="29" t="str">
        <f t="shared" si="7"/>
        <v/>
      </c>
      <c r="N77" s="29" t="str">
        <f t="shared" si="8"/>
        <v/>
      </c>
      <c r="O77" s="29" t="str">
        <f t="shared" si="9"/>
        <v/>
      </c>
    </row>
    <row r="78" spans="1:15" x14ac:dyDescent="0.2">
      <c r="A78" s="24" t="s">
        <v>448</v>
      </c>
      <c r="B78" t="s">
        <v>449</v>
      </c>
      <c r="C78" t="s">
        <v>358</v>
      </c>
      <c r="F78" t="s">
        <v>61</v>
      </c>
      <c r="G78" t="s">
        <v>450</v>
      </c>
      <c r="J78" s="24">
        <f t="shared" si="5"/>
        <v>2</v>
      </c>
      <c r="K78" t="str">
        <f t="shared" si="6"/>
        <v>Activity</v>
      </c>
      <c r="L78" s="28" t="str">
        <f>IF(NOT(ISBLANK(I78)),VLOOKUP(I78,CostLookup!A:B,2)*LEFT(C78,FIND(" ",C78)),"")</f>
        <v/>
      </c>
      <c r="M78" s="29">
        <f t="shared" si="7"/>
        <v>10556.16</v>
      </c>
      <c r="N78" s="29" t="str">
        <f t="shared" si="8"/>
        <v/>
      </c>
      <c r="O78" s="29" t="str">
        <f t="shared" si="9"/>
        <v/>
      </c>
    </row>
    <row r="79" spans="1:15" x14ac:dyDescent="0.2">
      <c r="A79" s="24" t="s">
        <v>451</v>
      </c>
      <c r="B79" t="s">
        <v>357</v>
      </c>
      <c r="C79" t="s">
        <v>251</v>
      </c>
      <c r="D79">
        <v>39</v>
      </c>
      <c r="E79">
        <v>79</v>
      </c>
      <c r="F79" t="s">
        <v>61</v>
      </c>
      <c r="G79" t="s">
        <v>24</v>
      </c>
      <c r="H79" t="s">
        <v>447</v>
      </c>
      <c r="I79" t="s">
        <v>108</v>
      </c>
      <c r="J79" s="24">
        <f t="shared" si="5"/>
        <v>3</v>
      </c>
      <c r="K79" t="str">
        <f t="shared" si="6"/>
        <v>Task</v>
      </c>
      <c r="L79" s="28">
        <f>IF(NOT(ISBLANK(I79)),VLOOKUP(I79,CostLookup!A:B,2)*LEFT(C79,FIND(" ",C79)),"")</f>
        <v>5328</v>
      </c>
      <c r="M79" s="29" t="str">
        <f t="shared" si="7"/>
        <v/>
      </c>
      <c r="N79" s="29" t="str">
        <f t="shared" si="8"/>
        <v/>
      </c>
      <c r="O79" s="29" t="str">
        <f t="shared" si="9"/>
        <v/>
      </c>
    </row>
    <row r="80" spans="1:15" x14ac:dyDescent="0.2">
      <c r="A80" s="24" t="s">
        <v>447</v>
      </c>
      <c r="B80" t="s">
        <v>377</v>
      </c>
      <c r="C80" t="s">
        <v>251</v>
      </c>
      <c r="D80" t="s">
        <v>452</v>
      </c>
      <c r="E80">
        <v>82</v>
      </c>
      <c r="F80" t="s">
        <v>69</v>
      </c>
      <c r="G80" t="s">
        <v>450</v>
      </c>
      <c r="H80" t="s">
        <v>453</v>
      </c>
      <c r="I80" t="s">
        <v>133</v>
      </c>
      <c r="J80" s="24">
        <f t="shared" si="5"/>
        <v>3</v>
      </c>
      <c r="K80" t="str">
        <f t="shared" si="6"/>
        <v>Task</v>
      </c>
      <c r="L80" s="28">
        <f>IF(NOT(ISBLANK(I80)),VLOOKUP(I80,CostLookup!A:B,2)*LEFT(C80,FIND(" ",C80)),"")</f>
        <v>5228.16</v>
      </c>
      <c r="M80" s="29" t="str">
        <f t="shared" si="7"/>
        <v/>
      </c>
      <c r="N80" s="29" t="str">
        <f t="shared" si="8"/>
        <v/>
      </c>
      <c r="O80" s="29" t="str">
        <f t="shared" si="9"/>
        <v/>
      </c>
    </row>
    <row r="81" spans="1:15" x14ac:dyDescent="0.2">
      <c r="A81" s="24" t="s">
        <v>454</v>
      </c>
      <c r="B81" t="s">
        <v>455</v>
      </c>
      <c r="C81" t="s">
        <v>527</v>
      </c>
      <c r="F81" t="s">
        <v>294</v>
      </c>
      <c r="G81" t="s">
        <v>313</v>
      </c>
      <c r="J81" s="24">
        <f t="shared" si="5"/>
        <v>2</v>
      </c>
      <c r="K81" t="str">
        <f t="shared" si="6"/>
        <v>Activity</v>
      </c>
      <c r="L81" s="28" t="str">
        <f>IF(NOT(ISBLANK(I81)),VLOOKUP(I81,CostLookup!A:B,2)*LEFT(C81,FIND(" ",C81)),"")</f>
        <v/>
      </c>
      <c r="M81" s="29">
        <f t="shared" si="7"/>
        <v>30894.240000000002</v>
      </c>
      <c r="N81" s="29" t="str">
        <f t="shared" si="8"/>
        <v/>
      </c>
      <c r="O81" s="29" t="str">
        <f t="shared" si="9"/>
        <v/>
      </c>
    </row>
    <row r="82" spans="1:15" x14ac:dyDescent="0.2">
      <c r="A82" s="24" t="s">
        <v>457</v>
      </c>
      <c r="B82" t="s">
        <v>357</v>
      </c>
      <c r="C82" t="s">
        <v>358</v>
      </c>
      <c r="D82">
        <v>39</v>
      </c>
      <c r="E82">
        <v>82</v>
      </c>
      <c r="F82" t="s">
        <v>294</v>
      </c>
      <c r="G82" t="s">
        <v>329</v>
      </c>
      <c r="H82" t="s">
        <v>453</v>
      </c>
      <c r="I82" t="s">
        <v>110</v>
      </c>
      <c r="J82" s="24">
        <f t="shared" si="5"/>
        <v>3</v>
      </c>
      <c r="K82" t="str">
        <f t="shared" si="6"/>
        <v>Task</v>
      </c>
      <c r="L82" s="28">
        <f>IF(NOT(ISBLANK(I82)),VLOOKUP(I82,CostLookup!A:B,2)*LEFT(C82,FIND(" ",C82)),"")</f>
        <v>14227.2</v>
      </c>
      <c r="M82" s="29" t="str">
        <f t="shared" si="7"/>
        <v/>
      </c>
      <c r="N82" s="29" t="str">
        <f t="shared" si="8"/>
        <v/>
      </c>
      <c r="O82" s="29" t="str">
        <f t="shared" si="9"/>
        <v/>
      </c>
    </row>
    <row r="83" spans="1:15" x14ac:dyDescent="0.2">
      <c r="A83" s="24" t="s">
        <v>453</v>
      </c>
      <c r="B83" t="s">
        <v>377</v>
      </c>
      <c r="C83" t="s">
        <v>246</v>
      </c>
      <c r="D83" t="s">
        <v>459</v>
      </c>
      <c r="E83">
        <v>83</v>
      </c>
      <c r="F83" t="s">
        <v>411</v>
      </c>
      <c r="G83" t="s">
        <v>1256</v>
      </c>
      <c r="H83" t="s">
        <v>461</v>
      </c>
      <c r="I83" t="s">
        <v>131</v>
      </c>
      <c r="J83" s="24">
        <f t="shared" si="5"/>
        <v>3</v>
      </c>
      <c r="K83" t="str">
        <f t="shared" si="6"/>
        <v>Task</v>
      </c>
      <c r="L83" s="28">
        <f>IF(NOT(ISBLANK(I83)),VLOOKUP(I83,CostLookup!A:B,2)*LEFT(C83,FIND(" ",C83)),"")</f>
        <v>3921.12</v>
      </c>
      <c r="M83" s="29" t="str">
        <f t="shared" si="7"/>
        <v/>
      </c>
      <c r="N83" s="29" t="str">
        <f t="shared" si="8"/>
        <v/>
      </c>
      <c r="O83" s="29" t="str">
        <f t="shared" si="9"/>
        <v/>
      </c>
    </row>
    <row r="84" spans="1:15" x14ac:dyDescent="0.2">
      <c r="A84" s="24" t="s">
        <v>461</v>
      </c>
      <c r="B84" t="s">
        <v>398</v>
      </c>
      <c r="C84" t="s">
        <v>391</v>
      </c>
      <c r="D84">
        <v>82</v>
      </c>
      <c r="E84">
        <v>127</v>
      </c>
      <c r="F84" t="s">
        <v>1275</v>
      </c>
      <c r="G84" t="s">
        <v>313</v>
      </c>
      <c r="H84" t="s">
        <v>403</v>
      </c>
      <c r="I84" t="s">
        <v>113</v>
      </c>
      <c r="J84" s="24">
        <f t="shared" si="5"/>
        <v>3</v>
      </c>
      <c r="K84" t="str">
        <f t="shared" si="6"/>
        <v>Task</v>
      </c>
      <c r="L84" s="28">
        <f>IF(NOT(ISBLANK(I84)),VLOOKUP(I84,CostLookup!A:B,2)*LEFT(C84,FIND(" ",C84)),"")</f>
        <v>12745.920000000002</v>
      </c>
      <c r="M84" s="29" t="str">
        <f t="shared" si="7"/>
        <v/>
      </c>
      <c r="N84" s="29" t="str">
        <f t="shared" si="8"/>
        <v/>
      </c>
      <c r="O84" s="29" t="str">
        <f t="shared" si="9"/>
        <v/>
      </c>
    </row>
    <row r="85" spans="1:15" x14ac:dyDescent="0.2">
      <c r="A85" s="24" t="s">
        <v>1198</v>
      </c>
      <c r="B85" t="s">
        <v>463</v>
      </c>
      <c r="C85" t="s">
        <v>1279</v>
      </c>
      <c r="F85" t="s">
        <v>384</v>
      </c>
      <c r="G85" t="s">
        <v>1280</v>
      </c>
      <c r="J85" s="24">
        <f t="shared" si="5"/>
        <v>1</v>
      </c>
      <c r="K85" t="str">
        <f t="shared" si="6"/>
        <v>Component</v>
      </c>
      <c r="L85" s="28" t="str">
        <f>IF(NOT(ISBLANK(I85)),VLOOKUP(I85,CostLookup!A:B,2)*LEFT(C85,FIND(" ",C85)),"")</f>
        <v/>
      </c>
      <c r="M85" s="29" t="str">
        <f t="shared" si="7"/>
        <v/>
      </c>
      <c r="N85" s="29">
        <f t="shared" si="8"/>
        <v>56237.279999999999</v>
      </c>
      <c r="O85" s="29" t="str">
        <f t="shared" si="9"/>
        <v/>
      </c>
    </row>
    <row r="86" spans="1:15" x14ac:dyDescent="0.2">
      <c r="A86" s="24" t="s">
        <v>466</v>
      </c>
      <c r="B86" t="s">
        <v>467</v>
      </c>
      <c r="C86" t="s">
        <v>1281</v>
      </c>
      <c r="F86" t="s">
        <v>384</v>
      </c>
      <c r="G86" t="s">
        <v>410</v>
      </c>
      <c r="J86" s="24">
        <f t="shared" si="5"/>
        <v>2</v>
      </c>
      <c r="K86" t="str">
        <f t="shared" si="6"/>
        <v>Activity</v>
      </c>
      <c r="L86" s="28" t="str">
        <f>IF(NOT(ISBLANK(I86)),VLOOKUP(I86,CostLookup!A:B,2)*LEFT(C86,FIND(" ",C86)),"")</f>
        <v/>
      </c>
      <c r="M86" s="29">
        <f t="shared" si="7"/>
        <v>10241.759999999998</v>
      </c>
      <c r="N86" s="29" t="str">
        <f t="shared" si="8"/>
        <v/>
      </c>
      <c r="O86" s="29" t="str">
        <f t="shared" si="9"/>
        <v/>
      </c>
    </row>
    <row r="87" spans="1:15" x14ac:dyDescent="0.2">
      <c r="A87" s="24" t="s">
        <v>469</v>
      </c>
      <c r="B87" t="s">
        <v>338</v>
      </c>
      <c r="C87" t="s">
        <v>246</v>
      </c>
      <c r="D87" t="s">
        <v>470</v>
      </c>
      <c r="E87">
        <v>87</v>
      </c>
      <c r="F87" t="s">
        <v>384</v>
      </c>
      <c r="G87" t="s">
        <v>329</v>
      </c>
      <c r="H87" t="s">
        <v>472</v>
      </c>
      <c r="I87" t="s">
        <v>139</v>
      </c>
      <c r="J87" s="24">
        <f t="shared" si="5"/>
        <v>3</v>
      </c>
      <c r="K87" t="str">
        <f t="shared" si="6"/>
        <v>Task</v>
      </c>
      <c r="L87" s="28">
        <f>IF(NOT(ISBLANK(I87)),VLOOKUP(I87,CostLookup!A:B,2)*LEFT(C87,FIND(" ",C87)),"")</f>
        <v>5461.2</v>
      </c>
      <c r="M87" s="29" t="str">
        <f t="shared" si="7"/>
        <v/>
      </c>
      <c r="N87" s="29" t="str">
        <f t="shared" si="8"/>
        <v/>
      </c>
      <c r="O87" s="29" t="str">
        <f t="shared" si="9"/>
        <v/>
      </c>
    </row>
    <row r="88" spans="1:15" x14ac:dyDescent="0.2">
      <c r="A88" s="24" t="s">
        <v>472</v>
      </c>
      <c r="B88" t="s">
        <v>414</v>
      </c>
      <c r="C88" t="s">
        <v>246</v>
      </c>
      <c r="D88">
        <v>86</v>
      </c>
      <c r="E88">
        <v>90</v>
      </c>
      <c r="F88" t="s">
        <v>522</v>
      </c>
      <c r="G88" t="s">
        <v>410</v>
      </c>
      <c r="H88" t="s">
        <v>474</v>
      </c>
      <c r="I88" t="s">
        <v>122</v>
      </c>
      <c r="J88" s="24">
        <f t="shared" si="5"/>
        <v>3</v>
      </c>
      <c r="K88" t="str">
        <f t="shared" si="6"/>
        <v>Task</v>
      </c>
      <c r="L88" s="28">
        <f>IF(NOT(ISBLANK(I88)),VLOOKUP(I88,CostLookup!A:B,2)*LEFT(C88,FIND(" ",C88)),"")</f>
        <v>4780.5599999999995</v>
      </c>
      <c r="M88" s="29" t="str">
        <f t="shared" si="7"/>
        <v/>
      </c>
      <c r="N88" s="29" t="str">
        <f t="shared" si="8"/>
        <v/>
      </c>
      <c r="O88" s="29" t="str">
        <f t="shared" si="9"/>
        <v/>
      </c>
    </row>
    <row r="89" spans="1:15" x14ac:dyDescent="0.2">
      <c r="A89" s="24" t="s">
        <v>475</v>
      </c>
      <c r="B89" t="s">
        <v>449</v>
      </c>
      <c r="C89" t="s">
        <v>456</v>
      </c>
      <c r="F89" t="s">
        <v>1269</v>
      </c>
      <c r="G89" t="s">
        <v>355</v>
      </c>
      <c r="J89" s="24">
        <f t="shared" si="5"/>
        <v>2</v>
      </c>
      <c r="K89" t="str">
        <f t="shared" si="6"/>
        <v>Activity</v>
      </c>
      <c r="L89" s="28" t="str">
        <f>IF(NOT(ISBLANK(I89)),VLOOKUP(I89,CostLookup!A:B,2)*LEFT(C89,FIND(" ",C89)),"")</f>
        <v/>
      </c>
      <c r="M89" s="29">
        <f t="shared" si="7"/>
        <v>24883.200000000001</v>
      </c>
      <c r="N89" s="29" t="str">
        <f t="shared" si="8"/>
        <v/>
      </c>
      <c r="O89" s="29" t="str">
        <f t="shared" si="9"/>
        <v/>
      </c>
    </row>
    <row r="90" spans="1:15" x14ac:dyDescent="0.2">
      <c r="A90" s="24" t="s">
        <v>478</v>
      </c>
      <c r="B90" t="s">
        <v>357</v>
      </c>
      <c r="C90" t="s">
        <v>358</v>
      </c>
      <c r="D90">
        <v>39</v>
      </c>
      <c r="E90" t="s">
        <v>479</v>
      </c>
      <c r="F90" t="s">
        <v>1269</v>
      </c>
      <c r="G90" t="s">
        <v>485</v>
      </c>
      <c r="H90" t="s">
        <v>481</v>
      </c>
      <c r="I90" t="s">
        <v>110</v>
      </c>
      <c r="J90" s="24">
        <f t="shared" si="5"/>
        <v>3</v>
      </c>
      <c r="K90" t="str">
        <f t="shared" si="6"/>
        <v>Task</v>
      </c>
      <c r="L90" s="28">
        <f>IF(NOT(ISBLANK(I90)),VLOOKUP(I90,CostLookup!A:B,2)*LEFT(C90,FIND(" ",C90)),"")</f>
        <v>14227.2</v>
      </c>
      <c r="M90" s="29" t="str">
        <f t="shared" si="7"/>
        <v/>
      </c>
      <c r="N90" s="29" t="str">
        <f t="shared" si="8"/>
        <v/>
      </c>
      <c r="O90" s="29" t="str">
        <f t="shared" si="9"/>
        <v/>
      </c>
    </row>
    <row r="91" spans="1:15" x14ac:dyDescent="0.2">
      <c r="A91" s="24" t="s">
        <v>474</v>
      </c>
      <c r="B91" t="s">
        <v>377</v>
      </c>
      <c r="C91" t="s">
        <v>246</v>
      </c>
      <c r="D91" t="s">
        <v>482</v>
      </c>
      <c r="E91" t="s">
        <v>483</v>
      </c>
      <c r="F91" t="s">
        <v>73</v>
      </c>
      <c r="G91" t="s">
        <v>1282</v>
      </c>
      <c r="H91" t="s">
        <v>487</v>
      </c>
      <c r="I91" t="s">
        <v>108</v>
      </c>
      <c r="J91" s="24">
        <f t="shared" si="5"/>
        <v>3</v>
      </c>
      <c r="K91" t="str">
        <f t="shared" si="6"/>
        <v>Task</v>
      </c>
      <c r="L91" s="28">
        <f>IF(NOT(ISBLANK(I91)),VLOOKUP(I91,CostLookup!A:B,2)*LEFT(C91,FIND(" ",C91)),"")</f>
        <v>3996</v>
      </c>
      <c r="M91" s="29" t="str">
        <f t="shared" si="7"/>
        <v/>
      </c>
      <c r="N91" s="29" t="str">
        <f t="shared" si="8"/>
        <v/>
      </c>
      <c r="O91" s="29" t="str">
        <f t="shared" si="9"/>
        <v/>
      </c>
    </row>
    <row r="92" spans="1:15" x14ac:dyDescent="0.2">
      <c r="A92" s="24" t="s">
        <v>488</v>
      </c>
      <c r="B92" t="s">
        <v>489</v>
      </c>
      <c r="C92" t="s">
        <v>289</v>
      </c>
      <c r="D92">
        <v>90</v>
      </c>
      <c r="E92">
        <v>127</v>
      </c>
      <c r="F92" t="s">
        <v>364</v>
      </c>
      <c r="G92" t="s">
        <v>355</v>
      </c>
      <c r="H92" t="s">
        <v>403</v>
      </c>
      <c r="I92" t="s">
        <v>125</v>
      </c>
      <c r="J92" s="24">
        <f t="shared" si="5"/>
        <v>3</v>
      </c>
      <c r="K92" t="str">
        <f t="shared" si="6"/>
        <v>Task</v>
      </c>
      <c r="L92" s="28">
        <f>IF(NOT(ISBLANK(I92)),VLOOKUP(I92,CostLookup!A:B,2)*LEFT(C92,FIND(" ",C92)),"")</f>
        <v>6660</v>
      </c>
      <c r="M92" s="29" t="str">
        <f t="shared" si="7"/>
        <v/>
      </c>
      <c r="N92" s="29" t="str">
        <f t="shared" si="8"/>
        <v/>
      </c>
      <c r="O92" s="29" t="str">
        <f t="shared" si="9"/>
        <v/>
      </c>
    </row>
    <row r="93" spans="1:15" x14ac:dyDescent="0.2">
      <c r="A93" s="24" t="s">
        <v>491</v>
      </c>
      <c r="B93" t="s">
        <v>492</v>
      </c>
      <c r="C93" t="s">
        <v>409</v>
      </c>
      <c r="F93" t="s">
        <v>364</v>
      </c>
      <c r="G93" t="s">
        <v>1280</v>
      </c>
      <c r="J93" s="24">
        <f t="shared" si="5"/>
        <v>2</v>
      </c>
      <c r="K93" t="str">
        <f t="shared" si="6"/>
        <v>Activity</v>
      </c>
      <c r="L93" s="28" t="str">
        <f>IF(NOT(ISBLANK(I93)),VLOOKUP(I93,CostLookup!A:B,2)*LEFT(C93,FIND(" ",C93)),"")</f>
        <v/>
      </c>
      <c r="M93" s="29">
        <f t="shared" si="7"/>
        <v>21112.32</v>
      </c>
      <c r="N93" s="29" t="str">
        <f t="shared" si="8"/>
        <v/>
      </c>
      <c r="O93" s="29" t="str">
        <f t="shared" si="9"/>
        <v/>
      </c>
    </row>
    <row r="94" spans="1:15" x14ac:dyDescent="0.2">
      <c r="A94" s="24" t="s">
        <v>495</v>
      </c>
      <c r="B94" t="s">
        <v>357</v>
      </c>
      <c r="C94" t="s">
        <v>358</v>
      </c>
      <c r="D94" t="s">
        <v>496</v>
      </c>
      <c r="E94">
        <v>94</v>
      </c>
      <c r="F94" t="s">
        <v>364</v>
      </c>
      <c r="G94" t="s">
        <v>433</v>
      </c>
      <c r="H94" t="s">
        <v>498</v>
      </c>
      <c r="I94" t="s">
        <v>108</v>
      </c>
      <c r="J94" s="24">
        <f t="shared" si="5"/>
        <v>3</v>
      </c>
      <c r="K94" t="str">
        <f t="shared" si="6"/>
        <v>Task</v>
      </c>
      <c r="L94" s="28">
        <f>IF(NOT(ISBLANK(I94)),VLOOKUP(I94,CostLookup!A:B,2)*LEFT(C94,FIND(" ",C94)),"")</f>
        <v>10656</v>
      </c>
      <c r="M94" s="29" t="str">
        <f t="shared" si="7"/>
        <v/>
      </c>
      <c r="N94" s="29" t="str">
        <f t="shared" si="8"/>
        <v/>
      </c>
      <c r="O94" s="29" t="str">
        <f t="shared" si="9"/>
        <v/>
      </c>
    </row>
    <row r="95" spans="1:15" x14ac:dyDescent="0.2">
      <c r="A95" s="24" t="s">
        <v>498</v>
      </c>
      <c r="B95" t="s">
        <v>377</v>
      </c>
      <c r="C95" t="s">
        <v>358</v>
      </c>
      <c r="D95" t="s">
        <v>499</v>
      </c>
      <c r="E95">
        <v>107</v>
      </c>
      <c r="F95" t="s">
        <v>1283</v>
      </c>
      <c r="G95" t="s">
        <v>1280</v>
      </c>
      <c r="H95" t="s">
        <v>501</v>
      </c>
      <c r="I95" t="s">
        <v>131</v>
      </c>
      <c r="J95" s="24">
        <f t="shared" si="5"/>
        <v>3</v>
      </c>
      <c r="K95" t="str">
        <f t="shared" si="6"/>
        <v>Task</v>
      </c>
      <c r="L95" s="28">
        <f>IF(NOT(ISBLANK(I95)),VLOOKUP(I95,CostLookup!A:B,2)*LEFT(C95,FIND(" ",C95)),"")</f>
        <v>10456.32</v>
      </c>
      <c r="M95" s="29" t="str">
        <f t="shared" si="7"/>
        <v/>
      </c>
      <c r="N95" s="29" t="str">
        <f t="shared" si="8"/>
        <v/>
      </c>
      <c r="O95" s="29" t="str">
        <f t="shared" si="9"/>
        <v/>
      </c>
    </row>
    <row r="96" spans="1:15" x14ac:dyDescent="0.2">
      <c r="A96" s="24" t="s">
        <v>1199</v>
      </c>
      <c r="B96" t="s">
        <v>502</v>
      </c>
      <c r="C96" t="s">
        <v>1284</v>
      </c>
      <c r="F96" t="s">
        <v>446</v>
      </c>
      <c r="G96" t="s">
        <v>570</v>
      </c>
      <c r="J96" s="24">
        <f t="shared" si="5"/>
        <v>1</v>
      </c>
      <c r="K96" t="str">
        <f t="shared" si="6"/>
        <v>Component</v>
      </c>
      <c r="L96" s="28" t="str">
        <f>IF(NOT(ISBLANK(I96)),VLOOKUP(I96,CostLookup!A:B,2)*LEFT(C96,FIND(" ",C96)),"")</f>
        <v/>
      </c>
      <c r="M96" s="29" t="str">
        <f t="shared" si="7"/>
        <v/>
      </c>
      <c r="N96" s="29">
        <f t="shared" si="8"/>
        <v>198071.2</v>
      </c>
      <c r="O96" s="29" t="str">
        <f t="shared" si="9"/>
        <v/>
      </c>
    </row>
    <row r="97" spans="1:15" x14ac:dyDescent="0.2">
      <c r="A97" s="24" t="s">
        <v>505</v>
      </c>
      <c r="B97" t="s">
        <v>506</v>
      </c>
      <c r="C97" t="s">
        <v>409</v>
      </c>
      <c r="F97" t="s">
        <v>446</v>
      </c>
      <c r="G97" t="s">
        <v>405</v>
      </c>
      <c r="J97" s="24">
        <f t="shared" si="5"/>
        <v>2</v>
      </c>
      <c r="K97" t="str">
        <f t="shared" si="6"/>
        <v>Activity</v>
      </c>
      <c r="L97" s="28" t="str">
        <f>IF(NOT(ISBLANK(I97)),VLOOKUP(I97,CostLookup!A:B,2)*LEFT(C97,FIND(" ",C97)),"")</f>
        <v/>
      </c>
      <c r="M97" s="29">
        <f t="shared" si="7"/>
        <v>43818.400000000001</v>
      </c>
      <c r="N97" s="29" t="str">
        <f t="shared" si="8"/>
        <v/>
      </c>
      <c r="O97" s="29" t="str">
        <f t="shared" si="9"/>
        <v/>
      </c>
    </row>
    <row r="98" spans="1:15" x14ac:dyDescent="0.2">
      <c r="A98" s="24" t="s">
        <v>507</v>
      </c>
      <c r="B98" t="s">
        <v>338</v>
      </c>
      <c r="C98" t="s">
        <v>358</v>
      </c>
      <c r="D98">
        <v>75</v>
      </c>
      <c r="E98">
        <v>98</v>
      </c>
      <c r="F98" t="s">
        <v>446</v>
      </c>
      <c r="G98" t="s">
        <v>508</v>
      </c>
      <c r="H98" t="s">
        <v>509</v>
      </c>
      <c r="I98" t="s">
        <v>139</v>
      </c>
      <c r="J98" s="24">
        <f t="shared" si="5"/>
        <v>3</v>
      </c>
      <c r="K98" t="str">
        <f t="shared" si="6"/>
        <v>Task</v>
      </c>
      <c r="L98" s="28">
        <f>IF(NOT(ISBLANK(I98)),VLOOKUP(I98,CostLookup!A:B,2)*LEFT(C98,FIND(" ",C98)),"")</f>
        <v>14563.199999999999</v>
      </c>
      <c r="M98" s="29" t="str">
        <f t="shared" si="7"/>
        <v/>
      </c>
      <c r="N98" s="29" t="str">
        <f t="shared" si="8"/>
        <v/>
      </c>
      <c r="O98" s="29" t="str">
        <f t="shared" si="9"/>
        <v/>
      </c>
    </row>
    <row r="99" spans="1:15" x14ac:dyDescent="0.2">
      <c r="A99" s="24" t="s">
        <v>509</v>
      </c>
      <c r="B99" t="s">
        <v>414</v>
      </c>
      <c r="C99" t="s">
        <v>415</v>
      </c>
      <c r="D99">
        <v>97</v>
      </c>
      <c r="E99" t="s">
        <v>510</v>
      </c>
      <c r="F99" t="s">
        <v>321</v>
      </c>
      <c r="G99" t="s">
        <v>405</v>
      </c>
      <c r="H99" t="s">
        <v>512</v>
      </c>
      <c r="I99" t="s">
        <v>511</v>
      </c>
      <c r="J99" s="24">
        <f t="shared" si="5"/>
        <v>3</v>
      </c>
      <c r="K99" t="str">
        <f t="shared" si="6"/>
        <v>Task</v>
      </c>
      <c r="L99" s="28">
        <f>IF(NOT(ISBLANK(I99)),VLOOKUP(I99,CostLookup!A:B,2)*LEFT(C99,FIND(" ",C99)),"")</f>
        <v>29255.200000000001</v>
      </c>
      <c r="M99" s="29" t="str">
        <f t="shared" si="7"/>
        <v/>
      </c>
      <c r="N99" s="29" t="str">
        <f t="shared" si="8"/>
        <v/>
      </c>
      <c r="O99" s="29" t="str">
        <f t="shared" si="9"/>
        <v/>
      </c>
    </row>
    <row r="100" spans="1:15" x14ac:dyDescent="0.2">
      <c r="A100" s="24" t="s">
        <v>513</v>
      </c>
      <c r="B100" t="s">
        <v>514</v>
      </c>
      <c r="C100" t="s">
        <v>527</v>
      </c>
      <c r="F100" t="s">
        <v>325</v>
      </c>
      <c r="G100" t="s">
        <v>343</v>
      </c>
      <c r="J100" s="24">
        <f t="shared" si="5"/>
        <v>2</v>
      </c>
      <c r="K100" t="str">
        <f t="shared" si="6"/>
        <v>Activity</v>
      </c>
      <c r="L100" s="28" t="str">
        <f>IF(NOT(ISBLANK(I100)),VLOOKUP(I100,CostLookup!A:B,2)*LEFT(C100,FIND(" ",C100)),"")</f>
        <v/>
      </c>
      <c r="M100" s="29">
        <f t="shared" si="7"/>
        <v>31668.48</v>
      </c>
      <c r="N100" s="29" t="str">
        <f t="shared" si="8"/>
        <v/>
      </c>
      <c r="O100" s="29" t="str">
        <f t="shared" si="9"/>
        <v/>
      </c>
    </row>
    <row r="101" spans="1:15" x14ac:dyDescent="0.2">
      <c r="A101" s="24" t="s">
        <v>517</v>
      </c>
      <c r="B101" t="s">
        <v>357</v>
      </c>
      <c r="C101" t="s">
        <v>391</v>
      </c>
      <c r="D101">
        <v>98</v>
      </c>
      <c r="E101">
        <v>101</v>
      </c>
      <c r="F101" t="s">
        <v>325</v>
      </c>
      <c r="G101" t="s">
        <v>1285</v>
      </c>
      <c r="H101" t="s">
        <v>520</v>
      </c>
      <c r="I101" t="s">
        <v>108</v>
      </c>
      <c r="J101" s="24">
        <f t="shared" si="5"/>
        <v>3</v>
      </c>
      <c r="K101" t="str">
        <f t="shared" si="6"/>
        <v>Task</v>
      </c>
      <c r="L101" s="28">
        <f>IF(NOT(ISBLANK(I101)),VLOOKUP(I101,CostLookup!A:B,2)*LEFT(C101,FIND(" ",C101)),"")</f>
        <v>15984</v>
      </c>
      <c r="M101" s="29" t="str">
        <f t="shared" si="7"/>
        <v/>
      </c>
      <c r="N101" s="29" t="str">
        <f t="shared" si="8"/>
        <v/>
      </c>
      <c r="O101" s="29" t="str">
        <f t="shared" si="9"/>
        <v/>
      </c>
    </row>
    <row r="102" spans="1:15" x14ac:dyDescent="0.2">
      <c r="A102" s="24" t="s">
        <v>520</v>
      </c>
      <c r="B102" t="s">
        <v>426</v>
      </c>
      <c r="C102" t="s">
        <v>391</v>
      </c>
      <c r="D102">
        <v>100</v>
      </c>
      <c r="E102">
        <v>103</v>
      </c>
      <c r="F102" t="s">
        <v>1286</v>
      </c>
      <c r="G102" t="s">
        <v>343</v>
      </c>
      <c r="H102" t="s">
        <v>523</v>
      </c>
      <c r="I102" t="s">
        <v>133</v>
      </c>
      <c r="J102" s="24">
        <f t="shared" si="5"/>
        <v>3</v>
      </c>
      <c r="K102" t="str">
        <f t="shared" si="6"/>
        <v>Task</v>
      </c>
      <c r="L102" s="28">
        <f>IF(NOT(ISBLANK(I102)),VLOOKUP(I102,CostLookup!A:B,2)*LEFT(C102,FIND(" ",C102)),"")</f>
        <v>15684.48</v>
      </c>
      <c r="M102" s="29" t="str">
        <f t="shared" si="7"/>
        <v/>
      </c>
      <c r="N102" s="29" t="str">
        <f t="shared" si="8"/>
        <v/>
      </c>
      <c r="O102" s="29" t="str">
        <f t="shared" si="9"/>
        <v/>
      </c>
    </row>
    <row r="103" spans="1:15" x14ac:dyDescent="0.2">
      <c r="A103" s="24" t="s">
        <v>524</v>
      </c>
      <c r="B103" t="s">
        <v>525</v>
      </c>
      <c r="C103" t="s">
        <v>947</v>
      </c>
      <c r="F103" t="s">
        <v>349</v>
      </c>
      <c r="G103" t="s">
        <v>570</v>
      </c>
      <c r="J103" s="24">
        <f t="shared" si="5"/>
        <v>2</v>
      </c>
      <c r="K103" t="str">
        <f t="shared" si="6"/>
        <v>Activity</v>
      </c>
      <c r="L103" s="28" t="str">
        <f>IF(NOT(ISBLANK(I103)),VLOOKUP(I103,CostLookup!A:B,2)*LEFT(C103,FIND(" ",C103)),"")</f>
        <v/>
      </c>
      <c r="M103" s="29">
        <f t="shared" si="7"/>
        <v>122584.31999999999</v>
      </c>
      <c r="N103" s="29" t="str">
        <f t="shared" si="8"/>
        <v/>
      </c>
      <c r="O103" s="29" t="str">
        <f t="shared" si="9"/>
        <v/>
      </c>
    </row>
    <row r="104" spans="1:15" x14ac:dyDescent="0.2">
      <c r="A104" s="24" t="s">
        <v>523</v>
      </c>
      <c r="B104" t="s">
        <v>357</v>
      </c>
      <c r="C104" t="s">
        <v>1162</v>
      </c>
      <c r="D104">
        <v>101</v>
      </c>
      <c r="E104">
        <v>104</v>
      </c>
      <c r="F104" t="s">
        <v>349</v>
      </c>
      <c r="G104" t="s">
        <v>531</v>
      </c>
      <c r="H104" t="s">
        <v>529</v>
      </c>
      <c r="I104" t="s">
        <v>388</v>
      </c>
      <c r="J104" s="24">
        <f t="shared" si="5"/>
        <v>3</v>
      </c>
      <c r="K104" t="str">
        <f t="shared" si="6"/>
        <v>Task</v>
      </c>
      <c r="L104" s="28">
        <f>IF(NOT(ISBLANK(I104)),VLOOKUP(I104,CostLookup!A:B,2)*LEFT(C104,FIND(" ",C104)),"")</f>
        <v>106899.84</v>
      </c>
      <c r="M104" s="29" t="str">
        <f t="shared" si="7"/>
        <v/>
      </c>
      <c r="N104" s="29" t="str">
        <f t="shared" si="8"/>
        <v/>
      </c>
      <c r="O104" s="29" t="str">
        <f t="shared" si="9"/>
        <v/>
      </c>
    </row>
    <row r="105" spans="1:15" x14ac:dyDescent="0.2">
      <c r="A105" s="24" t="s">
        <v>529</v>
      </c>
      <c r="B105" t="s">
        <v>426</v>
      </c>
      <c r="C105" t="s">
        <v>391</v>
      </c>
      <c r="D105">
        <v>103</v>
      </c>
      <c r="E105">
        <v>127</v>
      </c>
      <c r="F105" t="s">
        <v>1287</v>
      </c>
      <c r="G105" t="s">
        <v>570</v>
      </c>
      <c r="H105" t="s">
        <v>403</v>
      </c>
      <c r="I105" t="s">
        <v>131</v>
      </c>
      <c r="J105" s="24">
        <f t="shared" si="5"/>
        <v>3</v>
      </c>
      <c r="K105" t="str">
        <f t="shared" si="6"/>
        <v>Task</v>
      </c>
      <c r="L105" s="28">
        <f>IF(NOT(ISBLANK(I105)),VLOOKUP(I105,CostLookup!A:B,2)*LEFT(C105,FIND(" ",C105)),"")</f>
        <v>15684.48</v>
      </c>
      <c r="M105" s="29" t="str">
        <f t="shared" si="7"/>
        <v/>
      </c>
      <c r="N105" s="29" t="str">
        <f t="shared" si="8"/>
        <v/>
      </c>
      <c r="O105" s="29" t="str">
        <f t="shared" si="9"/>
        <v/>
      </c>
    </row>
    <row r="106" spans="1:15" x14ac:dyDescent="0.2">
      <c r="A106" s="24" t="s">
        <v>1200</v>
      </c>
      <c r="B106" t="s">
        <v>532</v>
      </c>
      <c r="C106" t="s">
        <v>164</v>
      </c>
      <c r="F106" t="s">
        <v>595</v>
      </c>
      <c r="G106" t="s">
        <v>1288</v>
      </c>
      <c r="J106" s="24">
        <f t="shared" si="5"/>
        <v>1</v>
      </c>
      <c r="K106" t="str">
        <f t="shared" si="6"/>
        <v>Component</v>
      </c>
      <c r="L106" s="28" t="str">
        <f>IF(NOT(ISBLANK(I106)),VLOOKUP(I106,CostLookup!A:B,2)*LEFT(C106,FIND(" ",C106)),"")</f>
        <v/>
      </c>
      <c r="M106" s="29" t="str">
        <f t="shared" si="7"/>
        <v/>
      </c>
      <c r="N106" s="29">
        <f t="shared" si="8"/>
        <v>118535.03999999999</v>
      </c>
      <c r="O106" s="29" t="str">
        <f t="shared" si="9"/>
        <v/>
      </c>
    </row>
    <row r="107" spans="1:15" x14ac:dyDescent="0.2">
      <c r="A107" s="24" t="s">
        <v>535</v>
      </c>
      <c r="B107" t="s">
        <v>536</v>
      </c>
      <c r="C107" t="s">
        <v>164</v>
      </c>
      <c r="F107" t="s">
        <v>595</v>
      </c>
      <c r="G107" t="s">
        <v>1288</v>
      </c>
      <c r="J107" s="24">
        <f t="shared" si="5"/>
        <v>2</v>
      </c>
      <c r="K107" t="str">
        <f t="shared" si="6"/>
        <v>Activity</v>
      </c>
      <c r="L107" s="28" t="str">
        <f>IF(NOT(ISBLANK(I107)),VLOOKUP(I107,CostLookup!A:B,2)*LEFT(C107,FIND(" ",C107)),"")</f>
        <v/>
      </c>
      <c r="M107" s="29">
        <f t="shared" si="7"/>
        <v>118535.03999999999</v>
      </c>
      <c r="N107" s="29" t="str">
        <f t="shared" si="8"/>
        <v/>
      </c>
      <c r="O107" s="29" t="str">
        <f t="shared" si="9"/>
        <v/>
      </c>
    </row>
    <row r="108" spans="1:15" x14ac:dyDescent="0.2">
      <c r="A108" s="24" t="s">
        <v>501</v>
      </c>
      <c r="B108" t="s">
        <v>537</v>
      </c>
      <c r="C108" t="s">
        <v>246</v>
      </c>
      <c r="D108">
        <v>94</v>
      </c>
      <c r="E108">
        <v>108</v>
      </c>
      <c r="F108" t="s">
        <v>595</v>
      </c>
      <c r="G108" t="s">
        <v>494</v>
      </c>
      <c r="H108" t="s">
        <v>539</v>
      </c>
      <c r="I108" t="s">
        <v>110</v>
      </c>
      <c r="J108" s="24">
        <f t="shared" si="5"/>
        <v>3</v>
      </c>
      <c r="K108" t="str">
        <f t="shared" si="6"/>
        <v>Task</v>
      </c>
      <c r="L108" s="28">
        <f>IF(NOT(ISBLANK(I108)),VLOOKUP(I108,CostLookup!A:B,2)*LEFT(C108,FIND(" ",C108)),"")</f>
        <v>5335.2000000000007</v>
      </c>
      <c r="M108" s="29" t="str">
        <f t="shared" si="7"/>
        <v/>
      </c>
      <c r="N108" s="29" t="str">
        <f t="shared" si="8"/>
        <v/>
      </c>
      <c r="O108" s="29" t="str">
        <f t="shared" si="9"/>
        <v/>
      </c>
    </row>
    <row r="109" spans="1:15" x14ac:dyDescent="0.2">
      <c r="A109" s="24" t="s">
        <v>539</v>
      </c>
      <c r="B109" t="s">
        <v>540</v>
      </c>
      <c r="C109" t="s">
        <v>289</v>
      </c>
      <c r="D109">
        <v>107</v>
      </c>
      <c r="E109">
        <v>110</v>
      </c>
      <c r="F109" t="s">
        <v>1289</v>
      </c>
      <c r="G109" t="s">
        <v>1290</v>
      </c>
      <c r="H109" t="s">
        <v>543</v>
      </c>
      <c r="I109" t="s">
        <v>131</v>
      </c>
      <c r="J109" s="24">
        <f t="shared" si="5"/>
        <v>3</v>
      </c>
      <c r="K109" t="str">
        <f t="shared" si="6"/>
        <v>Task</v>
      </c>
      <c r="L109" s="28">
        <f>IF(NOT(ISBLANK(I109)),VLOOKUP(I109,CostLookup!A:B,2)*LEFT(C109,FIND(" ",C109)),"")</f>
        <v>6535.2</v>
      </c>
      <c r="M109" s="29" t="str">
        <f t="shared" si="7"/>
        <v/>
      </c>
      <c r="N109" s="29" t="str">
        <f t="shared" si="8"/>
        <v/>
      </c>
      <c r="O109" s="29" t="str">
        <f t="shared" si="9"/>
        <v/>
      </c>
    </row>
    <row r="110" spans="1:15" x14ac:dyDescent="0.2">
      <c r="A110" s="24" t="s">
        <v>544</v>
      </c>
      <c r="B110" t="s">
        <v>545</v>
      </c>
      <c r="C110" t="s">
        <v>354</v>
      </c>
      <c r="F110" t="s">
        <v>1291</v>
      </c>
      <c r="G110" t="s">
        <v>1288</v>
      </c>
      <c r="J110" s="24">
        <f t="shared" si="5"/>
        <v>3</v>
      </c>
      <c r="K110" t="s">
        <v>1226</v>
      </c>
      <c r="L110" s="28" t="str">
        <f>IF(NOT(ISBLANK(I110)),VLOOKUP(I110,CostLookup!A:B,2)*LEFT(C110,FIND(" ",C110)),"")</f>
        <v/>
      </c>
      <c r="M110" s="29">
        <f t="shared" si="7"/>
        <v>106664.64</v>
      </c>
      <c r="N110" s="29" t="str">
        <f t="shared" si="8"/>
        <v/>
      </c>
      <c r="O110" s="29" t="str">
        <f t="shared" si="9"/>
        <v/>
      </c>
    </row>
    <row r="111" spans="1:15" x14ac:dyDescent="0.2">
      <c r="A111" s="24" t="s">
        <v>543</v>
      </c>
      <c r="B111" t="s">
        <v>547</v>
      </c>
      <c r="C111" t="s">
        <v>415</v>
      </c>
      <c r="D111">
        <v>108</v>
      </c>
      <c r="E111">
        <v>111</v>
      </c>
      <c r="F111" t="s">
        <v>1291</v>
      </c>
      <c r="G111" t="s">
        <v>619</v>
      </c>
      <c r="H111" t="s">
        <v>550</v>
      </c>
      <c r="I111" t="s">
        <v>549</v>
      </c>
      <c r="J111" s="24">
        <f t="shared" si="5"/>
        <v>4</v>
      </c>
      <c r="K111" t="str">
        <f t="shared" si="6"/>
        <v>Task</v>
      </c>
      <c r="L111" s="28">
        <f>IF(NOT(ISBLANK(I111)),VLOOKUP(I111,CostLookup!A:B,2)*LEFT(C111,FIND(" ",C111)),"")</f>
        <v>31104</v>
      </c>
      <c r="M111" s="29" t="str">
        <f t="shared" si="7"/>
        <v/>
      </c>
      <c r="N111" s="29" t="str">
        <f t="shared" si="8"/>
        <v/>
      </c>
      <c r="O111" s="29" t="str">
        <f t="shared" si="9"/>
        <v/>
      </c>
    </row>
    <row r="112" spans="1:15" x14ac:dyDescent="0.2">
      <c r="A112" s="24" t="s">
        <v>550</v>
      </c>
      <c r="B112" t="s">
        <v>551</v>
      </c>
      <c r="C112" t="s">
        <v>415</v>
      </c>
      <c r="D112">
        <v>110</v>
      </c>
      <c r="E112">
        <v>112</v>
      </c>
      <c r="F112" t="s">
        <v>1292</v>
      </c>
      <c r="G112" t="s">
        <v>621</v>
      </c>
      <c r="H112" t="s">
        <v>554</v>
      </c>
      <c r="I112" t="s">
        <v>1293</v>
      </c>
      <c r="J112" s="24">
        <f t="shared" si="5"/>
        <v>4</v>
      </c>
      <c r="K112" t="str">
        <f t="shared" si="6"/>
        <v>Task</v>
      </c>
      <c r="L112" s="28">
        <f>IF(NOT(ISBLANK(I112)),VLOOKUP(I112,CostLookup!A:B,2)*LEFT(C112,FIND(" ",C112)),"")</f>
        <v>44424</v>
      </c>
      <c r="M112" s="29" t="str">
        <f t="shared" si="7"/>
        <v/>
      </c>
      <c r="N112" s="29" t="str">
        <f t="shared" si="8"/>
        <v/>
      </c>
      <c r="O112" s="29" t="str">
        <f t="shared" si="9"/>
        <v/>
      </c>
    </row>
    <row r="113" spans="1:15" x14ac:dyDescent="0.2">
      <c r="A113" s="24" t="s">
        <v>554</v>
      </c>
      <c r="B113" t="s">
        <v>555</v>
      </c>
      <c r="C113" t="s">
        <v>415</v>
      </c>
      <c r="D113">
        <v>111</v>
      </c>
      <c r="E113">
        <v>113</v>
      </c>
      <c r="F113" t="s">
        <v>1294</v>
      </c>
      <c r="G113" t="s">
        <v>1295</v>
      </c>
      <c r="H113" t="s">
        <v>559</v>
      </c>
      <c r="I113" t="s">
        <v>108</v>
      </c>
      <c r="J113" s="24">
        <f t="shared" si="5"/>
        <v>4</v>
      </c>
      <c r="K113" t="str">
        <f t="shared" si="6"/>
        <v>Task</v>
      </c>
      <c r="L113" s="28">
        <f>IF(NOT(ISBLANK(I113)),VLOOKUP(I113,CostLookup!A:B,2)*LEFT(C113,FIND(" ",C113)),"")</f>
        <v>13320</v>
      </c>
      <c r="M113" s="29" t="str">
        <f t="shared" si="7"/>
        <v/>
      </c>
      <c r="N113" s="29" t="str">
        <f t="shared" si="8"/>
        <v/>
      </c>
      <c r="O113" s="29" t="str">
        <f t="shared" si="9"/>
        <v/>
      </c>
    </row>
    <row r="114" spans="1:15" x14ac:dyDescent="0.2">
      <c r="A114" s="24" t="s">
        <v>559</v>
      </c>
      <c r="B114" t="s">
        <v>560</v>
      </c>
      <c r="C114" t="s">
        <v>348</v>
      </c>
      <c r="D114">
        <v>112</v>
      </c>
      <c r="E114">
        <v>158</v>
      </c>
      <c r="F114" t="s">
        <v>1296</v>
      </c>
      <c r="G114" t="s">
        <v>1288</v>
      </c>
      <c r="H114" t="s">
        <v>562</v>
      </c>
      <c r="I114" t="s">
        <v>402</v>
      </c>
      <c r="J114" s="24">
        <f t="shared" si="5"/>
        <v>4</v>
      </c>
      <c r="K114" t="str">
        <f t="shared" si="6"/>
        <v>Task</v>
      </c>
      <c r="L114" s="28">
        <f>IF(NOT(ISBLANK(I114)),VLOOKUP(I114,CostLookup!A:B,2)*LEFT(C114,FIND(" ",C114)),"")</f>
        <v>17816.64</v>
      </c>
      <c r="M114" s="29" t="str">
        <f t="shared" si="7"/>
        <v/>
      </c>
      <c r="N114" s="29" t="str">
        <f t="shared" si="8"/>
        <v/>
      </c>
      <c r="O114" s="29" t="str">
        <f t="shared" si="9"/>
        <v/>
      </c>
    </row>
    <row r="115" spans="1:15" x14ac:dyDescent="0.2">
      <c r="A115" s="24" t="s">
        <v>1201</v>
      </c>
      <c r="B115" t="s">
        <v>563</v>
      </c>
      <c r="C115" t="s">
        <v>1020</v>
      </c>
      <c r="F115" t="s">
        <v>69</v>
      </c>
      <c r="G115" t="s">
        <v>309</v>
      </c>
      <c r="J115" s="24">
        <f t="shared" si="5"/>
        <v>1</v>
      </c>
      <c r="K115" t="str">
        <f t="shared" si="6"/>
        <v>Component</v>
      </c>
      <c r="L115" s="28" t="str">
        <f>IF(NOT(ISBLANK(I115)),VLOOKUP(I115,CostLookup!A:B,2)*LEFT(C115,FIND(" ",C115)),"")</f>
        <v/>
      </c>
      <c r="M115" s="29" t="str">
        <f t="shared" si="7"/>
        <v/>
      </c>
      <c r="N115" s="29">
        <f t="shared" si="8"/>
        <v>69791.12</v>
      </c>
      <c r="O115" s="29" t="str">
        <f t="shared" si="9"/>
        <v/>
      </c>
    </row>
    <row r="116" spans="1:15" x14ac:dyDescent="0.2">
      <c r="A116" s="24" t="s">
        <v>566</v>
      </c>
      <c r="B116" t="s">
        <v>567</v>
      </c>
      <c r="C116" t="s">
        <v>348</v>
      </c>
      <c r="F116" t="s">
        <v>1269</v>
      </c>
      <c r="G116" t="s">
        <v>1265</v>
      </c>
      <c r="J116" s="24">
        <f t="shared" si="5"/>
        <v>2</v>
      </c>
      <c r="K116" t="str">
        <f t="shared" si="6"/>
        <v>Activity</v>
      </c>
      <c r="L116" s="28" t="str">
        <f>IF(NOT(ISBLANK(I116)),VLOOKUP(I116,CostLookup!A:B,2)*LEFT(C116,FIND(" ",C116)),"")</f>
        <v/>
      </c>
      <c r="M116" s="29">
        <f t="shared" si="7"/>
        <v>9457.2000000000007</v>
      </c>
      <c r="N116" s="29" t="str">
        <f t="shared" si="8"/>
        <v/>
      </c>
      <c r="O116" s="29" t="str">
        <f t="shared" si="9"/>
        <v/>
      </c>
    </row>
    <row r="117" spans="1:15" x14ac:dyDescent="0.2">
      <c r="A117" s="24" t="s">
        <v>571</v>
      </c>
      <c r="B117" t="s">
        <v>338</v>
      </c>
      <c r="C117" t="s">
        <v>246</v>
      </c>
      <c r="D117">
        <v>39</v>
      </c>
      <c r="E117">
        <v>117</v>
      </c>
      <c r="F117" t="s">
        <v>1269</v>
      </c>
      <c r="G117" t="s">
        <v>416</v>
      </c>
      <c r="H117" t="s">
        <v>573</v>
      </c>
      <c r="I117" t="s">
        <v>139</v>
      </c>
      <c r="J117" s="24">
        <f t="shared" si="5"/>
        <v>3</v>
      </c>
      <c r="K117" t="str">
        <f t="shared" si="6"/>
        <v>Task</v>
      </c>
      <c r="L117" s="28">
        <f>IF(NOT(ISBLANK(I117)),VLOOKUP(I117,CostLookup!A:B,2)*LEFT(C117,FIND(" ",C117)),"")</f>
        <v>5461.2</v>
      </c>
      <c r="M117" s="29" t="str">
        <f t="shared" si="7"/>
        <v/>
      </c>
      <c r="N117" s="29" t="str">
        <f t="shared" si="8"/>
        <v/>
      </c>
      <c r="O117" s="29" t="str">
        <f t="shared" si="9"/>
        <v/>
      </c>
    </row>
    <row r="118" spans="1:15" x14ac:dyDescent="0.2">
      <c r="A118" s="24" t="s">
        <v>573</v>
      </c>
      <c r="B118" t="s">
        <v>414</v>
      </c>
      <c r="C118" t="s">
        <v>246</v>
      </c>
      <c r="D118">
        <v>116</v>
      </c>
      <c r="E118">
        <v>119</v>
      </c>
      <c r="F118" t="s">
        <v>1256</v>
      </c>
      <c r="G118" t="s">
        <v>1265</v>
      </c>
      <c r="H118" t="s">
        <v>574</v>
      </c>
      <c r="I118" t="s">
        <v>125</v>
      </c>
      <c r="J118" s="24">
        <f t="shared" si="5"/>
        <v>3</v>
      </c>
      <c r="K118" t="str">
        <f t="shared" si="6"/>
        <v>Task</v>
      </c>
      <c r="L118" s="28">
        <f>IF(NOT(ISBLANK(I118)),VLOOKUP(I118,CostLookup!A:B,2)*LEFT(C118,FIND(" ",C118)),"")</f>
        <v>3996</v>
      </c>
      <c r="M118" s="29" t="str">
        <f t="shared" si="7"/>
        <v/>
      </c>
      <c r="N118" s="29" t="str">
        <f t="shared" si="8"/>
        <v/>
      </c>
      <c r="O118" s="29" t="str">
        <f t="shared" si="9"/>
        <v/>
      </c>
    </row>
    <row r="119" spans="1:15" x14ac:dyDescent="0.2">
      <c r="A119" s="24" t="s">
        <v>575</v>
      </c>
      <c r="B119" t="s">
        <v>576</v>
      </c>
      <c r="C119" t="s">
        <v>362</v>
      </c>
      <c r="F119" t="s">
        <v>1285</v>
      </c>
      <c r="G119" t="s">
        <v>1297</v>
      </c>
      <c r="J119" s="24">
        <f t="shared" si="5"/>
        <v>2</v>
      </c>
      <c r="K119" t="str">
        <f t="shared" si="6"/>
        <v>Activity</v>
      </c>
      <c r="L119" s="28" t="str">
        <f>IF(NOT(ISBLANK(I119)),VLOOKUP(I119,CostLookup!A:B,2)*LEFT(C119,FIND(" ",C119)),"")</f>
        <v/>
      </c>
      <c r="M119" s="29">
        <f t="shared" si="7"/>
        <v>13802.720000000001</v>
      </c>
      <c r="N119" s="29" t="str">
        <f t="shared" si="8"/>
        <v/>
      </c>
      <c r="O119" s="29" t="str">
        <f t="shared" si="9"/>
        <v/>
      </c>
    </row>
    <row r="120" spans="1:15" x14ac:dyDescent="0.2">
      <c r="A120" s="24" t="s">
        <v>574</v>
      </c>
      <c r="B120" t="s">
        <v>357</v>
      </c>
      <c r="C120" t="s">
        <v>358</v>
      </c>
      <c r="D120" s="22">
        <v>39117</v>
      </c>
      <c r="E120">
        <v>120</v>
      </c>
      <c r="F120" t="s">
        <v>1285</v>
      </c>
      <c r="G120" t="s">
        <v>387</v>
      </c>
      <c r="H120" t="s">
        <v>579</v>
      </c>
      <c r="I120" t="s">
        <v>104</v>
      </c>
      <c r="J120" s="24">
        <f t="shared" si="5"/>
        <v>3</v>
      </c>
      <c r="K120" t="str">
        <f t="shared" si="6"/>
        <v>Task</v>
      </c>
      <c r="L120" s="28">
        <f>IF(NOT(ISBLANK(I120)),VLOOKUP(I120,CostLookup!A:B,2)*LEFT(C120,FIND(" ",C120)),"")</f>
        <v>9881.6</v>
      </c>
      <c r="M120" s="29" t="str">
        <f t="shared" si="7"/>
        <v/>
      </c>
      <c r="N120" s="29" t="str">
        <f t="shared" si="8"/>
        <v/>
      </c>
      <c r="O120" s="29" t="str">
        <f t="shared" si="9"/>
        <v/>
      </c>
    </row>
    <row r="121" spans="1:15" x14ac:dyDescent="0.2">
      <c r="A121" s="24" t="s">
        <v>579</v>
      </c>
      <c r="B121" t="s">
        <v>377</v>
      </c>
      <c r="C121" t="s">
        <v>246</v>
      </c>
      <c r="D121">
        <v>119</v>
      </c>
      <c r="E121">
        <v>124</v>
      </c>
      <c r="F121" t="s">
        <v>349</v>
      </c>
      <c r="G121" t="s">
        <v>1297</v>
      </c>
      <c r="H121" t="s">
        <v>581</v>
      </c>
      <c r="I121" t="s">
        <v>133</v>
      </c>
      <c r="J121" s="24">
        <f t="shared" si="5"/>
        <v>3</v>
      </c>
      <c r="K121" t="str">
        <f t="shared" si="6"/>
        <v>Task</v>
      </c>
      <c r="L121" s="28">
        <f>IF(NOT(ISBLANK(I121)),VLOOKUP(I121,CostLookup!A:B,2)*LEFT(C121,FIND(" ",C121)),"")</f>
        <v>3921.12</v>
      </c>
      <c r="M121" s="29" t="str">
        <f t="shared" si="7"/>
        <v/>
      </c>
      <c r="N121" s="29" t="str">
        <f t="shared" si="8"/>
        <v/>
      </c>
      <c r="O121" s="29" t="str">
        <f t="shared" si="9"/>
        <v/>
      </c>
    </row>
    <row r="122" spans="1:15" x14ac:dyDescent="0.2">
      <c r="A122" s="24" t="s">
        <v>582</v>
      </c>
      <c r="B122" t="s">
        <v>583</v>
      </c>
      <c r="C122" t="s">
        <v>1020</v>
      </c>
      <c r="F122" t="s">
        <v>69</v>
      </c>
      <c r="G122" t="s">
        <v>309</v>
      </c>
      <c r="J122" s="24">
        <f t="shared" si="5"/>
        <v>2</v>
      </c>
      <c r="K122" t="str">
        <f t="shared" si="6"/>
        <v>Activity</v>
      </c>
      <c r="L122" s="28" t="str">
        <f>IF(NOT(ISBLANK(I122)),VLOOKUP(I122,CostLookup!A:B,2)*LEFT(C122,FIND(" ",C122)),"")</f>
        <v/>
      </c>
      <c r="M122" s="29">
        <f t="shared" si="7"/>
        <v>46531.199999999997</v>
      </c>
      <c r="N122" s="29" t="str">
        <f t="shared" si="8"/>
        <v/>
      </c>
      <c r="O122" s="29" t="str">
        <f t="shared" si="9"/>
        <v/>
      </c>
    </row>
    <row r="123" spans="1:15" x14ac:dyDescent="0.2">
      <c r="A123" s="24" t="s">
        <v>584</v>
      </c>
      <c r="B123" t="s">
        <v>357</v>
      </c>
      <c r="C123" t="s">
        <v>415</v>
      </c>
      <c r="D123">
        <v>39</v>
      </c>
      <c r="E123">
        <v>123</v>
      </c>
      <c r="F123" t="s">
        <v>69</v>
      </c>
      <c r="G123" t="s">
        <v>293</v>
      </c>
      <c r="H123" t="s">
        <v>585</v>
      </c>
      <c r="I123" t="s">
        <v>108</v>
      </c>
      <c r="J123" s="24">
        <f t="shared" si="5"/>
        <v>3</v>
      </c>
      <c r="K123" t="str">
        <f t="shared" si="6"/>
        <v>Task</v>
      </c>
      <c r="L123" s="28">
        <f>IF(NOT(ISBLANK(I123)),VLOOKUP(I123,CostLookup!A:B,2)*LEFT(C123,FIND(" ",C123)),"")</f>
        <v>13320</v>
      </c>
      <c r="M123" s="29" t="str">
        <f t="shared" si="7"/>
        <v/>
      </c>
      <c r="N123" s="29" t="str">
        <f t="shared" si="8"/>
        <v/>
      </c>
      <c r="O123" s="29" t="str">
        <f t="shared" si="9"/>
        <v/>
      </c>
    </row>
    <row r="124" spans="1:15" x14ac:dyDescent="0.2">
      <c r="A124" s="24" t="s">
        <v>585</v>
      </c>
      <c r="B124" t="s">
        <v>377</v>
      </c>
      <c r="C124" t="s">
        <v>289</v>
      </c>
      <c r="D124">
        <v>122</v>
      </c>
      <c r="E124">
        <v>127</v>
      </c>
      <c r="F124" t="s">
        <v>569</v>
      </c>
      <c r="G124" t="s">
        <v>1265</v>
      </c>
      <c r="H124" t="s">
        <v>403</v>
      </c>
      <c r="I124" t="s">
        <v>131</v>
      </c>
      <c r="J124" s="24">
        <f t="shared" si="5"/>
        <v>3</v>
      </c>
      <c r="K124" t="str">
        <f t="shared" si="6"/>
        <v>Task</v>
      </c>
      <c r="L124" s="28">
        <f>IF(NOT(ISBLANK(I124)),VLOOKUP(I124,CostLookup!A:B,2)*LEFT(C124,FIND(" ",C124)),"")</f>
        <v>6535.2</v>
      </c>
      <c r="M124" s="29" t="str">
        <f t="shared" si="7"/>
        <v/>
      </c>
      <c r="N124" s="29" t="str">
        <f t="shared" si="8"/>
        <v/>
      </c>
      <c r="O124" s="29" t="str">
        <f t="shared" si="9"/>
        <v/>
      </c>
    </row>
    <row r="125" spans="1:15" x14ac:dyDescent="0.2">
      <c r="A125" s="24" t="s">
        <v>581</v>
      </c>
      <c r="B125" t="s">
        <v>398</v>
      </c>
      <c r="C125" t="s">
        <v>1281</v>
      </c>
      <c r="D125">
        <v>120</v>
      </c>
      <c r="E125">
        <v>144</v>
      </c>
      <c r="F125" t="s">
        <v>1283</v>
      </c>
      <c r="G125" t="s">
        <v>309</v>
      </c>
      <c r="H125" t="s">
        <v>589</v>
      </c>
      <c r="I125" t="s">
        <v>110</v>
      </c>
      <c r="J125" s="24">
        <f t="shared" si="5"/>
        <v>3</v>
      </c>
      <c r="K125" t="str">
        <f t="shared" si="6"/>
        <v>Task</v>
      </c>
      <c r="L125" s="28">
        <f>IF(NOT(ISBLANK(I125)),VLOOKUP(I125,CostLookup!A:B,2)*LEFT(C125,FIND(" ",C125)),"")</f>
        <v>26676</v>
      </c>
      <c r="M125" s="29" t="str">
        <f t="shared" si="7"/>
        <v/>
      </c>
      <c r="N125" s="29" t="str">
        <f t="shared" si="8"/>
        <v/>
      </c>
      <c r="O125" s="29" t="str">
        <f t="shared" si="9"/>
        <v/>
      </c>
    </row>
    <row r="126" spans="1:15" x14ac:dyDescent="0.2">
      <c r="A126" s="24" t="s">
        <v>1202</v>
      </c>
      <c r="B126" t="s">
        <v>590</v>
      </c>
      <c r="C126" t="s">
        <v>1132</v>
      </c>
      <c r="F126" t="s">
        <v>313</v>
      </c>
      <c r="G126" t="s">
        <v>1298</v>
      </c>
      <c r="J126" s="24">
        <f t="shared" si="5"/>
        <v>1</v>
      </c>
      <c r="K126" t="str">
        <f t="shared" si="6"/>
        <v>Component</v>
      </c>
      <c r="L126" s="28" t="str">
        <f>IF(NOT(ISBLANK(I126)),VLOOKUP(I126,CostLookup!A:B,2)*LEFT(C126,FIND(" ",C126)),"")</f>
        <v/>
      </c>
      <c r="M126" s="29" t="str">
        <f t="shared" si="7"/>
        <v/>
      </c>
      <c r="N126" s="29">
        <f t="shared" si="8"/>
        <v>140515.59999999998</v>
      </c>
      <c r="O126" s="29" t="str">
        <f t="shared" si="9"/>
        <v/>
      </c>
    </row>
    <row r="127" spans="1:15" x14ac:dyDescent="0.2">
      <c r="A127" s="24" t="s">
        <v>593</v>
      </c>
      <c r="B127" t="s">
        <v>594</v>
      </c>
      <c r="C127" t="s">
        <v>527</v>
      </c>
      <c r="F127" t="s">
        <v>1283</v>
      </c>
      <c r="G127" t="s">
        <v>1291</v>
      </c>
      <c r="J127" s="24">
        <f t="shared" si="5"/>
        <v>2</v>
      </c>
      <c r="K127" t="str">
        <f t="shared" si="6"/>
        <v>Activity</v>
      </c>
      <c r="L127" s="28" t="str">
        <f>IF(NOT(ISBLANK(I127)),VLOOKUP(I127,CostLookup!A:B,2)*LEFT(C127,FIND(" ",C127)),"")</f>
        <v/>
      </c>
      <c r="M127" s="29">
        <f t="shared" si="7"/>
        <v>37828.800000000003</v>
      </c>
      <c r="N127" s="29" t="str">
        <f t="shared" si="8"/>
        <v/>
      </c>
      <c r="O127" s="29" t="str">
        <f t="shared" si="9"/>
        <v/>
      </c>
    </row>
    <row r="128" spans="1:15" x14ac:dyDescent="0.2">
      <c r="A128" s="24" t="s">
        <v>403</v>
      </c>
      <c r="B128" t="s">
        <v>338</v>
      </c>
      <c r="C128" t="s">
        <v>391</v>
      </c>
      <c r="D128" t="s">
        <v>597</v>
      </c>
      <c r="E128">
        <v>128</v>
      </c>
      <c r="F128" t="s">
        <v>1283</v>
      </c>
      <c r="G128" t="s">
        <v>406</v>
      </c>
      <c r="H128" t="s">
        <v>599</v>
      </c>
      <c r="I128" t="s">
        <v>139</v>
      </c>
      <c r="J128" s="24">
        <f t="shared" si="5"/>
        <v>3</v>
      </c>
      <c r="K128" t="str">
        <f t="shared" si="6"/>
        <v>Task</v>
      </c>
      <c r="L128" s="28">
        <f>IF(NOT(ISBLANK(I128)),VLOOKUP(I128,CostLookup!A:B,2)*LEFT(C128,FIND(" ",C128)),"")</f>
        <v>21844.799999999999</v>
      </c>
      <c r="M128" s="29" t="str">
        <f t="shared" si="7"/>
        <v/>
      </c>
      <c r="N128" s="29" t="str">
        <f t="shared" si="8"/>
        <v/>
      </c>
      <c r="O128" s="29" t="str">
        <f t="shared" si="9"/>
        <v/>
      </c>
    </row>
    <row r="129" spans="1:15" x14ac:dyDescent="0.2">
      <c r="A129" s="24" t="s">
        <v>599</v>
      </c>
      <c r="B129" t="s">
        <v>414</v>
      </c>
      <c r="C129" t="s">
        <v>391</v>
      </c>
      <c r="D129">
        <v>127</v>
      </c>
      <c r="E129">
        <v>134</v>
      </c>
      <c r="F129" t="s">
        <v>1299</v>
      </c>
      <c r="G129" t="s">
        <v>1291</v>
      </c>
      <c r="H129" t="s">
        <v>601</v>
      </c>
      <c r="I129" t="s">
        <v>125</v>
      </c>
      <c r="J129" s="24">
        <f t="shared" si="5"/>
        <v>3</v>
      </c>
      <c r="K129" t="str">
        <f t="shared" si="6"/>
        <v>Task</v>
      </c>
      <c r="L129" s="28">
        <f>IF(NOT(ISBLANK(I129)),VLOOKUP(I129,CostLookup!A:B,2)*LEFT(C129,FIND(" ",C129)),"")</f>
        <v>15984</v>
      </c>
      <c r="M129" s="29" t="str">
        <f t="shared" si="7"/>
        <v/>
      </c>
      <c r="N129" s="29" t="str">
        <f t="shared" si="8"/>
        <v/>
      </c>
      <c r="O129" s="29" t="str">
        <f t="shared" si="9"/>
        <v/>
      </c>
    </row>
    <row r="130" spans="1:15" x14ac:dyDescent="0.2">
      <c r="A130" s="24" t="s">
        <v>602</v>
      </c>
      <c r="B130" t="s">
        <v>603</v>
      </c>
      <c r="C130" t="s">
        <v>1132</v>
      </c>
      <c r="F130" t="s">
        <v>313</v>
      </c>
      <c r="G130" t="s">
        <v>1298</v>
      </c>
      <c r="J130" s="24">
        <f t="shared" si="5"/>
        <v>2</v>
      </c>
      <c r="K130" t="str">
        <f t="shared" si="6"/>
        <v>Activity</v>
      </c>
      <c r="L130" s="28" t="str">
        <f>IF(NOT(ISBLANK(I130)),VLOOKUP(I130,CostLookup!A:B,2)*LEFT(C130,FIND(" ",C130)),"")</f>
        <v/>
      </c>
      <c r="M130" s="29">
        <f t="shared" si="7"/>
        <v>102686.8</v>
      </c>
      <c r="N130" s="29" t="str">
        <f t="shared" si="8"/>
        <v/>
      </c>
      <c r="O130" s="29" t="str">
        <f t="shared" si="9"/>
        <v/>
      </c>
    </row>
    <row r="131" spans="1:15" x14ac:dyDescent="0.2">
      <c r="A131" s="24" t="s">
        <v>604</v>
      </c>
      <c r="B131" t="s">
        <v>605</v>
      </c>
      <c r="C131" t="s">
        <v>1300</v>
      </c>
      <c r="F131" t="s">
        <v>313</v>
      </c>
      <c r="G131" t="s">
        <v>1301</v>
      </c>
      <c r="J131" s="24">
        <f t="shared" ref="J131:J194" si="10">LEN(A131)-LEN(SUBSTITUTE(A131,".",""))</f>
        <v>3</v>
      </c>
      <c r="K131" t="s">
        <v>1227</v>
      </c>
      <c r="L131" s="28" t="str">
        <f>IF(NOT(ISBLANK(I131)),VLOOKUP(I131,CostLookup!A:B,2)*LEFT(C131,FIND(" ",C131)),"")</f>
        <v/>
      </c>
      <c r="M131" s="29" t="str">
        <f t="shared" ref="M131:M194" si="11">IF(EXACT($K131,"Activity"),SUMIF($A:$A,CONCATENATE($A131,"*"),$L:$L),"")</f>
        <v/>
      </c>
      <c r="N131" s="29" t="str">
        <f t="shared" ref="N131:N194" si="12">IF(EXACT($K131,"Component"),SUMIF($A:$A,CONCATENATE($A131,"*"),$L:$L),"")</f>
        <v/>
      </c>
      <c r="O131" s="29" t="str">
        <f t="shared" ref="O131:O194" si="13">IF(EXACT(K131,"Phase"),SUMIF(A:A,CONCATENATE(A131,"*"),L:L),"")</f>
        <v/>
      </c>
    </row>
    <row r="132" spans="1:15" x14ac:dyDescent="0.2">
      <c r="A132" s="24" t="s">
        <v>608</v>
      </c>
      <c r="B132" t="s">
        <v>609</v>
      </c>
      <c r="C132" t="s">
        <v>456</v>
      </c>
      <c r="F132" t="s">
        <v>313</v>
      </c>
      <c r="G132" t="s">
        <v>1302</v>
      </c>
      <c r="J132" s="24">
        <f t="shared" si="10"/>
        <v>4</v>
      </c>
      <c r="K132" t="s">
        <v>1223</v>
      </c>
      <c r="L132" s="28" t="str">
        <f>IF(NOT(ISBLANK(I132)),VLOOKUP(I132,CostLookup!A:B,2)*LEFT(C132,FIND(" ",C132)),"")</f>
        <v/>
      </c>
      <c r="M132" s="29" t="str">
        <f t="shared" si="11"/>
        <v/>
      </c>
      <c r="N132" s="29" t="str">
        <f t="shared" si="12"/>
        <v/>
      </c>
      <c r="O132" s="29" t="str">
        <f t="shared" si="13"/>
        <v/>
      </c>
    </row>
    <row r="133" spans="1:15" x14ac:dyDescent="0.2">
      <c r="A133" s="24" t="s">
        <v>612</v>
      </c>
      <c r="B133" t="s">
        <v>613</v>
      </c>
      <c r="C133" t="s">
        <v>435</v>
      </c>
      <c r="D133">
        <v>39</v>
      </c>
      <c r="E133">
        <v>133</v>
      </c>
      <c r="F133" t="s">
        <v>313</v>
      </c>
      <c r="G133" t="s">
        <v>1274</v>
      </c>
      <c r="H133" t="s">
        <v>617</v>
      </c>
      <c r="I133" t="s">
        <v>110</v>
      </c>
      <c r="J133" s="24">
        <f t="shared" si="10"/>
        <v>5</v>
      </c>
      <c r="K133" t="s">
        <v>1228</v>
      </c>
      <c r="L133" s="28">
        <f>IF(NOT(ISBLANK(I133)),VLOOKUP(I133,CostLookup!A:B,2)*LEFT(C133,FIND(" ",C133)),"")</f>
        <v>24897.600000000002</v>
      </c>
      <c r="M133" s="29" t="str">
        <f t="shared" si="11"/>
        <v/>
      </c>
      <c r="N133" s="29" t="str">
        <f t="shared" si="12"/>
        <v/>
      </c>
      <c r="O133" s="29" t="str">
        <f t="shared" si="13"/>
        <v/>
      </c>
    </row>
    <row r="134" spans="1:15" x14ac:dyDescent="0.2">
      <c r="A134" s="24" t="s">
        <v>617</v>
      </c>
      <c r="B134" t="s">
        <v>618</v>
      </c>
      <c r="C134" t="s">
        <v>415</v>
      </c>
      <c r="D134">
        <v>132</v>
      </c>
      <c r="E134">
        <v>134</v>
      </c>
      <c r="F134" t="s">
        <v>1283</v>
      </c>
      <c r="G134" t="s">
        <v>1302</v>
      </c>
      <c r="H134" t="s">
        <v>601</v>
      </c>
      <c r="I134" t="s">
        <v>104</v>
      </c>
      <c r="J134" s="24">
        <f t="shared" si="10"/>
        <v>5</v>
      </c>
      <c r="K134" t="s">
        <v>1228</v>
      </c>
      <c r="L134" s="28">
        <f>IF(NOT(ISBLANK(I134)),VLOOKUP(I134,CostLookup!A:B,2)*LEFT(C134,FIND(" ",C134)),"")</f>
        <v>12352</v>
      </c>
      <c r="M134" s="29" t="str">
        <f t="shared" si="11"/>
        <v/>
      </c>
      <c r="N134" s="29" t="str">
        <f t="shared" si="12"/>
        <v/>
      </c>
      <c r="O134" s="29" t="str">
        <f t="shared" si="13"/>
        <v/>
      </c>
    </row>
    <row r="135" spans="1:15" x14ac:dyDescent="0.2">
      <c r="A135" s="24" t="s">
        <v>601</v>
      </c>
      <c r="B135" t="s">
        <v>620</v>
      </c>
      <c r="C135" t="s">
        <v>391</v>
      </c>
      <c r="D135" s="22">
        <v>133128</v>
      </c>
      <c r="E135">
        <v>135</v>
      </c>
      <c r="F135" t="s">
        <v>1303</v>
      </c>
      <c r="G135" t="s">
        <v>1304</v>
      </c>
      <c r="H135" t="s">
        <v>624</v>
      </c>
      <c r="I135" t="s">
        <v>133</v>
      </c>
      <c r="J135" s="24">
        <f t="shared" si="10"/>
        <v>4</v>
      </c>
      <c r="K135" t="s">
        <v>1223</v>
      </c>
      <c r="L135" s="28">
        <f>IF(NOT(ISBLANK(I135)),VLOOKUP(I135,CostLookup!A:B,2)*LEFT(C135,FIND(" ",C135)),"")</f>
        <v>15684.48</v>
      </c>
      <c r="M135" s="29" t="str">
        <f t="shared" si="11"/>
        <v/>
      </c>
      <c r="N135" s="29" t="str">
        <f t="shared" si="12"/>
        <v/>
      </c>
      <c r="O135" s="29" t="str">
        <f t="shared" si="13"/>
        <v/>
      </c>
    </row>
    <row r="136" spans="1:15" x14ac:dyDescent="0.2">
      <c r="A136" s="24" t="s">
        <v>624</v>
      </c>
      <c r="B136" t="s">
        <v>625</v>
      </c>
      <c r="C136" t="s">
        <v>391</v>
      </c>
      <c r="D136">
        <v>134</v>
      </c>
      <c r="E136" s="22">
        <v>140137</v>
      </c>
      <c r="F136" t="s">
        <v>1305</v>
      </c>
      <c r="G136" t="s">
        <v>1301</v>
      </c>
      <c r="H136" t="s">
        <v>627</v>
      </c>
      <c r="I136" t="s">
        <v>113</v>
      </c>
      <c r="J136" s="24">
        <f t="shared" si="10"/>
        <v>4</v>
      </c>
      <c r="K136" t="str">
        <f t="shared" ref="K136:K199" si="14">IF(J136=0,"Phase",IF(J136&gt;=J137,"Task",IF(J136=1,"Component",IF(J136=2,"Activity",""))))</f>
        <v>Task</v>
      </c>
      <c r="L136" s="28">
        <f>IF(NOT(ISBLANK(I136)),VLOOKUP(I136,CostLookup!A:B,2)*LEFT(C136,FIND(" ",C136)),"")</f>
        <v>12745.920000000002</v>
      </c>
      <c r="M136" s="29" t="str">
        <f t="shared" si="11"/>
        <v/>
      </c>
      <c r="N136" s="29" t="str">
        <f t="shared" si="12"/>
        <v/>
      </c>
      <c r="O136" s="29" t="str">
        <f t="shared" si="13"/>
        <v/>
      </c>
    </row>
    <row r="137" spans="1:15" x14ac:dyDescent="0.2">
      <c r="A137" s="24" t="s">
        <v>628</v>
      </c>
      <c r="B137" t="s">
        <v>629</v>
      </c>
      <c r="C137" t="s">
        <v>274</v>
      </c>
      <c r="F137" t="s">
        <v>1306</v>
      </c>
      <c r="G137" t="s">
        <v>1298</v>
      </c>
      <c r="J137" s="24">
        <f t="shared" si="10"/>
        <v>3</v>
      </c>
      <c r="K137" t="s">
        <v>1227</v>
      </c>
      <c r="L137" s="28" t="str">
        <f>IF(NOT(ISBLANK(I137)),VLOOKUP(I137,CostLookup!A:B,2)*LEFT(C137,FIND(" ",C137)),"")</f>
        <v/>
      </c>
      <c r="M137" s="29" t="str">
        <f t="shared" si="11"/>
        <v/>
      </c>
      <c r="N137" s="29" t="str">
        <f t="shared" si="12"/>
        <v/>
      </c>
      <c r="O137" s="29" t="str">
        <f t="shared" si="13"/>
        <v/>
      </c>
    </row>
    <row r="138" spans="1:15" x14ac:dyDescent="0.2">
      <c r="A138" s="24" t="s">
        <v>630</v>
      </c>
      <c r="B138" t="s">
        <v>631</v>
      </c>
      <c r="C138" t="s">
        <v>358</v>
      </c>
      <c r="D138">
        <v>135</v>
      </c>
      <c r="E138">
        <v>138</v>
      </c>
      <c r="F138" t="s">
        <v>1306</v>
      </c>
      <c r="G138" t="s">
        <v>1307</v>
      </c>
      <c r="H138" t="s">
        <v>633</v>
      </c>
      <c r="I138" t="s">
        <v>135</v>
      </c>
      <c r="J138" s="24">
        <f t="shared" si="10"/>
        <v>4</v>
      </c>
      <c r="K138" t="str">
        <f t="shared" si="14"/>
        <v>Task</v>
      </c>
      <c r="L138" s="28">
        <f>IF(NOT(ISBLANK(I138)),VLOOKUP(I138,CostLookup!A:B,2)*LEFT(C138,FIND(" ",C138)),"")</f>
        <v>9528.32</v>
      </c>
      <c r="M138" s="29" t="str">
        <f t="shared" si="11"/>
        <v/>
      </c>
      <c r="N138" s="29" t="str">
        <f t="shared" si="12"/>
        <v/>
      </c>
      <c r="O138" s="29" t="str">
        <f t="shared" si="13"/>
        <v/>
      </c>
    </row>
    <row r="139" spans="1:15" x14ac:dyDescent="0.2">
      <c r="A139" s="24" t="s">
        <v>633</v>
      </c>
      <c r="B139" t="s">
        <v>634</v>
      </c>
      <c r="C139" t="s">
        <v>378</v>
      </c>
      <c r="D139">
        <v>137</v>
      </c>
      <c r="E139">
        <v>139</v>
      </c>
      <c r="F139" t="s">
        <v>1308</v>
      </c>
      <c r="G139" t="s">
        <v>1309</v>
      </c>
      <c r="H139" t="s">
        <v>636</v>
      </c>
      <c r="I139" t="s">
        <v>135</v>
      </c>
      <c r="J139" s="24">
        <f t="shared" si="10"/>
        <v>4</v>
      </c>
      <c r="K139" t="str">
        <f t="shared" si="14"/>
        <v>Task</v>
      </c>
      <c r="L139" s="28">
        <f>IF(NOT(ISBLANK(I139)),VLOOKUP(I139,CostLookup!A:B,2)*LEFT(C139,FIND(" ",C139)),"")</f>
        <v>10719.36</v>
      </c>
      <c r="M139" s="29" t="str">
        <f t="shared" si="11"/>
        <v/>
      </c>
      <c r="N139" s="29" t="str">
        <f t="shared" si="12"/>
        <v/>
      </c>
      <c r="O139" s="29" t="str">
        <f t="shared" si="13"/>
        <v/>
      </c>
    </row>
    <row r="140" spans="1:15" x14ac:dyDescent="0.2">
      <c r="A140" s="24" t="s">
        <v>636</v>
      </c>
      <c r="B140" t="s">
        <v>637</v>
      </c>
      <c r="C140" t="s">
        <v>172</v>
      </c>
      <c r="D140">
        <v>138</v>
      </c>
      <c r="E140">
        <v>140</v>
      </c>
      <c r="F140" t="s">
        <v>607</v>
      </c>
      <c r="G140" t="s">
        <v>1310</v>
      </c>
      <c r="H140" t="s">
        <v>641</v>
      </c>
      <c r="I140" t="s">
        <v>125</v>
      </c>
      <c r="J140" s="24">
        <f t="shared" si="10"/>
        <v>4</v>
      </c>
      <c r="K140" t="str">
        <f t="shared" si="14"/>
        <v>Task</v>
      </c>
      <c r="L140" s="28">
        <f>IF(NOT(ISBLANK(I140)),VLOOKUP(I140,CostLookup!A:B,2)*LEFT(C140,FIND(" ",C140)),"")</f>
        <v>9324</v>
      </c>
      <c r="M140" s="29" t="str">
        <f t="shared" si="11"/>
        <v/>
      </c>
      <c r="N140" s="29" t="str">
        <f t="shared" si="12"/>
        <v/>
      </c>
      <c r="O140" s="29" t="str">
        <f t="shared" si="13"/>
        <v/>
      </c>
    </row>
    <row r="141" spans="1:15" x14ac:dyDescent="0.2">
      <c r="A141" s="24" t="s">
        <v>641</v>
      </c>
      <c r="B141" t="s">
        <v>642</v>
      </c>
      <c r="C141" t="s">
        <v>172</v>
      </c>
      <c r="D141" s="22">
        <v>135139</v>
      </c>
      <c r="E141">
        <v>144</v>
      </c>
      <c r="F141" t="s">
        <v>1311</v>
      </c>
      <c r="G141" t="s">
        <v>1298</v>
      </c>
      <c r="H141" t="s">
        <v>589</v>
      </c>
      <c r="I141" t="s">
        <v>113</v>
      </c>
      <c r="J141" s="24">
        <f t="shared" si="10"/>
        <v>4</v>
      </c>
      <c r="K141" t="str">
        <f t="shared" si="14"/>
        <v>Task</v>
      </c>
      <c r="L141" s="28">
        <f>IF(NOT(ISBLANK(I141)),VLOOKUP(I141,CostLookup!A:B,2)*LEFT(C141,FIND(" ",C141)),"")</f>
        <v>7435.1200000000008</v>
      </c>
      <c r="M141" s="29" t="str">
        <f t="shared" si="11"/>
        <v/>
      </c>
      <c r="N141" s="29" t="str">
        <f t="shared" si="12"/>
        <v/>
      </c>
      <c r="O141" s="29" t="str">
        <f t="shared" si="13"/>
        <v/>
      </c>
    </row>
    <row r="142" spans="1:15" x14ac:dyDescent="0.2">
      <c r="A142" s="24" t="s">
        <v>1203</v>
      </c>
      <c r="B142" t="s">
        <v>644</v>
      </c>
      <c r="C142" t="s">
        <v>645</v>
      </c>
      <c r="F142" t="s">
        <v>1312</v>
      </c>
      <c r="G142" t="s">
        <v>678</v>
      </c>
      <c r="J142" s="24">
        <f t="shared" si="10"/>
        <v>1</v>
      </c>
      <c r="K142" t="str">
        <f t="shared" si="14"/>
        <v>Component</v>
      </c>
      <c r="L142" s="28" t="str">
        <f>IF(NOT(ISBLANK(I142)),VLOOKUP(I142,CostLookup!A:B,2)*LEFT(C142,FIND(" ",C142)),"")</f>
        <v/>
      </c>
      <c r="M142" s="29" t="str">
        <f t="shared" si="11"/>
        <v/>
      </c>
      <c r="N142" s="29">
        <f t="shared" si="12"/>
        <v>89103.360000000015</v>
      </c>
      <c r="O142" s="29" t="str">
        <f t="shared" si="13"/>
        <v/>
      </c>
    </row>
    <row r="143" spans="1:15" x14ac:dyDescent="0.2">
      <c r="A143" s="24" t="s">
        <v>647</v>
      </c>
      <c r="B143" t="s">
        <v>648</v>
      </c>
      <c r="C143" t="s">
        <v>391</v>
      </c>
      <c r="F143" t="s">
        <v>1312</v>
      </c>
      <c r="G143" t="s">
        <v>643</v>
      </c>
      <c r="J143" s="24">
        <f t="shared" si="10"/>
        <v>2</v>
      </c>
      <c r="K143" t="str">
        <f t="shared" si="14"/>
        <v>Activity</v>
      </c>
      <c r="L143" s="28" t="str">
        <f>IF(NOT(ISBLANK(I143)),VLOOKUP(I143,CostLookup!A:B,2)*LEFT(C143,FIND(" ",C143)),"")</f>
        <v/>
      </c>
      <c r="M143" s="29">
        <f t="shared" si="11"/>
        <v>15834.24</v>
      </c>
      <c r="N143" s="29" t="str">
        <f t="shared" si="12"/>
        <v/>
      </c>
      <c r="O143" s="29" t="str">
        <f t="shared" si="13"/>
        <v/>
      </c>
    </row>
    <row r="144" spans="1:15" x14ac:dyDescent="0.2">
      <c r="A144" s="24" t="s">
        <v>649</v>
      </c>
      <c r="B144" t="s">
        <v>650</v>
      </c>
      <c r="C144" t="s">
        <v>391</v>
      </c>
      <c r="E144" s="22"/>
      <c r="F144" t="s">
        <v>1312</v>
      </c>
      <c r="G144" t="s">
        <v>643</v>
      </c>
      <c r="J144" s="24">
        <f t="shared" si="10"/>
        <v>3</v>
      </c>
      <c r="K144" t="s">
        <v>1223</v>
      </c>
      <c r="L144" s="28" t="str">
        <f>IF(NOT(ISBLANK(I144)),VLOOKUP(I144,CostLookup!A:B,2)*LEFT(C144,FIND(" ",C144)),"")</f>
        <v/>
      </c>
      <c r="M144" s="29" t="str">
        <f t="shared" si="11"/>
        <v/>
      </c>
      <c r="N144" s="29" t="str">
        <f t="shared" si="12"/>
        <v/>
      </c>
      <c r="O144" s="29" t="str">
        <f t="shared" si="13"/>
        <v/>
      </c>
    </row>
    <row r="145" spans="1:15" x14ac:dyDescent="0.2">
      <c r="A145" s="24" t="s">
        <v>589</v>
      </c>
      <c r="B145" t="s">
        <v>651</v>
      </c>
      <c r="C145" t="s">
        <v>348</v>
      </c>
      <c r="D145" s="22">
        <v>140124</v>
      </c>
      <c r="E145">
        <v>145</v>
      </c>
      <c r="F145" t="s">
        <v>1312</v>
      </c>
      <c r="G145" t="s">
        <v>548</v>
      </c>
      <c r="H145" t="s">
        <v>653</v>
      </c>
      <c r="I145" t="s">
        <v>131</v>
      </c>
      <c r="J145" s="24">
        <f t="shared" si="10"/>
        <v>4</v>
      </c>
      <c r="K145" t="s">
        <v>1228</v>
      </c>
      <c r="L145" s="28">
        <f>IF(NOT(ISBLANK(I145)),VLOOKUP(I145,CostLookup!A:B,2)*LEFT(C145,FIND(" ",C145)),"")</f>
        <v>7842.24</v>
      </c>
      <c r="M145" s="29" t="str">
        <f t="shared" si="11"/>
        <v/>
      </c>
      <c r="N145" s="29" t="str">
        <f t="shared" si="12"/>
        <v/>
      </c>
      <c r="O145" s="29" t="str">
        <f t="shared" si="13"/>
        <v/>
      </c>
    </row>
    <row r="146" spans="1:15" x14ac:dyDescent="0.2">
      <c r="A146" s="24" t="s">
        <v>653</v>
      </c>
      <c r="B146" t="s">
        <v>654</v>
      </c>
      <c r="C146" t="s">
        <v>348</v>
      </c>
      <c r="D146">
        <v>144</v>
      </c>
      <c r="E146" s="22">
        <v>147160</v>
      </c>
      <c r="F146" t="s">
        <v>552</v>
      </c>
      <c r="G146" t="s">
        <v>643</v>
      </c>
      <c r="H146" t="s">
        <v>656</v>
      </c>
      <c r="I146" t="s">
        <v>127</v>
      </c>
      <c r="J146" s="24">
        <f t="shared" si="10"/>
        <v>4</v>
      </c>
      <c r="K146" t="s">
        <v>1228</v>
      </c>
      <c r="L146" s="28">
        <f>IF(NOT(ISBLANK(I146)),VLOOKUP(I146,CostLookup!A:B,2)*LEFT(C146,FIND(" ",C146)),"")</f>
        <v>7992</v>
      </c>
      <c r="M146" s="29" t="str">
        <f t="shared" si="11"/>
        <v/>
      </c>
      <c r="N146" s="29" t="str">
        <f t="shared" si="12"/>
        <v/>
      </c>
      <c r="O146" s="29" t="str">
        <f t="shared" si="13"/>
        <v/>
      </c>
    </row>
    <row r="147" spans="1:15" x14ac:dyDescent="0.2">
      <c r="A147" s="24" t="s">
        <v>657</v>
      </c>
      <c r="B147" t="s">
        <v>658</v>
      </c>
      <c r="C147" t="s">
        <v>374</v>
      </c>
      <c r="F147" t="s">
        <v>1317</v>
      </c>
      <c r="G147" t="s">
        <v>1403</v>
      </c>
      <c r="J147" s="24">
        <f t="shared" si="10"/>
        <v>2</v>
      </c>
      <c r="K147" t="str">
        <f t="shared" si="14"/>
        <v>Activity</v>
      </c>
      <c r="L147" s="28" t="str">
        <f>IF(NOT(ISBLANK(I147)),VLOOKUP(I147,CostLookup!A:B,2)*LEFT(C147,FIND(" ",C147)),"")</f>
        <v/>
      </c>
      <c r="M147" s="29">
        <f t="shared" si="11"/>
        <v>28052.799999999999</v>
      </c>
      <c r="N147" s="29" t="str">
        <f t="shared" si="12"/>
        <v/>
      </c>
      <c r="O147" s="29" t="str">
        <f t="shared" si="13"/>
        <v/>
      </c>
    </row>
    <row r="148" spans="1:15" x14ac:dyDescent="0.2">
      <c r="A148" s="24" t="s">
        <v>661</v>
      </c>
      <c r="B148" t="s">
        <v>662</v>
      </c>
      <c r="C148" t="s">
        <v>251</v>
      </c>
      <c r="D148">
        <v>145</v>
      </c>
      <c r="E148" s="22">
        <v>148</v>
      </c>
      <c r="F148" t="s">
        <v>1317</v>
      </c>
      <c r="G148" t="s">
        <v>592</v>
      </c>
      <c r="H148" t="s">
        <v>664</v>
      </c>
      <c r="I148" t="s">
        <v>424</v>
      </c>
      <c r="J148" s="24">
        <f t="shared" si="10"/>
        <v>3</v>
      </c>
      <c r="K148" t="str">
        <f t="shared" si="14"/>
        <v>Task</v>
      </c>
      <c r="L148" s="28">
        <f>IF(NOT(ISBLANK(I148)),VLOOKUP(I148,CostLookup!A:B,2)*LEFT(C148,FIND(" ",C148)),"")</f>
        <v>12441.6</v>
      </c>
      <c r="M148" s="29" t="str">
        <f t="shared" si="11"/>
        <v/>
      </c>
      <c r="N148" s="29" t="str">
        <f t="shared" si="12"/>
        <v/>
      </c>
      <c r="O148" s="29" t="str">
        <f t="shared" si="13"/>
        <v/>
      </c>
    </row>
    <row r="149" spans="1:15" x14ac:dyDescent="0.2">
      <c r="A149" s="24" t="s">
        <v>664</v>
      </c>
      <c r="B149" t="s">
        <v>665</v>
      </c>
      <c r="C149" t="s">
        <v>251</v>
      </c>
      <c r="D149">
        <v>147</v>
      </c>
      <c r="E149">
        <v>149</v>
      </c>
      <c r="F149" t="s">
        <v>646</v>
      </c>
      <c r="G149" t="s">
        <v>655</v>
      </c>
      <c r="H149" t="s">
        <v>669</v>
      </c>
      <c r="I149" t="s">
        <v>668</v>
      </c>
      <c r="J149" s="24">
        <f t="shared" si="10"/>
        <v>3</v>
      </c>
      <c r="K149" t="str">
        <f t="shared" si="14"/>
        <v>Task</v>
      </c>
      <c r="L149" s="28">
        <f>IF(NOT(ISBLANK(I149)),VLOOKUP(I149,CostLookup!A:B,2)*LEFT(C149,FIND(" ",C149)),"")</f>
        <v>12054.400000000001</v>
      </c>
      <c r="M149" s="29" t="str">
        <f t="shared" si="11"/>
        <v/>
      </c>
      <c r="N149" s="29" t="str">
        <f t="shared" si="12"/>
        <v/>
      </c>
      <c r="O149" s="29" t="str">
        <f t="shared" si="13"/>
        <v/>
      </c>
    </row>
    <row r="150" spans="1:15" x14ac:dyDescent="0.2">
      <c r="A150" s="24" t="s">
        <v>669</v>
      </c>
      <c r="B150" t="s">
        <v>670</v>
      </c>
      <c r="C150" t="s">
        <v>177</v>
      </c>
      <c r="D150">
        <v>148</v>
      </c>
      <c r="E150">
        <v>151</v>
      </c>
      <c r="F150" t="s">
        <v>1404</v>
      </c>
      <c r="G150" t="s">
        <v>1403</v>
      </c>
      <c r="H150" t="s">
        <v>672</v>
      </c>
      <c r="I150" t="s">
        <v>110</v>
      </c>
      <c r="J150" s="24">
        <f t="shared" si="10"/>
        <v>3</v>
      </c>
      <c r="K150" t="str">
        <f t="shared" si="14"/>
        <v>Task</v>
      </c>
      <c r="L150" s="28">
        <f>IF(NOT(ISBLANK(I150)),VLOOKUP(I150,CostLookup!A:B,2)*LEFT(C150,FIND(" ",C150)),"")</f>
        <v>3556.8</v>
      </c>
      <c r="M150" s="29" t="str">
        <f t="shared" si="11"/>
        <v/>
      </c>
      <c r="N150" s="29" t="str">
        <f t="shared" si="12"/>
        <v/>
      </c>
      <c r="O150" s="29" t="str">
        <f t="shared" si="13"/>
        <v/>
      </c>
    </row>
    <row r="151" spans="1:15" x14ac:dyDescent="0.2">
      <c r="A151" s="24" t="s">
        <v>673</v>
      </c>
      <c r="B151" t="s">
        <v>674</v>
      </c>
      <c r="C151" t="s">
        <v>386</v>
      </c>
      <c r="F151" t="s">
        <v>1405</v>
      </c>
      <c r="G151" t="s">
        <v>671</v>
      </c>
      <c r="J151" s="24">
        <f t="shared" si="10"/>
        <v>2</v>
      </c>
      <c r="K151" t="str">
        <f t="shared" si="14"/>
        <v>Activity</v>
      </c>
      <c r="L151" s="28" t="str">
        <f>IF(NOT(ISBLANK(I151)),VLOOKUP(I151,CostLookup!A:B,2)*LEFT(C151,FIND(" ",C151)),"")</f>
        <v/>
      </c>
      <c r="M151" s="29">
        <f t="shared" si="11"/>
        <v>30989.120000000003</v>
      </c>
      <c r="N151" s="29" t="str">
        <f t="shared" si="12"/>
        <v/>
      </c>
      <c r="O151" s="29" t="str">
        <f t="shared" si="13"/>
        <v/>
      </c>
    </row>
    <row r="152" spans="1:15" x14ac:dyDescent="0.2">
      <c r="A152" s="24" t="s">
        <v>672</v>
      </c>
      <c r="B152" t="s">
        <v>677</v>
      </c>
      <c r="C152" t="s">
        <v>172</v>
      </c>
      <c r="D152">
        <v>149</v>
      </c>
      <c r="E152">
        <v>152</v>
      </c>
      <c r="F152" t="s">
        <v>1405</v>
      </c>
      <c r="G152" t="s">
        <v>1406</v>
      </c>
      <c r="H152" t="s">
        <v>680</v>
      </c>
      <c r="I152" t="s">
        <v>108</v>
      </c>
      <c r="J152" s="24">
        <f t="shared" si="10"/>
        <v>3</v>
      </c>
      <c r="K152" t="str">
        <f t="shared" si="14"/>
        <v>Task</v>
      </c>
      <c r="L152" s="28">
        <f>IF(NOT(ISBLANK(I152)),VLOOKUP(I152,CostLookup!A:B,2)*LEFT(C152,FIND(" ",C152)),"")</f>
        <v>9324</v>
      </c>
      <c r="M152" s="29" t="str">
        <f t="shared" si="11"/>
        <v/>
      </c>
      <c r="N152" s="29" t="str">
        <f t="shared" si="12"/>
        <v/>
      </c>
      <c r="O152" s="29" t="str">
        <f t="shared" si="13"/>
        <v/>
      </c>
    </row>
    <row r="153" spans="1:15" x14ac:dyDescent="0.2">
      <c r="A153" s="24" t="s">
        <v>680</v>
      </c>
      <c r="B153" t="s">
        <v>681</v>
      </c>
      <c r="C153" t="s">
        <v>348</v>
      </c>
      <c r="D153">
        <v>151</v>
      </c>
      <c r="E153">
        <v>153</v>
      </c>
      <c r="F153" t="s">
        <v>1330</v>
      </c>
      <c r="G153" t="s">
        <v>1407</v>
      </c>
      <c r="H153" t="s">
        <v>684</v>
      </c>
      <c r="I153" t="s">
        <v>558</v>
      </c>
      <c r="J153" s="24">
        <f t="shared" si="10"/>
        <v>3</v>
      </c>
      <c r="K153" t="str">
        <f t="shared" si="14"/>
        <v>Task</v>
      </c>
      <c r="L153" s="28">
        <f>IF(NOT(ISBLANK(I153)),VLOOKUP(I153,CostLookup!A:B,2)*LEFT(C153,FIND(" ",C153)),"")</f>
        <v>15984</v>
      </c>
      <c r="M153" s="29" t="str">
        <f t="shared" si="11"/>
        <v/>
      </c>
      <c r="N153" s="29" t="str">
        <f t="shared" si="12"/>
        <v/>
      </c>
      <c r="O153" s="29" t="str">
        <f t="shared" si="13"/>
        <v/>
      </c>
    </row>
    <row r="154" spans="1:15" x14ac:dyDescent="0.2">
      <c r="A154" s="24" t="s">
        <v>684</v>
      </c>
      <c r="B154" t="s">
        <v>1408</v>
      </c>
      <c r="C154" t="s">
        <v>177</v>
      </c>
      <c r="D154">
        <v>152</v>
      </c>
      <c r="E154">
        <v>154</v>
      </c>
      <c r="F154" t="s">
        <v>713</v>
      </c>
      <c r="G154" t="s">
        <v>710</v>
      </c>
      <c r="H154" t="s">
        <v>688</v>
      </c>
      <c r="I154" t="s">
        <v>113</v>
      </c>
      <c r="J154" s="24">
        <f t="shared" si="10"/>
        <v>3</v>
      </c>
      <c r="K154" t="str">
        <f t="shared" si="14"/>
        <v>Task</v>
      </c>
      <c r="L154" s="28">
        <f>IF(NOT(ISBLANK(I154)),VLOOKUP(I154,CostLookup!A:B,2)*LEFT(C154,FIND(" ",C154)),"")</f>
        <v>2124.3200000000002</v>
      </c>
      <c r="M154" s="29" t="str">
        <f t="shared" si="11"/>
        <v/>
      </c>
      <c r="N154" s="29" t="str">
        <f t="shared" si="12"/>
        <v/>
      </c>
      <c r="O154" s="29" t="str">
        <f t="shared" si="13"/>
        <v/>
      </c>
    </row>
    <row r="155" spans="1:15" x14ac:dyDescent="0.2">
      <c r="A155" s="24" t="s">
        <v>688</v>
      </c>
      <c r="B155" t="s">
        <v>689</v>
      </c>
      <c r="C155" t="s">
        <v>167</v>
      </c>
      <c r="D155">
        <v>153</v>
      </c>
      <c r="E155">
        <v>155</v>
      </c>
      <c r="F155" t="s">
        <v>667</v>
      </c>
      <c r="G155" t="s">
        <v>667</v>
      </c>
      <c r="H155" t="s">
        <v>692</v>
      </c>
      <c r="I155" t="s">
        <v>110</v>
      </c>
      <c r="J155" s="24">
        <f t="shared" si="10"/>
        <v>3</v>
      </c>
      <c r="K155" t="str">
        <f t="shared" si="14"/>
        <v>Task</v>
      </c>
      <c r="L155" s="28">
        <f>IF(NOT(ISBLANK(I155)),VLOOKUP(I155,CostLookup!A:B,2)*LEFT(C155,FIND(" ",C155)),"")</f>
        <v>1778.4</v>
      </c>
      <c r="M155" s="29" t="str">
        <f t="shared" si="11"/>
        <v/>
      </c>
      <c r="N155" s="29" t="str">
        <f t="shared" si="12"/>
        <v/>
      </c>
      <c r="O155" s="29" t="str">
        <f t="shared" si="13"/>
        <v/>
      </c>
    </row>
    <row r="156" spans="1:15" x14ac:dyDescent="0.2">
      <c r="A156" s="24" t="s">
        <v>692</v>
      </c>
      <c r="B156" t="s">
        <v>1409</v>
      </c>
      <c r="C156" t="s">
        <v>167</v>
      </c>
      <c r="D156">
        <v>154</v>
      </c>
      <c r="E156">
        <v>157</v>
      </c>
      <c r="F156" t="s">
        <v>671</v>
      </c>
      <c r="G156" t="s">
        <v>671</v>
      </c>
      <c r="H156" t="s">
        <v>694</v>
      </c>
      <c r="I156" t="s">
        <v>110</v>
      </c>
      <c r="J156" s="24">
        <f t="shared" si="10"/>
        <v>3</v>
      </c>
      <c r="K156" t="str">
        <f t="shared" si="14"/>
        <v>Task</v>
      </c>
      <c r="L156" s="28">
        <f>IF(NOT(ISBLANK(I156)),VLOOKUP(I156,CostLookup!A:B,2)*LEFT(C156,FIND(" ",C156)),"")</f>
        <v>1778.4</v>
      </c>
      <c r="M156" s="29" t="str">
        <f t="shared" si="11"/>
        <v/>
      </c>
      <c r="N156" s="29" t="str">
        <f t="shared" si="12"/>
        <v/>
      </c>
      <c r="O156" s="29" t="str">
        <f t="shared" si="13"/>
        <v/>
      </c>
    </row>
    <row r="157" spans="1:15" x14ac:dyDescent="0.2">
      <c r="A157" s="24" t="s">
        <v>695</v>
      </c>
      <c r="B157" t="s">
        <v>696</v>
      </c>
      <c r="C157" t="s">
        <v>358</v>
      </c>
      <c r="F157" t="s">
        <v>660</v>
      </c>
      <c r="G157" t="s">
        <v>678</v>
      </c>
      <c r="J157" s="24">
        <f t="shared" si="10"/>
        <v>2</v>
      </c>
      <c r="K157" t="str">
        <f t="shared" si="14"/>
        <v>Activity</v>
      </c>
      <c r="L157" s="28" t="str">
        <f>IF(NOT(ISBLANK(I157)),VLOOKUP(I157,CostLookup!A:B,2)*LEFT(C157,FIND(" ",C157)),"")</f>
        <v/>
      </c>
      <c r="M157" s="29">
        <f t="shared" si="11"/>
        <v>14227.2</v>
      </c>
      <c r="N157" s="29" t="str">
        <f t="shared" si="12"/>
        <v/>
      </c>
      <c r="O157" s="29" t="str">
        <f t="shared" si="13"/>
        <v/>
      </c>
    </row>
    <row r="158" spans="1:15" x14ac:dyDescent="0.2">
      <c r="A158" s="24" t="s">
        <v>694</v>
      </c>
      <c r="B158" t="s">
        <v>698</v>
      </c>
      <c r="C158" t="s">
        <v>251</v>
      </c>
      <c r="D158" s="22">
        <v>155</v>
      </c>
      <c r="E158" s="22">
        <v>158</v>
      </c>
      <c r="F158" t="s">
        <v>660</v>
      </c>
      <c r="G158" t="s">
        <v>1319</v>
      </c>
      <c r="H158" t="s">
        <v>562</v>
      </c>
      <c r="I158" t="s">
        <v>110</v>
      </c>
      <c r="J158" s="24">
        <f t="shared" si="10"/>
        <v>3</v>
      </c>
      <c r="K158" t="str">
        <f t="shared" si="14"/>
        <v>Task</v>
      </c>
      <c r="L158" s="28">
        <f>IF(NOT(ISBLANK(I158)),VLOOKUP(I158,CostLookup!A:B,2)*LEFT(C158,FIND(" ",C158)),"")</f>
        <v>7113.6</v>
      </c>
      <c r="M158" s="29" t="str">
        <f t="shared" si="11"/>
        <v/>
      </c>
      <c r="N158" s="29" t="str">
        <f t="shared" si="12"/>
        <v/>
      </c>
      <c r="O158" s="29" t="str">
        <f t="shared" si="13"/>
        <v/>
      </c>
    </row>
    <row r="159" spans="1:15" x14ac:dyDescent="0.2">
      <c r="A159" s="24" t="s">
        <v>562</v>
      </c>
      <c r="B159" t="s">
        <v>700</v>
      </c>
      <c r="C159" t="s">
        <v>251</v>
      </c>
      <c r="D159" s="22">
        <v>157113</v>
      </c>
      <c r="E159">
        <v>177</v>
      </c>
      <c r="F159" t="s">
        <v>1322</v>
      </c>
      <c r="G159" t="s">
        <v>678</v>
      </c>
      <c r="H159" t="s">
        <v>702</v>
      </c>
      <c r="I159" t="s">
        <v>110</v>
      </c>
      <c r="J159" s="24">
        <f t="shared" si="10"/>
        <v>3</v>
      </c>
      <c r="K159" t="str">
        <f t="shared" si="14"/>
        <v>Task</v>
      </c>
      <c r="L159" s="28">
        <f>IF(NOT(ISBLANK(I159)),VLOOKUP(I159,CostLookup!A:B,2)*LEFT(C159,FIND(" ",C159)),"")</f>
        <v>7113.6</v>
      </c>
      <c r="M159" s="29" t="str">
        <f t="shared" si="11"/>
        <v/>
      </c>
      <c r="N159" s="29" t="str">
        <f t="shared" si="12"/>
        <v/>
      </c>
      <c r="O159" s="29" t="str">
        <f t="shared" si="13"/>
        <v/>
      </c>
    </row>
    <row r="160" spans="1:15" x14ac:dyDescent="0.2">
      <c r="A160" s="24" t="s">
        <v>1204</v>
      </c>
      <c r="B160" t="s">
        <v>703</v>
      </c>
      <c r="C160" t="s">
        <v>1313</v>
      </c>
      <c r="F160" t="s">
        <v>1314</v>
      </c>
      <c r="G160" t="s">
        <v>917</v>
      </c>
      <c r="J160" s="24">
        <f t="shared" si="10"/>
        <v>0</v>
      </c>
      <c r="K160" t="str">
        <f t="shared" si="14"/>
        <v>Phase</v>
      </c>
      <c r="L160" s="28" t="str">
        <f>IF(NOT(ISBLANK(I160)),VLOOKUP(I160,CostLookup!A:B,2)*LEFT(C160,FIND(" ",C160)),"")</f>
        <v/>
      </c>
      <c r="M160" s="29" t="str">
        <f t="shared" si="11"/>
        <v/>
      </c>
      <c r="N160" s="29" t="str">
        <f t="shared" si="12"/>
        <v/>
      </c>
      <c r="O160" s="29">
        <f t="shared" si="13"/>
        <v>385161.44000000006</v>
      </c>
    </row>
    <row r="161" spans="1:15" x14ac:dyDescent="0.2">
      <c r="A161" s="24" t="s">
        <v>1205</v>
      </c>
      <c r="B161" t="s">
        <v>706</v>
      </c>
      <c r="C161" t="s">
        <v>177</v>
      </c>
      <c r="D161" s="22">
        <v>145</v>
      </c>
      <c r="E161" s="22">
        <v>162163167177</v>
      </c>
      <c r="F161" t="s">
        <v>1314</v>
      </c>
      <c r="G161" t="s">
        <v>1315</v>
      </c>
      <c r="H161" t="s">
        <v>708</v>
      </c>
      <c r="I161" t="s">
        <v>707</v>
      </c>
      <c r="J161" s="24">
        <f t="shared" si="10"/>
        <v>1</v>
      </c>
      <c r="K161" t="str">
        <f t="shared" si="14"/>
        <v>Task</v>
      </c>
      <c r="L161" s="28">
        <f>IF(NOT(ISBLANK(I161)),VLOOKUP(I161,CostLookup!A:B,2)*LEFT(C161,FIND(" ",C161)),"")</f>
        <v>16528.32</v>
      </c>
      <c r="M161" s="29" t="str">
        <f t="shared" si="11"/>
        <v/>
      </c>
      <c r="N161" s="29" t="str">
        <f t="shared" si="12"/>
        <v/>
      </c>
      <c r="O161" s="29" t="str">
        <f t="shared" si="13"/>
        <v/>
      </c>
    </row>
    <row r="162" spans="1:15" x14ac:dyDescent="0.2">
      <c r="A162" s="24" t="s">
        <v>1206</v>
      </c>
      <c r="B162" t="s">
        <v>709</v>
      </c>
      <c r="C162" t="s">
        <v>348</v>
      </c>
      <c r="E162" s="22"/>
      <c r="F162" t="s">
        <v>646</v>
      </c>
      <c r="G162" t="s">
        <v>652</v>
      </c>
      <c r="J162" s="24">
        <f t="shared" si="10"/>
        <v>1</v>
      </c>
      <c r="K162" t="str">
        <f t="shared" si="14"/>
        <v>Component</v>
      </c>
      <c r="L162" s="28" t="str">
        <f>IF(NOT(ISBLANK(I162)),VLOOKUP(I162,CostLookup!A:B,2)*LEFT(C162,FIND(" ",C162)),"")</f>
        <v/>
      </c>
      <c r="M162" s="29" t="str">
        <f t="shared" si="11"/>
        <v/>
      </c>
      <c r="N162" s="29">
        <f t="shared" si="12"/>
        <v>16787.2</v>
      </c>
      <c r="O162" s="29" t="str">
        <f t="shared" si="13"/>
        <v/>
      </c>
    </row>
    <row r="163" spans="1:15" x14ac:dyDescent="0.2">
      <c r="A163" s="24" t="s">
        <v>711</v>
      </c>
      <c r="B163" t="s">
        <v>712</v>
      </c>
      <c r="C163" t="s">
        <v>289</v>
      </c>
      <c r="D163">
        <v>160</v>
      </c>
      <c r="E163">
        <v>164</v>
      </c>
      <c r="F163" t="s">
        <v>646</v>
      </c>
      <c r="G163" t="s">
        <v>1316</v>
      </c>
      <c r="H163" t="s">
        <v>714</v>
      </c>
      <c r="I163" t="s">
        <v>110</v>
      </c>
      <c r="J163" s="24">
        <f t="shared" si="10"/>
        <v>2</v>
      </c>
      <c r="K163" t="str">
        <f t="shared" si="14"/>
        <v>Task</v>
      </c>
      <c r="L163" s="28">
        <f>IF(NOT(ISBLANK(I163)),VLOOKUP(I163,CostLookup!A:B,2)*LEFT(C163,FIND(" ",C163)),"")</f>
        <v>8892</v>
      </c>
      <c r="M163" s="29" t="str">
        <f t="shared" si="11"/>
        <v/>
      </c>
      <c r="N163" s="29" t="str">
        <f t="shared" si="12"/>
        <v/>
      </c>
      <c r="O163" s="29" t="str">
        <f t="shared" si="13"/>
        <v/>
      </c>
    </row>
    <row r="164" spans="1:15" x14ac:dyDescent="0.2">
      <c r="A164" s="24" t="s">
        <v>715</v>
      </c>
      <c r="B164" t="s">
        <v>716</v>
      </c>
      <c r="C164" t="s">
        <v>289</v>
      </c>
      <c r="D164">
        <v>160</v>
      </c>
      <c r="E164">
        <v>174</v>
      </c>
      <c r="F164" t="s">
        <v>646</v>
      </c>
      <c r="G164" t="s">
        <v>1316</v>
      </c>
      <c r="H164" t="s">
        <v>717</v>
      </c>
      <c r="I164" t="s">
        <v>108</v>
      </c>
      <c r="J164" s="24">
        <f t="shared" si="10"/>
        <v>2</v>
      </c>
      <c r="K164" t="str">
        <f t="shared" si="14"/>
        <v>Task</v>
      </c>
      <c r="L164" s="28">
        <f>IF(NOT(ISBLANK(I164)),VLOOKUP(I164,CostLookup!A:B,2)*LEFT(C164,FIND(" ",C164)),"")</f>
        <v>6660</v>
      </c>
      <c r="M164" s="29" t="str">
        <f t="shared" si="11"/>
        <v/>
      </c>
      <c r="N164" s="29" t="str">
        <f t="shared" si="12"/>
        <v/>
      </c>
      <c r="O164" s="29" t="str">
        <f t="shared" si="13"/>
        <v/>
      </c>
    </row>
    <row r="165" spans="1:15" x14ac:dyDescent="0.2">
      <c r="A165" s="24" t="s">
        <v>714</v>
      </c>
      <c r="B165" t="s">
        <v>718</v>
      </c>
      <c r="C165" t="s">
        <v>167</v>
      </c>
      <c r="D165">
        <v>162</v>
      </c>
      <c r="E165" s="22">
        <v>181171</v>
      </c>
      <c r="F165" t="s">
        <v>652</v>
      </c>
      <c r="G165" t="s">
        <v>652</v>
      </c>
      <c r="H165" t="s">
        <v>719</v>
      </c>
      <c r="I165" t="s">
        <v>104</v>
      </c>
      <c r="J165" s="24">
        <f t="shared" si="10"/>
        <v>2</v>
      </c>
      <c r="K165" t="str">
        <f t="shared" si="14"/>
        <v>Task</v>
      </c>
      <c r="L165" s="28">
        <f>IF(NOT(ISBLANK(I165)),VLOOKUP(I165,CostLookup!A:B,2)*LEFT(C165,FIND(" ",C165)),"")</f>
        <v>1235.2</v>
      </c>
      <c r="M165" s="29" t="str">
        <f t="shared" si="11"/>
        <v/>
      </c>
      <c r="N165" s="29" t="str">
        <f t="shared" si="12"/>
        <v/>
      </c>
      <c r="O165" s="29" t="str">
        <f t="shared" si="13"/>
        <v/>
      </c>
    </row>
    <row r="166" spans="1:15" x14ac:dyDescent="0.2">
      <c r="A166" s="24" t="s">
        <v>1207</v>
      </c>
      <c r="B166" t="s">
        <v>720</v>
      </c>
      <c r="C166" t="s">
        <v>1162</v>
      </c>
      <c r="F166" t="s">
        <v>1317</v>
      </c>
      <c r="G166" t="s">
        <v>1318</v>
      </c>
      <c r="J166" s="24">
        <f t="shared" si="10"/>
        <v>1</v>
      </c>
      <c r="K166" t="str">
        <f t="shared" si="14"/>
        <v>Component</v>
      </c>
      <c r="L166" s="28" t="str">
        <f>IF(NOT(ISBLANK(I166)),VLOOKUP(I166,CostLookup!A:B,2)*LEFT(C166,FIND(" ",C166)),"")</f>
        <v/>
      </c>
      <c r="M166" s="29" t="str">
        <f t="shared" si="11"/>
        <v/>
      </c>
      <c r="N166" s="29">
        <f t="shared" si="12"/>
        <v>52273.599999999991</v>
      </c>
      <c r="O166" s="29" t="str">
        <f t="shared" si="13"/>
        <v/>
      </c>
    </row>
    <row r="167" spans="1:15" x14ac:dyDescent="0.2">
      <c r="A167" s="24" t="s">
        <v>722</v>
      </c>
      <c r="B167" t="s">
        <v>723</v>
      </c>
      <c r="C167" t="s">
        <v>981</v>
      </c>
      <c r="F167" t="s">
        <v>1317</v>
      </c>
      <c r="G167" t="s">
        <v>1319</v>
      </c>
      <c r="J167" s="24">
        <f t="shared" si="10"/>
        <v>2</v>
      </c>
      <c r="K167" t="str">
        <f t="shared" si="14"/>
        <v>Activity</v>
      </c>
      <c r="L167" s="28" t="str">
        <f>IF(NOT(ISBLANK(I167)),VLOOKUP(I167,CostLookup!A:B,2)*LEFT(C167,FIND(" ",C167)),"")</f>
        <v/>
      </c>
      <c r="M167" s="29">
        <f t="shared" si="11"/>
        <v>19246.400000000001</v>
      </c>
      <c r="N167" s="29" t="str">
        <f t="shared" si="12"/>
        <v/>
      </c>
      <c r="O167" s="29" t="str">
        <f t="shared" si="13"/>
        <v/>
      </c>
    </row>
    <row r="168" spans="1:15" x14ac:dyDescent="0.2">
      <c r="A168" s="24" t="s">
        <v>725</v>
      </c>
      <c r="B168" t="s">
        <v>537</v>
      </c>
      <c r="C168" t="s">
        <v>289</v>
      </c>
      <c r="D168">
        <v>160</v>
      </c>
      <c r="E168">
        <v>168</v>
      </c>
      <c r="F168" t="s">
        <v>1317</v>
      </c>
      <c r="G168" t="s">
        <v>646</v>
      </c>
      <c r="H168" t="s">
        <v>726</v>
      </c>
      <c r="I168" t="s">
        <v>104</v>
      </c>
      <c r="J168" s="24">
        <f t="shared" si="10"/>
        <v>3</v>
      </c>
      <c r="K168" t="str">
        <f t="shared" si="14"/>
        <v>Task</v>
      </c>
      <c r="L168" s="28">
        <f>IF(NOT(ISBLANK(I168)),VLOOKUP(I168,CostLookup!A:B,2)*LEFT(C168,FIND(" ",C168)),"")</f>
        <v>6176</v>
      </c>
      <c r="M168" s="29" t="str">
        <f t="shared" si="11"/>
        <v/>
      </c>
      <c r="N168" s="29" t="str">
        <f t="shared" si="12"/>
        <v/>
      </c>
      <c r="O168" s="29" t="str">
        <f t="shared" si="13"/>
        <v/>
      </c>
    </row>
    <row r="169" spans="1:15" x14ac:dyDescent="0.2">
      <c r="A169" s="24" t="s">
        <v>726</v>
      </c>
      <c r="B169" t="s">
        <v>727</v>
      </c>
      <c r="C169" t="s">
        <v>289</v>
      </c>
      <c r="D169">
        <v>167</v>
      </c>
      <c r="E169">
        <v>169</v>
      </c>
      <c r="F169" t="s">
        <v>1320</v>
      </c>
      <c r="G169" t="s">
        <v>728</v>
      </c>
      <c r="H169" t="s">
        <v>730</v>
      </c>
      <c r="I169" t="s">
        <v>133</v>
      </c>
      <c r="J169" s="24">
        <f t="shared" si="10"/>
        <v>3</v>
      </c>
      <c r="K169" t="str">
        <f t="shared" si="14"/>
        <v>Task</v>
      </c>
      <c r="L169" s="28">
        <f>IF(NOT(ISBLANK(I169)),VLOOKUP(I169,CostLookup!A:B,2)*LEFT(C169,FIND(" ",C169)),"")</f>
        <v>6535.2</v>
      </c>
      <c r="M169" s="29" t="str">
        <f t="shared" si="11"/>
        <v/>
      </c>
      <c r="N169" s="29" t="str">
        <f t="shared" si="12"/>
        <v/>
      </c>
      <c r="O169" s="29" t="str">
        <f t="shared" si="13"/>
        <v/>
      </c>
    </row>
    <row r="170" spans="1:15" x14ac:dyDescent="0.2">
      <c r="A170" s="24" t="s">
        <v>730</v>
      </c>
      <c r="B170" t="s">
        <v>731</v>
      </c>
      <c r="C170" t="s">
        <v>289</v>
      </c>
      <c r="D170">
        <v>168</v>
      </c>
      <c r="F170" t="s">
        <v>671</v>
      </c>
      <c r="G170" t="s">
        <v>1319</v>
      </c>
      <c r="I170" t="s">
        <v>133</v>
      </c>
      <c r="J170" s="24">
        <f t="shared" si="10"/>
        <v>3</v>
      </c>
      <c r="K170" t="str">
        <f t="shared" si="14"/>
        <v>Task</v>
      </c>
      <c r="L170" s="28">
        <f>IF(NOT(ISBLANK(I170)),VLOOKUP(I170,CostLookup!A:B,2)*LEFT(C170,FIND(" ",C170)),"")</f>
        <v>6535.2</v>
      </c>
      <c r="M170" s="29" t="str">
        <f t="shared" si="11"/>
        <v/>
      </c>
      <c r="N170" s="29" t="str">
        <f t="shared" si="12"/>
        <v/>
      </c>
      <c r="O170" s="29" t="str">
        <f t="shared" si="13"/>
        <v/>
      </c>
    </row>
    <row r="171" spans="1:15" x14ac:dyDescent="0.2">
      <c r="A171" s="24" t="s">
        <v>733</v>
      </c>
      <c r="B171" t="s">
        <v>734</v>
      </c>
      <c r="C171" t="s">
        <v>527</v>
      </c>
      <c r="D171" s="22"/>
      <c r="F171" t="s">
        <v>655</v>
      </c>
      <c r="G171" t="s">
        <v>1319</v>
      </c>
      <c r="J171" s="24">
        <f t="shared" si="10"/>
        <v>2</v>
      </c>
      <c r="K171" t="str">
        <f t="shared" si="14"/>
        <v>Activity</v>
      </c>
      <c r="L171" s="28" t="str">
        <f>IF(NOT(ISBLANK(I171)),VLOOKUP(I171,CostLookup!A:B,2)*LEFT(C171,FIND(" ",C171)),"")</f>
        <v/>
      </c>
      <c r="M171" s="29">
        <f t="shared" si="11"/>
        <v>30363.200000000001</v>
      </c>
      <c r="N171" s="29" t="str">
        <f t="shared" si="12"/>
        <v/>
      </c>
      <c r="O171" s="29" t="str">
        <f t="shared" si="13"/>
        <v/>
      </c>
    </row>
    <row r="172" spans="1:15" x14ac:dyDescent="0.2">
      <c r="A172" s="24" t="s">
        <v>736</v>
      </c>
      <c r="B172" t="s">
        <v>537</v>
      </c>
      <c r="C172" t="s">
        <v>435</v>
      </c>
      <c r="D172">
        <v>164</v>
      </c>
      <c r="E172">
        <v>172</v>
      </c>
      <c r="F172" t="s">
        <v>655</v>
      </c>
      <c r="G172" t="s">
        <v>728</v>
      </c>
      <c r="H172" t="s">
        <v>737</v>
      </c>
      <c r="I172" t="s">
        <v>104</v>
      </c>
      <c r="J172" s="24">
        <f t="shared" si="10"/>
        <v>3</v>
      </c>
      <c r="K172" t="str">
        <f t="shared" si="14"/>
        <v>Task</v>
      </c>
      <c r="L172" s="28">
        <f>IF(NOT(ISBLANK(I172)),VLOOKUP(I172,CostLookup!A:B,2)*LEFT(C172,FIND(" ",C172)),"")</f>
        <v>17292.8</v>
      </c>
      <c r="M172" s="29" t="str">
        <f t="shared" si="11"/>
        <v/>
      </c>
      <c r="N172" s="29" t="str">
        <f t="shared" si="12"/>
        <v/>
      </c>
      <c r="O172" s="29" t="str">
        <f t="shared" si="13"/>
        <v/>
      </c>
    </row>
    <row r="173" spans="1:15" x14ac:dyDescent="0.2">
      <c r="A173" s="24" t="s">
        <v>737</v>
      </c>
      <c r="B173" t="s">
        <v>727</v>
      </c>
      <c r="C173" t="s">
        <v>289</v>
      </c>
      <c r="D173">
        <v>171</v>
      </c>
      <c r="E173">
        <v>173</v>
      </c>
      <c r="F173" t="s">
        <v>1321</v>
      </c>
      <c r="G173" t="s">
        <v>667</v>
      </c>
      <c r="H173" t="s">
        <v>739</v>
      </c>
      <c r="I173" t="s">
        <v>133</v>
      </c>
      <c r="J173" s="24">
        <f t="shared" si="10"/>
        <v>3</v>
      </c>
      <c r="K173" t="str">
        <f t="shared" si="14"/>
        <v>Task</v>
      </c>
      <c r="L173" s="28">
        <f>IF(NOT(ISBLANK(I173)),VLOOKUP(I173,CostLookup!A:B,2)*LEFT(C173,FIND(" ",C173)),"")</f>
        <v>6535.2</v>
      </c>
      <c r="M173" s="29" t="str">
        <f t="shared" si="11"/>
        <v/>
      </c>
      <c r="N173" s="29" t="str">
        <f t="shared" si="12"/>
        <v/>
      </c>
      <c r="O173" s="29" t="str">
        <f t="shared" si="13"/>
        <v/>
      </c>
    </row>
    <row r="174" spans="1:15" x14ac:dyDescent="0.2">
      <c r="A174" s="24" t="s">
        <v>739</v>
      </c>
      <c r="B174" t="s">
        <v>731</v>
      </c>
      <c r="C174" t="s">
        <v>289</v>
      </c>
      <c r="D174">
        <v>172</v>
      </c>
      <c r="E174">
        <v>174</v>
      </c>
      <c r="F174" t="s">
        <v>671</v>
      </c>
      <c r="G174" t="s">
        <v>1319</v>
      </c>
      <c r="H174" t="s">
        <v>717</v>
      </c>
      <c r="I174" t="s">
        <v>131</v>
      </c>
      <c r="J174" s="24">
        <f t="shared" si="10"/>
        <v>3</v>
      </c>
      <c r="K174" t="str">
        <f t="shared" si="14"/>
        <v>Task</v>
      </c>
      <c r="L174" s="28">
        <f>IF(NOT(ISBLANK(I174)),VLOOKUP(I174,CostLookup!A:B,2)*LEFT(C174,FIND(" ",C174)),"")</f>
        <v>6535.2</v>
      </c>
      <c r="M174" s="29" t="str">
        <f t="shared" si="11"/>
        <v/>
      </c>
      <c r="N174" s="29" t="str">
        <f t="shared" si="12"/>
        <v/>
      </c>
      <c r="O174" s="29" t="str">
        <f t="shared" si="13"/>
        <v/>
      </c>
    </row>
    <row r="175" spans="1:15" x14ac:dyDescent="0.2">
      <c r="A175" s="24" t="s">
        <v>717</v>
      </c>
      <c r="B175" t="s">
        <v>741</v>
      </c>
      <c r="C175" t="s">
        <v>177</v>
      </c>
      <c r="D175" s="22">
        <v>173163</v>
      </c>
      <c r="E175" s="22">
        <v>2.41217202205208E+17</v>
      </c>
      <c r="F175" t="s">
        <v>1322</v>
      </c>
      <c r="G175" t="s">
        <v>1318</v>
      </c>
      <c r="H175" t="s">
        <v>743</v>
      </c>
      <c r="I175" t="s">
        <v>125</v>
      </c>
      <c r="J175" s="24">
        <f t="shared" si="10"/>
        <v>2</v>
      </c>
      <c r="K175" t="str">
        <f t="shared" si="14"/>
        <v>Task</v>
      </c>
      <c r="L175" s="28">
        <f>IF(NOT(ISBLANK(I175)),VLOOKUP(I175,CostLookup!A:B,2)*LEFT(C175,FIND(" ",C175)),"")</f>
        <v>2664</v>
      </c>
      <c r="M175" s="29" t="str">
        <f t="shared" si="11"/>
        <v/>
      </c>
      <c r="N175" s="29" t="str">
        <f t="shared" si="12"/>
        <v/>
      </c>
      <c r="O175" s="29" t="str">
        <f t="shared" si="13"/>
        <v/>
      </c>
    </row>
    <row r="176" spans="1:15" x14ac:dyDescent="0.2">
      <c r="A176" s="24" t="s">
        <v>1208</v>
      </c>
      <c r="B176" t="s">
        <v>744</v>
      </c>
      <c r="C176" t="s">
        <v>1323</v>
      </c>
      <c r="F176" t="s">
        <v>655</v>
      </c>
      <c r="G176" t="s">
        <v>847</v>
      </c>
      <c r="J176" s="24">
        <f t="shared" si="10"/>
        <v>1</v>
      </c>
      <c r="K176" t="str">
        <f t="shared" si="14"/>
        <v>Component</v>
      </c>
      <c r="L176" s="28" t="str">
        <f>IF(NOT(ISBLANK(I176)),VLOOKUP(I176,CostLookup!A:B,2)*LEFT(C176,FIND(" ",C176)),"")</f>
        <v/>
      </c>
      <c r="M176" s="29" t="str">
        <f t="shared" si="11"/>
        <v/>
      </c>
      <c r="N176" s="29">
        <f t="shared" si="12"/>
        <v>58817.840000000004</v>
      </c>
      <c r="O176" s="29" t="str">
        <f t="shared" si="13"/>
        <v/>
      </c>
    </row>
    <row r="177" spans="1:15" x14ac:dyDescent="0.2">
      <c r="A177" s="24" t="s">
        <v>747</v>
      </c>
      <c r="B177" t="s">
        <v>748</v>
      </c>
      <c r="C177" t="s">
        <v>1324</v>
      </c>
      <c r="F177" t="s">
        <v>686</v>
      </c>
      <c r="G177" t="s">
        <v>833</v>
      </c>
      <c r="J177" s="24">
        <f t="shared" si="10"/>
        <v>2</v>
      </c>
      <c r="K177" t="str">
        <f t="shared" si="14"/>
        <v>Activity</v>
      </c>
      <c r="L177" s="28" t="str">
        <f>IF(NOT(ISBLANK(I177)),VLOOKUP(I177,CostLookup!A:B,2)*LEFT(C177,FIND(" ",C177)),"")</f>
        <v/>
      </c>
      <c r="M177" s="29">
        <f t="shared" si="11"/>
        <v>35959.599999999999</v>
      </c>
      <c r="N177" s="29" t="str">
        <f t="shared" si="12"/>
        <v/>
      </c>
      <c r="O177" s="29" t="str">
        <f t="shared" si="13"/>
        <v/>
      </c>
    </row>
    <row r="178" spans="1:15" x14ac:dyDescent="0.2">
      <c r="A178" s="24" t="s">
        <v>702</v>
      </c>
      <c r="B178" t="s">
        <v>751</v>
      </c>
      <c r="C178" t="s">
        <v>415</v>
      </c>
      <c r="D178" s="22">
        <v>158160</v>
      </c>
      <c r="E178">
        <v>178</v>
      </c>
      <c r="F178" t="s">
        <v>686</v>
      </c>
      <c r="G178" t="s">
        <v>1325</v>
      </c>
      <c r="H178" t="s">
        <v>753</v>
      </c>
      <c r="I178" t="s">
        <v>122</v>
      </c>
      <c r="J178" s="24">
        <f t="shared" si="10"/>
        <v>3</v>
      </c>
      <c r="K178" t="str">
        <f t="shared" si="14"/>
        <v>Task</v>
      </c>
      <c r="L178" s="28">
        <f>IF(NOT(ISBLANK(I178)),VLOOKUP(I178,CostLookup!A:B,2)*LEFT(C178,FIND(" ",C178)),"")</f>
        <v>15935.2</v>
      </c>
      <c r="M178" s="29" t="str">
        <f t="shared" si="11"/>
        <v/>
      </c>
      <c r="N178" s="29" t="str">
        <f t="shared" si="12"/>
        <v/>
      </c>
      <c r="O178" s="29" t="str">
        <f t="shared" si="13"/>
        <v/>
      </c>
    </row>
    <row r="179" spans="1:15" x14ac:dyDescent="0.2">
      <c r="A179" s="24" t="s">
        <v>753</v>
      </c>
      <c r="B179" t="s">
        <v>754</v>
      </c>
      <c r="C179" t="s">
        <v>348</v>
      </c>
      <c r="D179">
        <v>177</v>
      </c>
      <c r="E179" s="22">
        <v>179194</v>
      </c>
      <c r="F179" t="s">
        <v>1326</v>
      </c>
      <c r="G179" t="s">
        <v>1327</v>
      </c>
      <c r="H179" t="s">
        <v>757</v>
      </c>
      <c r="I179" t="s">
        <v>139</v>
      </c>
      <c r="J179" s="24">
        <f t="shared" si="10"/>
        <v>3</v>
      </c>
      <c r="K179" t="str">
        <f t="shared" si="14"/>
        <v>Task</v>
      </c>
      <c r="L179" s="28">
        <f>IF(NOT(ISBLANK(I179)),VLOOKUP(I179,CostLookup!A:B,2)*LEFT(C179,FIND(" ",C179)),"")</f>
        <v>10922.4</v>
      </c>
      <c r="M179" s="29" t="str">
        <f t="shared" si="11"/>
        <v/>
      </c>
      <c r="N179" s="29" t="str">
        <f t="shared" si="12"/>
        <v/>
      </c>
      <c r="O179" s="29" t="str">
        <f t="shared" si="13"/>
        <v/>
      </c>
    </row>
    <row r="180" spans="1:15" x14ac:dyDescent="0.2">
      <c r="A180" s="24" t="s">
        <v>758</v>
      </c>
      <c r="B180" t="s">
        <v>759</v>
      </c>
      <c r="C180" t="s">
        <v>289</v>
      </c>
      <c r="D180">
        <v>178</v>
      </c>
      <c r="E180">
        <v>187</v>
      </c>
      <c r="F180" t="s">
        <v>829</v>
      </c>
      <c r="G180" t="s">
        <v>833</v>
      </c>
      <c r="H180" t="s">
        <v>761</v>
      </c>
      <c r="I180" t="s">
        <v>139</v>
      </c>
      <c r="J180" s="24">
        <f t="shared" si="10"/>
        <v>3</v>
      </c>
      <c r="K180" t="str">
        <f t="shared" si="14"/>
        <v>Task</v>
      </c>
      <c r="L180" s="28">
        <f>IF(NOT(ISBLANK(I180)),VLOOKUP(I180,CostLookup!A:B,2)*LEFT(C180,FIND(" ",C180)),"")</f>
        <v>9102</v>
      </c>
      <c r="M180" s="29" t="str">
        <f t="shared" si="11"/>
        <v/>
      </c>
      <c r="N180" s="29" t="str">
        <f t="shared" si="12"/>
        <v/>
      </c>
      <c r="O180" s="29" t="str">
        <f t="shared" si="13"/>
        <v/>
      </c>
    </row>
    <row r="181" spans="1:15" x14ac:dyDescent="0.2">
      <c r="A181" s="24" t="s">
        <v>762</v>
      </c>
      <c r="B181" t="s">
        <v>763</v>
      </c>
      <c r="C181" t="s">
        <v>348</v>
      </c>
      <c r="F181" t="s">
        <v>655</v>
      </c>
      <c r="G181" t="s">
        <v>82</v>
      </c>
      <c r="J181" s="24">
        <f t="shared" si="10"/>
        <v>2</v>
      </c>
      <c r="K181" t="str">
        <f t="shared" si="14"/>
        <v>Activity</v>
      </c>
      <c r="L181" s="28" t="str">
        <f>IF(NOT(ISBLANK(I181)),VLOOKUP(I181,CostLookup!A:B,2)*LEFT(C181,FIND(" ",C181)),"")</f>
        <v/>
      </c>
      <c r="M181" s="29">
        <f t="shared" si="11"/>
        <v>7483.04</v>
      </c>
      <c r="N181" s="29" t="str">
        <f t="shared" si="12"/>
        <v/>
      </c>
      <c r="O181" s="29" t="str">
        <f t="shared" si="13"/>
        <v/>
      </c>
    </row>
    <row r="182" spans="1:15" x14ac:dyDescent="0.2">
      <c r="A182" s="24" t="s">
        <v>765</v>
      </c>
      <c r="B182" t="s">
        <v>537</v>
      </c>
      <c r="C182" t="s">
        <v>289</v>
      </c>
      <c r="D182">
        <v>164</v>
      </c>
      <c r="E182" s="22">
        <v>183194</v>
      </c>
      <c r="F182" t="s">
        <v>655</v>
      </c>
      <c r="G182" t="s">
        <v>1328</v>
      </c>
      <c r="H182" t="s">
        <v>767</v>
      </c>
      <c r="I182" t="s">
        <v>104</v>
      </c>
      <c r="J182" s="24">
        <f t="shared" si="10"/>
        <v>3</v>
      </c>
      <c r="K182" t="str">
        <f t="shared" si="14"/>
        <v>Task</v>
      </c>
      <c r="L182" s="28">
        <f>IF(NOT(ISBLANK(I182)),VLOOKUP(I182,CostLookup!A:B,2)*LEFT(C182,FIND(" ",C182)),"")</f>
        <v>6176</v>
      </c>
      <c r="M182" s="29" t="str">
        <f t="shared" si="11"/>
        <v/>
      </c>
      <c r="N182" s="29" t="str">
        <f t="shared" si="12"/>
        <v/>
      </c>
      <c r="O182" s="29" t="str">
        <f t="shared" si="13"/>
        <v/>
      </c>
    </row>
    <row r="183" spans="1:15" x14ac:dyDescent="0.2">
      <c r="A183" s="24" t="s">
        <v>768</v>
      </c>
      <c r="B183" t="s">
        <v>540</v>
      </c>
      <c r="C183" t="s">
        <v>167</v>
      </c>
      <c r="F183" t="s">
        <v>82</v>
      </c>
      <c r="G183" t="s">
        <v>82</v>
      </c>
      <c r="J183" s="24">
        <f t="shared" si="10"/>
        <v>3</v>
      </c>
      <c r="K183" t="s">
        <v>1223</v>
      </c>
      <c r="L183" s="28" t="str">
        <f>IF(NOT(ISBLANK(I183)),VLOOKUP(I183,CostLookup!A:B,2)*LEFT(C183,FIND(" ",C183)),"")</f>
        <v/>
      </c>
      <c r="M183" s="29" t="str">
        <f t="shared" si="11"/>
        <v/>
      </c>
      <c r="N183" s="29" t="str">
        <f t="shared" si="12"/>
        <v/>
      </c>
      <c r="O183" s="29" t="str">
        <f t="shared" si="13"/>
        <v/>
      </c>
    </row>
    <row r="184" spans="1:15" x14ac:dyDescent="0.2">
      <c r="A184" s="24" t="s">
        <v>769</v>
      </c>
      <c r="B184" t="s">
        <v>770</v>
      </c>
      <c r="C184" t="s">
        <v>167</v>
      </c>
      <c r="D184">
        <v>181</v>
      </c>
      <c r="E184">
        <v>185</v>
      </c>
      <c r="F184" t="s">
        <v>82</v>
      </c>
      <c r="G184" t="s">
        <v>82</v>
      </c>
      <c r="H184" t="s">
        <v>771</v>
      </c>
      <c r="I184" t="s">
        <v>133</v>
      </c>
      <c r="J184" s="24">
        <f t="shared" si="10"/>
        <v>4</v>
      </c>
      <c r="K184" t="s">
        <v>1228</v>
      </c>
      <c r="L184" s="28">
        <f>IF(NOT(ISBLANK(I184)),VLOOKUP(I184,CostLookup!A:B,2)*LEFT(C184,FIND(" ",C184)),"")</f>
        <v>1307.04</v>
      </c>
      <c r="M184" s="29" t="str">
        <f t="shared" si="11"/>
        <v/>
      </c>
      <c r="N184" s="29" t="str">
        <f t="shared" si="12"/>
        <v/>
      </c>
      <c r="O184" s="29" t="str">
        <f t="shared" si="13"/>
        <v/>
      </c>
    </row>
    <row r="185" spans="1:15" x14ac:dyDescent="0.2">
      <c r="A185" s="24" t="s">
        <v>772</v>
      </c>
      <c r="B185" t="s">
        <v>773</v>
      </c>
      <c r="C185" t="s">
        <v>1329</v>
      </c>
      <c r="F185" t="s">
        <v>557</v>
      </c>
      <c r="G185" t="s">
        <v>839</v>
      </c>
      <c r="J185" s="24">
        <f t="shared" si="10"/>
        <v>2</v>
      </c>
      <c r="K185" t="str">
        <f t="shared" si="14"/>
        <v>Activity</v>
      </c>
      <c r="L185" s="28" t="str">
        <f>IF(NOT(ISBLANK(I185)),VLOOKUP(I185,CostLookup!A:B,2)*LEFT(C185,FIND(" ",C185)),"")</f>
        <v/>
      </c>
      <c r="M185" s="29">
        <f t="shared" si="11"/>
        <v>12711.2</v>
      </c>
      <c r="N185" s="29" t="str">
        <f t="shared" si="12"/>
        <v/>
      </c>
      <c r="O185" s="29" t="str">
        <f t="shared" si="13"/>
        <v/>
      </c>
    </row>
    <row r="186" spans="1:15" x14ac:dyDescent="0.2">
      <c r="A186" s="24" t="s">
        <v>771</v>
      </c>
      <c r="B186" t="s">
        <v>537</v>
      </c>
      <c r="C186" t="s">
        <v>289</v>
      </c>
      <c r="D186">
        <v>183</v>
      </c>
      <c r="E186">
        <v>187</v>
      </c>
      <c r="F186" t="s">
        <v>557</v>
      </c>
      <c r="G186" t="s">
        <v>1330</v>
      </c>
      <c r="H186" t="s">
        <v>761</v>
      </c>
      <c r="I186" t="s">
        <v>104</v>
      </c>
      <c r="J186" s="24">
        <f t="shared" si="10"/>
        <v>3</v>
      </c>
      <c r="K186" t="str">
        <f t="shared" si="14"/>
        <v>Task</v>
      </c>
      <c r="L186" s="28">
        <f>IF(NOT(ISBLANK(I186)),VLOOKUP(I186,CostLookup!A:B,2)*LEFT(C186,FIND(" ",C186)),"")</f>
        <v>6176</v>
      </c>
      <c r="M186" s="29" t="str">
        <f t="shared" si="11"/>
        <v/>
      </c>
      <c r="N186" s="29" t="str">
        <f t="shared" si="12"/>
        <v/>
      </c>
      <c r="O186" s="29" t="str">
        <f t="shared" si="13"/>
        <v/>
      </c>
    </row>
    <row r="187" spans="1:15" x14ac:dyDescent="0.2">
      <c r="A187" s="24" t="s">
        <v>775</v>
      </c>
      <c r="B187" t="s">
        <v>540</v>
      </c>
      <c r="C187" t="s">
        <v>289</v>
      </c>
      <c r="F187" t="s">
        <v>842</v>
      </c>
      <c r="G187" t="s">
        <v>839</v>
      </c>
      <c r="J187" s="24">
        <f t="shared" si="10"/>
        <v>3</v>
      </c>
      <c r="K187" t="s">
        <v>1223</v>
      </c>
      <c r="L187" s="28" t="str">
        <f>IF(NOT(ISBLANK(I187)),VLOOKUP(I187,CostLookup!A:B,2)*LEFT(C187,FIND(" ",C187)),"")</f>
        <v/>
      </c>
      <c r="M187" s="29" t="str">
        <f t="shared" si="11"/>
        <v/>
      </c>
      <c r="N187" s="29" t="str">
        <f t="shared" si="12"/>
        <v/>
      </c>
      <c r="O187" s="29" t="str">
        <f t="shared" si="13"/>
        <v/>
      </c>
    </row>
    <row r="188" spans="1:15" x14ac:dyDescent="0.2">
      <c r="A188" s="24" t="s">
        <v>761</v>
      </c>
      <c r="B188" t="s">
        <v>777</v>
      </c>
      <c r="C188" t="s">
        <v>167</v>
      </c>
      <c r="D188" s="22">
        <v>185179</v>
      </c>
      <c r="E188">
        <v>188</v>
      </c>
      <c r="F188" t="s">
        <v>842</v>
      </c>
      <c r="G188" t="s">
        <v>842</v>
      </c>
      <c r="H188" t="s">
        <v>778</v>
      </c>
      <c r="I188" t="s">
        <v>131</v>
      </c>
      <c r="J188" s="24">
        <f t="shared" si="10"/>
        <v>4</v>
      </c>
      <c r="K188" t="s">
        <v>1228</v>
      </c>
      <c r="L188" s="28">
        <f>IF(NOT(ISBLANK(I188)),VLOOKUP(I188,CostLookup!A:B,2)*LEFT(C188,FIND(" ",C188)),"")</f>
        <v>1307.04</v>
      </c>
      <c r="M188" s="29" t="str">
        <f t="shared" si="11"/>
        <v/>
      </c>
      <c r="N188" s="29" t="str">
        <f t="shared" si="12"/>
        <v/>
      </c>
      <c r="O188" s="29" t="str">
        <f t="shared" si="13"/>
        <v/>
      </c>
    </row>
    <row r="189" spans="1:15" x14ac:dyDescent="0.2">
      <c r="A189" s="24" t="s">
        <v>778</v>
      </c>
      <c r="B189" t="s">
        <v>779</v>
      </c>
      <c r="C189" t="s">
        <v>177</v>
      </c>
      <c r="D189">
        <v>187</v>
      </c>
      <c r="E189">
        <v>189</v>
      </c>
      <c r="F189" t="s">
        <v>813</v>
      </c>
      <c r="G189" t="s">
        <v>755</v>
      </c>
      <c r="H189" t="s">
        <v>782</v>
      </c>
      <c r="I189" t="s">
        <v>131</v>
      </c>
      <c r="J189" s="24">
        <f t="shared" si="10"/>
        <v>4</v>
      </c>
      <c r="K189" t="s">
        <v>1228</v>
      </c>
      <c r="L189" s="28">
        <f>IF(NOT(ISBLANK(I189)),VLOOKUP(I189,CostLookup!A:B,2)*LEFT(C189,FIND(" ",C189)),"")</f>
        <v>2614.08</v>
      </c>
      <c r="M189" s="29" t="str">
        <f t="shared" si="11"/>
        <v/>
      </c>
      <c r="N189" s="29" t="str">
        <f t="shared" si="12"/>
        <v/>
      </c>
      <c r="O189" s="29" t="str">
        <f t="shared" si="13"/>
        <v/>
      </c>
    </row>
    <row r="190" spans="1:15" x14ac:dyDescent="0.2">
      <c r="A190" s="24" t="s">
        <v>782</v>
      </c>
      <c r="B190" t="s">
        <v>783</v>
      </c>
      <c r="C190" t="s">
        <v>167</v>
      </c>
      <c r="D190" s="22">
        <v>188</v>
      </c>
      <c r="E190">
        <v>190</v>
      </c>
      <c r="F190" t="s">
        <v>822</v>
      </c>
      <c r="G190" t="s">
        <v>822</v>
      </c>
      <c r="H190" t="s">
        <v>785</v>
      </c>
      <c r="I190" t="s">
        <v>131</v>
      </c>
      <c r="J190" s="24">
        <f t="shared" si="10"/>
        <v>4</v>
      </c>
      <c r="K190" t="s">
        <v>1228</v>
      </c>
      <c r="L190" s="28">
        <f>IF(NOT(ISBLANK(I190)),VLOOKUP(I190,CostLookup!A:B,2)*LEFT(C190,FIND(" ",C190)),"")</f>
        <v>1307.04</v>
      </c>
      <c r="M190" s="29" t="str">
        <f t="shared" si="11"/>
        <v/>
      </c>
      <c r="N190" s="29" t="str">
        <f t="shared" si="12"/>
        <v/>
      </c>
      <c r="O190" s="29" t="str">
        <f t="shared" si="13"/>
        <v/>
      </c>
    </row>
    <row r="191" spans="1:15" x14ac:dyDescent="0.2">
      <c r="A191" s="24" t="s">
        <v>785</v>
      </c>
      <c r="B191" t="s">
        <v>786</v>
      </c>
      <c r="C191" t="s">
        <v>167</v>
      </c>
      <c r="D191">
        <v>189</v>
      </c>
      <c r="E191">
        <v>191</v>
      </c>
      <c r="F191" t="s">
        <v>839</v>
      </c>
      <c r="G191" t="s">
        <v>839</v>
      </c>
      <c r="H191" t="s">
        <v>787</v>
      </c>
      <c r="I191" t="s">
        <v>131</v>
      </c>
      <c r="J191" s="24">
        <f t="shared" si="10"/>
        <v>4</v>
      </c>
      <c r="K191" t="s">
        <v>1228</v>
      </c>
      <c r="L191" s="28">
        <f>IF(NOT(ISBLANK(I191)),VLOOKUP(I191,CostLookup!A:B,2)*LEFT(C191,FIND(" ",C191)),"")</f>
        <v>1307.04</v>
      </c>
      <c r="M191" s="29" t="str">
        <f t="shared" si="11"/>
        <v/>
      </c>
      <c r="N191" s="29" t="str">
        <f t="shared" si="12"/>
        <v/>
      </c>
      <c r="O191" s="29" t="str">
        <f t="shared" si="13"/>
        <v/>
      </c>
    </row>
    <row r="192" spans="1:15" x14ac:dyDescent="0.2">
      <c r="A192" s="24" t="s">
        <v>787</v>
      </c>
      <c r="B192" t="s">
        <v>741</v>
      </c>
      <c r="C192" t="s">
        <v>177</v>
      </c>
      <c r="D192">
        <v>190</v>
      </c>
      <c r="E192">
        <v>241</v>
      </c>
      <c r="F192" t="s">
        <v>810</v>
      </c>
      <c r="G192" t="s">
        <v>847</v>
      </c>
      <c r="H192" t="s">
        <v>789</v>
      </c>
      <c r="I192" t="s">
        <v>125</v>
      </c>
      <c r="J192" s="24">
        <f t="shared" si="10"/>
        <v>2</v>
      </c>
      <c r="K192" t="str">
        <f t="shared" si="14"/>
        <v>Task</v>
      </c>
      <c r="L192" s="28">
        <f>IF(NOT(ISBLANK(I192)),VLOOKUP(I192,CostLookup!A:B,2)*LEFT(C192,FIND(" ",C192)),"")</f>
        <v>2664</v>
      </c>
      <c r="M192" s="29" t="str">
        <f t="shared" si="11"/>
        <v/>
      </c>
      <c r="N192" s="29" t="str">
        <f t="shared" si="12"/>
        <v/>
      </c>
      <c r="O192" s="29" t="str">
        <f t="shared" si="13"/>
        <v/>
      </c>
    </row>
    <row r="193" spans="1:15" x14ac:dyDescent="0.2">
      <c r="A193" s="24" t="s">
        <v>1209</v>
      </c>
      <c r="B193" t="s">
        <v>790</v>
      </c>
      <c r="C193" t="s">
        <v>791</v>
      </c>
      <c r="F193" t="s">
        <v>1331</v>
      </c>
      <c r="G193" t="s">
        <v>153</v>
      </c>
      <c r="J193" s="24">
        <f t="shared" si="10"/>
        <v>1</v>
      </c>
      <c r="K193" t="str">
        <f t="shared" si="14"/>
        <v>Component</v>
      </c>
      <c r="L193" s="28" t="str">
        <f>IF(NOT(ISBLANK(I193)),VLOOKUP(I193,CostLookup!A:B,2)*LEFT(C193,FIND(" ",C193)),"")</f>
        <v/>
      </c>
      <c r="M193" s="29" t="str">
        <f t="shared" si="11"/>
        <v/>
      </c>
      <c r="N193" s="29">
        <f t="shared" si="12"/>
        <v>25551.200000000001</v>
      </c>
      <c r="O193" s="29" t="str">
        <f t="shared" si="13"/>
        <v/>
      </c>
    </row>
    <row r="194" spans="1:15" x14ac:dyDescent="0.2">
      <c r="A194" s="24" t="s">
        <v>794</v>
      </c>
      <c r="B194" t="s">
        <v>795</v>
      </c>
      <c r="C194" t="s">
        <v>177</v>
      </c>
      <c r="F194" t="s">
        <v>1331</v>
      </c>
      <c r="G194" t="s">
        <v>735</v>
      </c>
      <c r="J194" s="24">
        <f t="shared" si="10"/>
        <v>2</v>
      </c>
      <c r="K194" t="str">
        <f t="shared" si="14"/>
        <v>Activity</v>
      </c>
      <c r="L194" s="28" t="str">
        <f>IF(NOT(ISBLANK(I194)),VLOOKUP(I194,CostLookup!A:B,2)*LEFT(C194,FIND(" ",C194)),"")</f>
        <v/>
      </c>
      <c r="M194" s="29">
        <f t="shared" si="11"/>
        <v>3640.7999999999997</v>
      </c>
      <c r="N194" s="29" t="str">
        <f t="shared" si="12"/>
        <v/>
      </c>
      <c r="O194" s="29" t="str">
        <f t="shared" si="13"/>
        <v/>
      </c>
    </row>
    <row r="195" spans="1:15" x14ac:dyDescent="0.2">
      <c r="A195" s="24" t="s">
        <v>796</v>
      </c>
      <c r="B195" t="s">
        <v>754</v>
      </c>
      <c r="C195" t="s">
        <v>177</v>
      </c>
      <c r="D195" s="22">
        <v>181178</v>
      </c>
      <c r="E195">
        <v>196</v>
      </c>
      <c r="F195" t="s">
        <v>1331</v>
      </c>
      <c r="G195" t="s">
        <v>735</v>
      </c>
      <c r="H195" t="s">
        <v>797</v>
      </c>
      <c r="I195" t="s">
        <v>139</v>
      </c>
      <c r="J195" s="24">
        <f t="shared" ref="J195:J258" si="15">LEN(A195)-LEN(SUBSTITUTE(A195,".",""))</f>
        <v>3</v>
      </c>
      <c r="K195" t="str">
        <f t="shared" si="14"/>
        <v>Task</v>
      </c>
      <c r="L195" s="28">
        <f>IF(NOT(ISBLANK(I195)),VLOOKUP(I195,CostLookup!A:B,2)*LEFT(C195,FIND(" ",C195)),"")</f>
        <v>3640.7999999999997</v>
      </c>
      <c r="M195" s="29" t="str">
        <f t="shared" ref="M195:M258" si="16">IF(EXACT($K195,"Activity"),SUMIF($A:$A,CONCATENATE($A195,"*"),$L:$L),"")</f>
        <v/>
      </c>
      <c r="N195" s="29" t="str">
        <f t="shared" ref="N195:N258" si="17">IF(EXACT($K195,"Component"),SUMIF($A:$A,CONCATENATE($A195,"*"),$L:$L),"")</f>
        <v/>
      </c>
      <c r="O195" s="29" t="str">
        <f t="shared" ref="O195:O258" si="18">IF(EXACT(K195,"Phase"),SUMIF(A:A,CONCATENATE(A195,"*"),L:L),"")</f>
        <v/>
      </c>
    </row>
    <row r="196" spans="1:15" x14ac:dyDescent="0.2">
      <c r="A196" s="24" t="s">
        <v>798</v>
      </c>
      <c r="B196" t="s">
        <v>799</v>
      </c>
      <c r="C196" t="s">
        <v>371</v>
      </c>
      <c r="F196" t="s">
        <v>742</v>
      </c>
      <c r="G196" t="s">
        <v>95</v>
      </c>
      <c r="J196" s="24">
        <f t="shared" si="15"/>
        <v>2</v>
      </c>
      <c r="K196" t="str">
        <f t="shared" si="14"/>
        <v>Activity</v>
      </c>
      <c r="L196" s="28" t="str">
        <f>IF(NOT(ISBLANK(I196)),VLOOKUP(I196,CostLookup!A:B,2)*LEFT(C196,FIND(" ",C196)),"")</f>
        <v/>
      </c>
      <c r="M196" s="29">
        <f t="shared" si="16"/>
        <v>19246.400000000001</v>
      </c>
      <c r="N196" s="29" t="str">
        <f t="shared" si="17"/>
        <v/>
      </c>
      <c r="O196" s="29" t="str">
        <f t="shared" si="18"/>
        <v/>
      </c>
    </row>
    <row r="197" spans="1:15" x14ac:dyDescent="0.2">
      <c r="A197" s="24" t="s">
        <v>797</v>
      </c>
      <c r="B197" t="s">
        <v>537</v>
      </c>
      <c r="C197" t="s">
        <v>289</v>
      </c>
      <c r="D197">
        <v>194</v>
      </c>
      <c r="E197">
        <v>197</v>
      </c>
      <c r="F197" t="s">
        <v>742</v>
      </c>
      <c r="G197" t="s">
        <v>829</v>
      </c>
      <c r="H197" t="s">
        <v>802</v>
      </c>
      <c r="I197" t="s">
        <v>104</v>
      </c>
      <c r="J197" s="24">
        <f t="shared" si="15"/>
        <v>3</v>
      </c>
      <c r="K197" t="str">
        <f t="shared" si="14"/>
        <v>Task</v>
      </c>
      <c r="L197" s="28">
        <f>IF(NOT(ISBLANK(I197)),VLOOKUP(I197,CostLookup!A:B,2)*LEFT(C197,FIND(" ",C197)),"")</f>
        <v>6176</v>
      </c>
      <c r="M197" s="29" t="str">
        <f t="shared" si="16"/>
        <v/>
      </c>
      <c r="N197" s="29" t="str">
        <f t="shared" si="17"/>
        <v/>
      </c>
      <c r="O197" s="29" t="str">
        <f t="shared" si="18"/>
        <v/>
      </c>
    </row>
    <row r="198" spans="1:15" x14ac:dyDescent="0.2">
      <c r="A198" s="24" t="s">
        <v>802</v>
      </c>
      <c r="B198" t="s">
        <v>727</v>
      </c>
      <c r="C198" t="s">
        <v>289</v>
      </c>
      <c r="D198" s="22">
        <v>196</v>
      </c>
      <c r="E198" s="22">
        <v>198</v>
      </c>
      <c r="F198" t="s">
        <v>836</v>
      </c>
      <c r="G198" t="s">
        <v>752</v>
      </c>
      <c r="H198" t="s">
        <v>805</v>
      </c>
      <c r="I198" t="s">
        <v>131</v>
      </c>
      <c r="J198" s="24">
        <f t="shared" si="15"/>
        <v>3</v>
      </c>
      <c r="K198" t="str">
        <f t="shared" si="14"/>
        <v>Task</v>
      </c>
      <c r="L198" s="28">
        <f>IF(NOT(ISBLANK(I198)),VLOOKUP(I198,CostLookup!A:B,2)*LEFT(C198,FIND(" ",C198)),"")</f>
        <v>6535.2</v>
      </c>
      <c r="M198" s="29" t="str">
        <f t="shared" si="16"/>
        <v/>
      </c>
      <c r="N198" s="29" t="str">
        <f t="shared" si="17"/>
        <v/>
      </c>
      <c r="O198" s="29" t="str">
        <f t="shared" si="18"/>
        <v/>
      </c>
    </row>
    <row r="199" spans="1:15" x14ac:dyDescent="0.2">
      <c r="A199" s="24" t="s">
        <v>805</v>
      </c>
      <c r="B199" t="s">
        <v>731</v>
      </c>
      <c r="C199" t="s">
        <v>289</v>
      </c>
      <c r="D199">
        <v>197</v>
      </c>
      <c r="E199">
        <v>199</v>
      </c>
      <c r="F199" t="s">
        <v>810</v>
      </c>
      <c r="G199" t="s">
        <v>95</v>
      </c>
      <c r="H199" t="s">
        <v>806</v>
      </c>
      <c r="I199" t="s">
        <v>131</v>
      </c>
      <c r="J199" s="24">
        <f t="shared" si="15"/>
        <v>3</v>
      </c>
      <c r="K199" t="str">
        <f t="shared" si="14"/>
        <v>Task</v>
      </c>
      <c r="L199" s="28">
        <f>IF(NOT(ISBLANK(I199)),VLOOKUP(I199,CostLookup!A:B,2)*LEFT(C199,FIND(" ",C199)),"")</f>
        <v>6535.2</v>
      </c>
      <c r="M199" s="29" t="str">
        <f t="shared" si="16"/>
        <v/>
      </c>
      <c r="N199" s="29" t="str">
        <f t="shared" si="17"/>
        <v/>
      </c>
      <c r="O199" s="29" t="str">
        <f t="shared" si="18"/>
        <v/>
      </c>
    </row>
    <row r="200" spans="1:15" x14ac:dyDescent="0.2">
      <c r="A200" s="24" t="s">
        <v>806</v>
      </c>
      <c r="B200" t="s">
        <v>741</v>
      </c>
      <c r="C200" t="s">
        <v>177</v>
      </c>
      <c r="D200">
        <v>198</v>
      </c>
      <c r="E200">
        <v>241</v>
      </c>
      <c r="F200" t="s">
        <v>800</v>
      </c>
      <c r="G200" t="s">
        <v>153</v>
      </c>
      <c r="H200" t="s">
        <v>789</v>
      </c>
      <c r="I200" t="s">
        <v>125</v>
      </c>
      <c r="J200" s="24">
        <f t="shared" si="15"/>
        <v>2</v>
      </c>
      <c r="K200" t="str">
        <f t="shared" ref="K200:K263" si="19">IF(J200=0,"Phase",IF(J200&gt;=J201,"Task",IF(J200=1,"Component",IF(J200=2,"Activity",""))))</f>
        <v>Task</v>
      </c>
      <c r="L200" s="28">
        <f>IF(NOT(ISBLANK(I200)),VLOOKUP(I200,CostLookup!A:B,2)*LEFT(C200,FIND(" ",C200)),"")</f>
        <v>2664</v>
      </c>
      <c r="M200" s="29" t="str">
        <f t="shared" si="16"/>
        <v/>
      </c>
      <c r="N200" s="29" t="str">
        <f t="shared" si="17"/>
        <v/>
      </c>
      <c r="O200" s="29" t="str">
        <f t="shared" si="18"/>
        <v/>
      </c>
    </row>
    <row r="201" spans="1:15" x14ac:dyDescent="0.2">
      <c r="A201" s="24" t="s">
        <v>1210</v>
      </c>
      <c r="B201" t="s">
        <v>808</v>
      </c>
      <c r="C201" t="s">
        <v>362</v>
      </c>
      <c r="F201" t="s">
        <v>1332</v>
      </c>
      <c r="G201" t="s">
        <v>699</v>
      </c>
      <c r="J201" s="24">
        <f t="shared" si="15"/>
        <v>1</v>
      </c>
      <c r="K201" t="str">
        <f t="shared" si="19"/>
        <v>Component</v>
      </c>
      <c r="L201" s="28" t="str">
        <f>IF(NOT(ISBLANK(I201)),VLOOKUP(I201,CostLookup!A:B,2)*LEFT(C201,FIND(" ",C201)),"")</f>
        <v/>
      </c>
      <c r="M201" s="29" t="str">
        <f t="shared" si="16"/>
        <v/>
      </c>
      <c r="N201" s="29">
        <f t="shared" si="17"/>
        <v>46798.400000000001</v>
      </c>
      <c r="O201" s="29" t="str">
        <f t="shared" si="18"/>
        <v/>
      </c>
    </row>
    <row r="202" spans="1:15" x14ac:dyDescent="0.2">
      <c r="A202" s="24" t="s">
        <v>811</v>
      </c>
      <c r="B202" t="s">
        <v>812</v>
      </c>
      <c r="C202" t="s">
        <v>391</v>
      </c>
      <c r="F202" t="s">
        <v>1332</v>
      </c>
      <c r="G202" t="s">
        <v>676</v>
      </c>
      <c r="J202" s="24">
        <f t="shared" si="15"/>
        <v>2</v>
      </c>
      <c r="K202" t="str">
        <f t="shared" si="19"/>
        <v>Activity</v>
      </c>
      <c r="L202" s="28" t="str">
        <f>IF(NOT(ISBLANK(I202)),VLOOKUP(I202,CostLookup!A:B,2)*LEFT(C202,FIND(" ",C202)),"")</f>
        <v/>
      </c>
      <c r="M202" s="29">
        <f t="shared" si="16"/>
        <v>20029.759999999998</v>
      </c>
      <c r="N202" s="29" t="str">
        <f t="shared" si="17"/>
        <v/>
      </c>
      <c r="O202" s="29" t="str">
        <f t="shared" si="18"/>
        <v/>
      </c>
    </row>
    <row r="203" spans="1:15" x14ac:dyDescent="0.2">
      <c r="A203" s="24" t="s">
        <v>814</v>
      </c>
      <c r="B203" t="s">
        <v>751</v>
      </c>
      <c r="C203" t="s">
        <v>358</v>
      </c>
      <c r="D203">
        <v>174</v>
      </c>
      <c r="E203">
        <v>203</v>
      </c>
      <c r="F203" t="s">
        <v>1332</v>
      </c>
      <c r="G203" t="s">
        <v>683</v>
      </c>
      <c r="H203" t="s">
        <v>816</v>
      </c>
      <c r="I203" t="s">
        <v>122</v>
      </c>
      <c r="J203" s="24">
        <f t="shared" si="15"/>
        <v>3</v>
      </c>
      <c r="K203" t="str">
        <f t="shared" si="19"/>
        <v>Task</v>
      </c>
      <c r="L203" s="28">
        <f>IF(NOT(ISBLANK(I203)),VLOOKUP(I203,CostLookup!A:B,2)*LEFT(C203,FIND(" ",C203)),"")</f>
        <v>12748.16</v>
      </c>
      <c r="M203" s="29" t="str">
        <f t="shared" si="16"/>
        <v/>
      </c>
      <c r="N203" s="29" t="str">
        <f t="shared" si="17"/>
        <v/>
      </c>
      <c r="O203" s="29" t="str">
        <f t="shared" si="18"/>
        <v/>
      </c>
    </row>
    <row r="204" spans="1:15" x14ac:dyDescent="0.2">
      <c r="A204" s="24" t="s">
        <v>816</v>
      </c>
      <c r="B204" t="s">
        <v>754</v>
      </c>
      <c r="C204" t="s">
        <v>251</v>
      </c>
      <c r="D204">
        <v>202</v>
      </c>
      <c r="E204">
        <v>206</v>
      </c>
      <c r="F204" t="s">
        <v>686</v>
      </c>
      <c r="G204" t="s">
        <v>676</v>
      </c>
      <c r="H204" t="s">
        <v>818</v>
      </c>
      <c r="I204" t="s">
        <v>139</v>
      </c>
      <c r="J204" s="24">
        <f t="shared" si="15"/>
        <v>3</v>
      </c>
      <c r="K204" t="str">
        <f t="shared" si="19"/>
        <v>Task</v>
      </c>
      <c r="L204" s="28">
        <f>IF(NOT(ISBLANK(I204)),VLOOKUP(I204,CostLookup!A:B,2)*LEFT(C204,FIND(" ",C204)),"")</f>
        <v>7281.5999999999995</v>
      </c>
      <c r="M204" s="29" t="str">
        <f t="shared" si="16"/>
        <v/>
      </c>
      <c r="N204" s="29" t="str">
        <f t="shared" si="17"/>
        <v/>
      </c>
      <c r="O204" s="29" t="str">
        <f t="shared" si="18"/>
        <v/>
      </c>
    </row>
    <row r="205" spans="1:15" x14ac:dyDescent="0.2">
      <c r="A205" s="24" t="s">
        <v>819</v>
      </c>
      <c r="B205" t="s">
        <v>820</v>
      </c>
      <c r="C205" t="s">
        <v>211</v>
      </c>
      <c r="F205" t="s">
        <v>766</v>
      </c>
      <c r="G205" t="s">
        <v>1333</v>
      </c>
      <c r="J205" s="24">
        <f t="shared" si="15"/>
        <v>2</v>
      </c>
      <c r="K205" t="str">
        <f t="shared" si="19"/>
        <v>Activity</v>
      </c>
      <c r="L205" s="28" t="str">
        <f>IF(NOT(ISBLANK(I205)),VLOOKUP(I205,CostLookup!A:B,2)*LEFT(C205,FIND(" ",C205)),"")</f>
        <v/>
      </c>
      <c r="M205" s="29">
        <f t="shared" si="16"/>
        <v>6319.68</v>
      </c>
      <c r="N205" s="29" t="str">
        <f t="shared" si="17"/>
        <v/>
      </c>
      <c r="O205" s="29" t="str">
        <f t="shared" si="18"/>
        <v/>
      </c>
    </row>
    <row r="206" spans="1:15" x14ac:dyDescent="0.2">
      <c r="A206" s="24" t="s">
        <v>823</v>
      </c>
      <c r="B206" t="s">
        <v>537</v>
      </c>
      <c r="C206" t="s">
        <v>246</v>
      </c>
      <c r="D206">
        <v>174</v>
      </c>
      <c r="E206">
        <v>206</v>
      </c>
      <c r="F206" t="s">
        <v>766</v>
      </c>
      <c r="G206" t="s">
        <v>729</v>
      </c>
      <c r="H206" t="s">
        <v>818</v>
      </c>
      <c r="I206" t="s">
        <v>104</v>
      </c>
      <c r="J206" s="24">
        <f t="shared" si="15"/>
        <v>3</v>
      </c>
      <c r="K206" t="str">
        <f t="shared" si="19"/>
        <v>Task</v>
      </c>
      <c r="L206" s="28">
        <f>IF(NOT(ISBLANK(I206)),VLOOKUP(I206,CostLookup!A:B,2)*LEFT(C206,FIND(" ",C206)),"")</f>
        <v>3705.6000000000004</v>
      </c>
      <c r="M206" s="29" t="str">
        <f t="shared" si="16"/>
        <v/>
      </c>
      <c r="N206" s="29" t="str">
        <f t="shared" si="17"/>
        <v/>
      </c>
      <c r="O206" s="29" t="str">
        <f t="shared" si="18"/>
        <v/>
      </c>
    </row>
    <row r="207" spans="1:15" x14ac:dyDescent="0.2">
      <c r="A207" s="24" t="s">
        <v>818</v>
      </c>
      <c r="B207" t="s">
        <v>540</v>
      </c>
      <c r="C207" t="s">
        <v>177</v>
      </c>
      <c r="D207" s="22">
        <v>205203</v>
      </c>
      <c r="E207">
        <v>214</v>
      </c>
      <c r="F207" t="s">
        <v>697</v>
      </c>
      <c r="G207" t="s">
        <v>1333</v>
      </c>
      <c r="H207" t="s">
        <v>825</v>
      </c>
      <c r="I207" t="s">
        <v>131</v>
      </c>
      <c r="J207" s="24">
        <f t="shared" si="15"/>
        <v>3</v>
      </c>
      <c r="K207" t="str">
        <f t="shared" si="19"/>
        <v>Task</v>
      </c>
      <c r="L207" s="28">
        <f>IF(NOT(ISBLANK(I207)),VLOOKUP(I207,CostLookup!A:B,2)*LEFT(C207,FIND(" ",C207)),"")</f>
        <v>2614.08</v>
      </c>
      <c r="M207" s="29" t="str">
        <f t="shared" si="16"/>
        <v/>
      </c>
      <c r="N207" s="29" t="str">
        <f t="shared" si="17"/>
        <v/>
      </c>
      <c r="O207" s="29" t="str">
        <f t="shared" si="18"/>
        <v/>
      </c>
    </row>
    <row r="208" spans="1:15" x14ac:dyDescent="0.2">
      <c r="A208" s="24" t="s">
        <v>826</v>
      </c>
      <c r="B208" t="s">
        <v>827</v>
      </c>
      <c r="C208" t="s">
        <v>378</v>
      </c>
      <c r="F208" t="s">
        <v>1332</v>
      </c>
      <c r="G208" t="s">
        <v>686</v>
      </c>
      <c r="J208" s="24">
        <f t="shared" si="15"/>
        <v>2</v>
      </c>
      <c r="K208" t="str">
        <f t="shared" si="19"/>
        <v>Activity</v>
      </c>
      <c r="L208" s="28" t="str">
        <f>IF(NOT(ISBLANK(I208)),VLOOKUP(I208,CostLookup!A:B,2)*LEFT(C208,FIND(" ",C208)),"")</f>
        <v/>
      </c>
      <c r="M208" s="29">
        <f t="shared" si="16"/>
        <v>8801.2799999999988</v>
      </c>
      <c r="N208" s="29" t="str">
        <f t="shared" si="17"/>
        <v/>
      </c>
      <c r="O208" s="29" t="str">
        <f t="shared" si="18"/>
        <v/>
      </c>
    </row>
    <row r="209" spans="1:15" x14ac:dyDescent="0.2">
      <c r="A209" s="24" t="s">
        <v>828</v>
      </c>
      <c r="B209" t="s">
        <v>537</v>
      </c>
      <c r="C209" t="s">
        <v>246</v>
      </c>
      <c r="D209">
        <v>174</v>
      </c>
      <c r="E209" s="22">
        <v>209</v>
      </c>
      <c r="F209" t="s">
        <v>1332</v>
      </c>
      <c r="G209" t="s">
        <v>682</v>
      </c>
      <c r="H209" t="s">
        <v>830</v>
      </c>
      <c r="I209" t="s">
        <v>135</v>
      </c>
      <c r="J209" s="24">
        <f t="shared" si="15"/>
        <v>3</v>
      </c>
      <c r="K209" t="str">
        <f t="shared" si="19"/>
        <v>Task</v>
      </c>
      <c r="L209" s="28">
        <f>IF(NOT(ISBLANK(I209)),VLOOKUP(I209,CostLookup!A:B,2)*LEFT(C209,FIND(" ",C209)),"")</f>
        <v>3573.12</v>
      </c>
      <c r="M209" s="29" t="str">
        <f t="shared" si="16"/>
        <v/>
      </c>
      <c r="N209" s="29" t="str">
        <f t="shared" si="17"/>
        <v/>
      </c>
      <c r="O209" s="29" t="str">
        <f t="shared" si="18"/>
        <v/>
      </c>
    </row>
    <row r="210" spans="1:15" x14ac:dyDescent="0.2">
      <c r="A210" s="24" t="s">
        <v>830</v>
      </c>
      <c r="B210" t="s">
        <v>540</v>
      </c>
      <c r="C210" t="s">
        <v>251</v>
      </c>
      <c r="D210">
        <v>208</v>
      </c>
      <c r="E210">
        <v>214</v>
      </c>
      <c r="F210" t="s">
        <v>729</v>
      </c>
      <c r="G210" t="s">
        <v>686</v>
      </c>
      <c r="H210" t="s">
        <v>825</v>
      </c>
      <c r="I210" t="s">
        <v>131</v>
      </c>
      <c r="J210" s="24">
        <f t="shared" si="15"/>
        <v>3</v>
      </c>
      <c r="K210" t="str">
        <f t="shared" si="19"/>
        <v>Task</v>
      </c>
      <c r="L210" s="28">
        <f>IF(NOT(ISBLANK(I210)),VLOOKUP(I210,CostLookup!A:B,2)*LEFT(C210,FIND(" ",C210)),"")</f>
        <v>5228.16</v>
      </c>
      <c r="M210" s="29" t="str">
        <f t="shared" si="16"/>
        <v/>
      </c>
      <c r="N210" s="29" t="str">
        <f t="shared" si="17"/>
        <v/>
      </c>
      <c r="O210" s="29" t="str">
        <f t="shared" si="18"/>
        <v/>
      </c>
    </row>
    <row r="211" spans="1:15" x14ac:dyDescent="0.2">
      <c r="A211" s="24" t="s">
        <v>831</v>
      </c>
      <c r="B211" t="s">
        <v>832</v>
      </c>
      <c r="C211" t="s">
        <v>172</v>
      </c>
      <c r="F211" t="s">
        <v>1332</v>
      </c>
      <c r="G211" t="s">
        <v>732</v>
      </c>
      <c r="J211" s="24">
        <f t="shared" si="15"/>
        <v>2</v>
      </c>
      <c r="K211" t="str">
        <f t="shared" si="19"/>
        <v>Activity</v>
      </c>
      <c r="L211" s="28" t="str">
        <f>IF(NOT(ISBLANK(I211)),VLOOKUP(I211,CostLookup!A:B,2)*LEFT(C211,FIND(" ",C211)),"")</f>
        <v/>
      </c>
      <c r="M211" s="29">
        <f t="shared" si="16"/>
        <v>8983.68</v>
      </c>
      <c r="N211" s="29" t="str">
        <f t="shared" si="17"/>
        <v/>
      </c>
      <c r="O211" s="29" t="str">
        <f t="shared" si="18"/>
        <v/>
      </c>
    </row>
    <row r="212" spans="1:15" x14ac:dyDescent="0.2">
      <c r="A212" s="24" t="s">
        <v>834</v>
      </c>
      <c r="B212" t="s">
        <v>537</v>
      </c>
      <c r="C212" t="s">
        <v>246</v>
      </c>
      <c r="D212">
        <v>174</v>
      </c>
      <c r="E212">
        <v>212</v>
      </c>
      <c r="F212" t="s">
        <v>1332</v>
      </c>
      <c r="G212" t="s">
        <v>682</v>
      </c>
      <c r="H212" t="s">
        <v>835</v>
      </c>
      <c r="I212" t="s">
        <v>104</v>
      </c>
      <c r="J212" s="24">
        <f t="shared" si="15"/>
        <v>3</v>
      </c>
      <c r="K212" t="str">
        <f t="shared" si="19"/>
        <v>Task</v>
      </c>
      <c r="L212" s="28">
        <f>IF(NOT(ISBLANK(I212)),VLOOKUP(I212,CostLookup!A:B,2)*LEFT(C212,FIND(" ",C212)),"")</f>
        <v>3705.6000000000004</v>
      </c>
      <c r="M212" s="29" t="str">
        <f t="shared" si="16"/>
        <v/>
      </c>
      <c r="N212" s="29" t="str">
        <f t="shared" si="17"/>
        <v/>
      </c>
      <c r="O212" s="29" t="str">
        <f t="shared" si="18"/>
        <v/>
      </c>
    </row>
    <row r="213" spans="1:15" x14ac:dyDescent="0.2">
      <c r="A213" s="24" t="s">
        <v>835</v>
      </c>
      <c r="B213" t="s">
        <v>540</v>
      </c>
      <c r="C213" t="s">
        <v>177</v>
      </c>
      <c r="D213" s="22">
        <v>211</v>
      </c>
      <c r="E213">
        <v>213</v>
      </c>
      <c r="F213" t="s">
        <v>766</v>
      </c>
      <c r="G213" t="s">
        <v>764</v>
      </c>
      <c r="H213" t="s">
        <v>837</v>
      </c>
      <c r="I213" t="s">
        <v>131</v>
      </c>
      <c r="J213" s="24">
        <f t="shared" si="15"/>
        <v>3</v>
      </c>
      <c r="K213" t="str">
        <f t="shared" si="19"/>
        <v>Task</v>
      </c>
      <c r="L213" s="28">
        <f>IF(NOT(ISBLANK(I213)),VLOOKUP(I213,CostLookup!A:B,2)*LEFT(C213,FIND(" ",C213)),"")</f>
        <v>2614.08</v>
      </c>
      <c r="M213" s="29" t="str">
        <f t="shared" si="16"/>
        <v/>
      </c>
      <c r="N213" s="29" t="str">
        <f t="shared" si="17"/>
        <v/>
      </c>
      <c r="O213" s="29" t="str">
        <f t="shared" si="18"/>
        <v/>
      </c>
    </row>
    <row r="214" spans="1:15" x14ac:dyDescent="0.2">
      <c r="A214" s="24" t="s">
        <v>837</v>
      </c>
      <c r="B214" t="s">
        <v>838</v>
      </c>
      <c r="C214" t="s">
        <v>177</v>
      </c>
      <c r="D214">
        <v>212</v>
      </c>
      <c r="E214">
        <v>214</v>
      </c>
      <c r="F214" t="s">
        <v>729</v>
      </c>
      <c r="G214" t="s">
        <v>732</v>
      </c>
      <c r="H214" t="s">
        <v>825</v>
      </c>
      <c r="I214" t="s">
        <v>127</v>
      </c>
      <c r="J214" s="24">
        <f t="shared" si="15"/>
        <v>3</v>
      </c>
      <c r="K214" t="str">
        <f t="shared" si="19"/>
        <v>Task</v>
      </c>
      <c r="L214" s="28">
        <f>IF(NOT(ISBLANK(I214)),VLOOKUP(I214,CostLookup!A:B,2)*LEFT(C214,FIND(" ",C214)),"")</f>
        <v>2664</v>
      </c>
      <c r="M214" s="29" t="str">
        <f t="shared" si="16"/>
        <v/>
      </c>
      <c r="N214" s="29" t="str">
        <f t="shared" si="17"/>
        <v/>
      </c>
      <c r="O214" s="29" t="str">
        <f t="shared" si="18"/>
        <v/>
      </c>
    </row>
    <row r="215" spans="1:15" x14ac:dyDescent="0.2">
      <c r="A215" s="24" t="s">
        <v>825</v>
      </c>
      <c r="B215" t="s">
        <v>741</v>
      </c>
      <c r="C215" t="s">
        <v>177</v>
      </c>
      <c r="D215" s="22">
        <v>213206209</v>
      </c>
      <c r="E215" s="22">
        <v>241222</v>
      </c>
      <c r="F215" t="s">
        <v>1334</v>
      </c>
      <c r="G215" t="s">
        <v>699</v>
      </c>
      <c r="H215" t="s">
        <v>840</v>
      </c>
      <c r="I215" t="s">
        <v>125</v>
      </c>
      <c r="J215" s="24">
        <f t="shared" si="15"/>
        <v>2</v>
      </c>
      <c r="K215" t="str">
        <f t="shared" si="19"/>
        <v>Task</v>
      </c>
      <c r="L215" s="28">
        <f>IF(NOT(ISBLANK(I215)),VLOOKUP(I215,CostLookup!A:B,2)*LEFT(C215,FIND(" ",C215)),"")</f>
        <v>2664</v>
      </c>
      <c r="M215" s="29" t="str">
        <f t="shared" si="16"/>
        <v/>
      </c>
      <c r="N215" s="29" t="str">
        <f t="shared" si="17"/>
        <v/>
      </c>
      <c r="O215" s="29" t="str">
        <f t="shared" si="18"/>
        <v/>
      </c>
    </row>
    <row r="216" spans="1:15" x14ac:dyDescent="0.2">
      <c r="A216" s="24" t="s">
        <v>1211</v>
      </c>
      <c r="B216" t="s">
        <v>532</v>
      </c>
      <c r="C216" t="s">
        <v>172</v>
      </c>
      <c r="F216" t="s">
        <v>732</v>
      </c>
      <c r="G216" t="s">
        <v>697</v>
      </c>
      <c r="J216" s="24">
        <f t="shared" si="15"/>
        <v>1</v>
      </c>
      <c r="K216" t="str">
        <f t="shared" si="19"/>
        <v>Component</v>
      </c>
      <c r="L216" s="28" t="str">
        <f>IF(NOT(ISBLANK(I216)),VLOOKUP(I216,CostLookup!A:B,2)*LEFT(C216,FIND(" ",C216)),"")</f>
        <v/>
      </c>
      <c r="M216" s="29" t="str">
        <f t="shared" si="16"/>
        <v/>
      </c>
      <c r="N216" s="29">
        <f t="shared" si="17"/>
        <v>8983.68</v>
      </c>
      <c r="O216" s="29" t="str">
        <f t="shared" si="18"/>
        <v/>
      </c>
    </row>
    <row r="217" spans="1:15" x14ac:dyDescent="0.2">
      <c r="A217" s="24" t="s">
        <v>841</v>
      </c>
      <c r="B217" t="s">
        <v>536</v>
      </c>
      <c r="C217" t="s">
        <v>289</v>
      </c>
      <c r="F217" t="s">
        <v>732</v>
      </c>
      <c r="G217" t="s">
        <v>690</v>
      </c>
      <c r="J217" s="24">
        <f t="shared" si="15"/>
        <v>2</v>
      </c>
      <c r="K217" t="str">
        <f t="shared" si="19"/>
        <v>Activity</v>
      </c>
      <c r="L217" s="28" t="str">
        <f>IF(NOT(ISBLANK(I217)),VLOOKUP(I217,CostLookup!A:B,2)*LEFT(C217,FIND(" ",C217)),"")</f>
        <v/>
      </c>
      <c r="M217" s="29">
        <f t="shared" si="16"/>
        <v>6319.68</v>
      </c>
      <c r="N217" s="29" t="str">
        <f t="shared" si="17"/>
        <v/>
      </c>
      <c r="O217" s="29" t="str">
        <f t="shared" si="18"/>
        <v/>
      </c>
    </row>
    <row r="218" spans="1:15" x14ac:dyDescent="0.2">
      <c r="A218" s="24" t="s">
        <v>843</v>
      </c>
      <c r="B218" t="s">
        <v>537</v>
      </c>
      <c r="C218" t="s">
        <v>246</v>
      </c>
      <c r="D218">
        <v>174</v>
      </c>
      <c r="E218">
        <v>218</v>
      </c>
      <c r="F218" t="s">
        <v>732</v>
      </c>
      <c r="G218" t="s">
        <v>686</v>
      </c>
      <c r="H218" t="s">
        <v>844</v>
      </c>
      <c r="I218" t="s">
        <v>104</v>
      </c>
      <c r="J218" s="24">
        <f t="shared" si="15"/>
        <v>3</v>
      </c>
      <c r="K218" t="str">
        <f t="shared" si="19"/>
        <v>Task</v>
      </c>
      <c r="L218" s="28">
        <f>IF(NOT(ISBLANK(I218)),VLOOKUP(I218,CostLookup!A:B,2)*LEFT(C218,FIND(" ",C218)),"")</f>
        <v>3705.6000000000004</v>
      </c>
      <c r="M218" s="29" t="str">
        <f t="shared" si="16"/>
        <v/>
      </c>
      <c r="N218" s="29" t="str">
        <f t="shared" si="17"/>
        <v/>
      </c>
      <c r="O218" s="29" t="str">
        <f t="shared" si="18"/>
        <v/>
      </c>
    </row>
    <row r="219" spans="1:15" x14ac:dyDescent="0.2">
      <c r="A219" s="24" t="s">
        <v>844</v>
      </c>
      <c r="B219" t="s">
        <v>540</v>
      </c>
      <c r="C219" t="s">
        <v>177</v>
      </c>
      <c r="D219">
        <v>217</v>
      </c>
      <c r="E219">
        <v>219</v>
      </c>
      <c r="F219" t="s">
        <v>687</v>
      </c>
      <c r="G219" t="s">
        <v>690</v>
      </c>
      <c r="H219" t="s">
        <v>845</v>
      </c>
      <c r="I219" t="s">
        <v>131</v>
      </c>
      <c r="J219" s="24">
        <f t="shared" si="15"/>
        <v>3</v>
      </c>
      <c r="K219" t="str">
        <f t="shared" si="19"/>
        <v>Task</v>
      </c>
      <c r="L219" s="28">
        <f>IF(NOT(ISBLANK(I219)),VLOOKUP(I219,CostLookup!A:B,2)*LEFT(C219,FIND(" ",C219)),"")</f>
        <v>2614.08</v>
      </c>
      <c r="M219" s="29" t="str">
        <f t="shared" si="16"/>
        <v/>
      </c>
      <c r="N219" s="29" t="str">
        <f t="shared" si="17"/>
        <v/>
      </c>
      <c r="O219" s="29" t="str">
        <f t="shared" si="18"/>
        <v/>
      </c>
    </row>
    <row r="220" spans="1:15" x14ac:dyDescent="0.2">
      <c r="A220" s="24" t="s">
        <v>845</v>
      </c>
      <c r="B220" t="s">
        <v>741</v>
      </c>
      <c r="C220" t="s">
        <v>177</v>
      </c>
      <c r="D220">
        <v>218</v>
      </c>
      <c r="E220">
        <v>241</v>
      </c>
      <c r="F220" t="s">
        <v>676</v>
      </c>
      <c r="G220" t="s">
        <v>697</v>
      </c>
      <c r="H220" t="s">
        <v>789</v>
      </c>
      <c r="I220" t="s">
        <v>125</v>
      </c>
      <c r="J220" s="24">
        <f t="shared" si="15"/>
        <v>2</v>
      </c>
      <c r="K220" t="str">
        <f t="shared" si="19"/>
        <v>Task</v>
      </c>
      <c r="L220" s="28">
        <f>IF(NOT(ISBLANK(I220)),VLOOKUP(I220,CostLookup!A:B,2)*LEFT(C220,FIND(" ",C220)),"")</f>
        <v>2664</v>
      </c>
      <c r="M220" s="29" t="str">
        <f t="shared" si="16"/>
        <v/>
      </c>
      <c r="N220" s="29" t="str">
        <f t="shared" si="17"/>
        <v/>
      </c>
      <c r="O220" s="29" t="str">
        <f t="shared" si="18"/>
        <v/>
      </c>
    </row>
    <row r="221" spans="1:15" x14ac:dyDescent="0.2">
      <c r="A221" s="24" t="s">
        <v>1212</v>
      </c>
      <c r="B221" t="s">
        <v>846</v>
      </c>
      <c r="C221" t="s">
        <v>521</v>
      </c>
      <c r="F221" t="s">
        <v>1326</v>
      </c>
      <c r="G221" t="s">
        <v>842</v>
      </c>
      <c r="J221" s="24">
        <f t="shared" si="15"/>
        <v>1</v>
      </c>
      <c r="K221" t="str">
        <f t="shared" si="19"/>
        <v>Component</v>
      </c>
      <c r="L221" s="28" t="str">
        <f>IF(NOT(ISBLANK(I221)),VLOOKUP(I221,CostLookup!A:B,2)*LEFT(C221,FIND(" ",C221)),"")</f>
        <v/>
      </c>
      <c r="M221" s="29" t="str">
        <f t="shared" si="16"/>
        <v/>
      </c>
      <c r="N221" s="29">
        <f t="shared" si="17"/>
        <v>27459.760000000002</v>
      </c>
      <c r="O221" s="29" t="str">
        <f t="shared" si="18"/>
        <v/>
      </c>
    </row>
    <row r="222" spans="1:15" x14ac:dyDescent="0.2">
      <c r="A222" s="24" t="s">
        <v>848</v>
      </c>
      <c r="B222" t="s">
        <v>849</v>
      </c>
      <c r="C222" t="s">
        <v>415</v>
      </c>
      <c r="F222" t="s">
        <v>1326</v>
      </c>
      <c r="G222" t="s">
        <v>721</v>
      </c>
      <c r="J222" s="24">
        <f t="shared" si="15"/>
        <v>2</v>
      </c>
      <c r="K222" t="str">
        <f t="shared" si="19"/>
        <v>Activity</v>
      </c>
      <c r="L222" s="28" t="str">
        <f>IF(NOT(ISBLANK(I222)),VLOOKUP(I222,CostLookup!A:B,2)*LEFT(C222,FIND(" ",C222)),"")</f>
        <v/>
      </c>
      <c r="M222" s="29">
        <f t="shared" si="16"/>
        <v>10014.879999999999</v>
      </c>
      <c r="N222" s="29" t="str">
        <f t="shared" si="17"/>
        <v/>
      </c>
      <c r="O222" s="29" t="str">
        <f t="shared" si="18"/>
        <v/>
      </c>
    </row>
    <row r="223" spans="1:15" x14ac:dyDescent="0.2">
      <c r="A223" s="24" t="s">
        <v>850</v>
      </c>
      <c r="B223" t="s">
        <v>751</v>
      </c>
      <c r="C223" t="s">
        <v>251</v>
      </c>
      <c r="D223">
        <v>214</v>
      </c>
      <c r="E223">
        <v>223</v>
      </c>
      <c r="F223" t="s">
        <v>1326</v>
      </c>
      <c r="G223" t="s">
        <v>740</v>
      </c>
      <c r="H223" t="s">
        <v>851</v>
      </c>
      <c r="I223" t="s">
        <v>122</v>
      </c>
      <c r="J223" s="24">
        <f t="shared" si="15"/>
        <v>3</v>
      </c>
      <c r="K223" t="str">
        <f t="shared" si="19"/>
        <v>Task</v>
      </c>
      <c r="L223" s="28">
        <f>IF(NOT(ISBLANK(I223)),VLOOKUP(I223,CostLookup!A:B,2)*LEFT(C223,FIND(" ",C223)),"")</f>
        <v>6374.08</v>
      </c>
      <c r="M223" s="29" t="str">
        <f t="shared" si="16"/>
        <v/>
      </c>
      <c r="N223" s="29" t="str">
        <f t="shared" si="17"/>
        <v/>
      </c>
      <c r="O223" s="29" t="str">
        <f t="shared" si="18"/>
        <v/>
      </c>
    </row>
    <row r="224" spans="1:15" x14ac:dyDescent="0.2">
      <c r="A224" s="24" t="s">
        <v>851</v>
      </c>
      <c r="B224" t="s">
        <v>754</v>
      </c>
      <c r="C224" t="s">
        <v>177</v>
      </c>
      <c r="D224">
        <v>222</v>
      </c>
      <c r="E224">
        <v>225</v>
      </c>
      <c r="F224" t="s">
        <v>742</v>
      </c>
      <c r="G224" t="s">
        <v>721</v>
      </c>
      <c r="H224" t="s">
        <v>852</v>
      </c>
      <c r="I224" t="s">
        <v>139</v>
      </c>
      <c r="J224" s="24">
        <f t="shared" si="15"/>
        <v>3</v>
      </c>
      <c r="K224" t="str">
        <f t="shared" si="19"/>
        <v>Task</v>
      </c>
      <c r="L224" s="28">
        <f>IF(NOT(ISBLANK(I224)),VLOOKUP(I224,CostLookup!A:B,2)*LEFT(C224,FIND(" ",C224)),"")</f>
        <v>3640.7999999999997</v>
      </c>
      <c r="M224" s="29" t="str">
        <f t="shared" si="16"/>
        <v/>
      </c>
      <c r="N224" s="29" t="str">
        <f t="shared" si="17"/>
        <v/>
      </c>
      <c r="O224" s="29" t="str">
        <f t="shared" si="18"/>
        <v/>
      </c>
    </row>
    <row r="225" spans="1:15" x14ac:dyDescent="0.2">
      <c r="A225" s="24" t="s">
        <v>853</v>
      </c>
      <c r="B225" t="s">
        <v>854</v>
      </c>
      <c r="C225" t="s">
        <v>177</v>
      </c>
      <c r="D225" s="22"/>
      <c r="F225" t="s">
        <v>809</v>
      </c>
      <c r="G225" t="s">
        <v>1335</v>
      </c>
      <c r="J225" s="24">
        <f t="shared" si="15"/>
        <v>2</v>
      </c>
      <c r="K225" t="str">
        <f t="shared" si="19"/>
        <v>Activity</v>
      </c>
      <c r="L225" s="28" t="str">
        <f>IF(NOT(ISBLANK(I225)),VLOOKUP(I225,CostLookup!A:B,2)*LEFT(C225,FIND(" ",C225)),"")</f>
        <v/>
      </c>
      <c r="M225" s="29">
        <f t="shared" si="16"/>
        <v>3640.7999999999997</v>
      </c>
      <c r="N225" s="29" t="str">
        <f t="shared" si="17"/>
        <v/>
      </c>
      <c r="O225" s="29" t="str">
        <f t="shared" si="18"/>
        <v/>
      </c>
    </row>
    <row r="226" spans="1:15" x14ac:dyDescent="0.2">
      <c r="A226" s="24" t="s">
        <v>852</v>
      </c>
      <c r="B226" t="s">
        <v>857</v>
      </c>
      <c r="C226" t="s">
        <v>167</v>
      </c>
      <c r="D226">
        <v>223</v>
      </c>
      <c r="E226" s="22">
        <v>226228</v>
      </c>
      <c r="F226" t="s">
        <v>809</v>
      </c>
      <c r="G226" t="s">
        <v>809</v>
      </c>
      <c r="H226" t="s">
        <v>858</v>
      </c>
      <c r="I226" t="s">
        <v>139</v>
      </c>
      <c r="J226" s="24">
        <f t="shared" si="15"/>
        <v>3</v>
      </c>
      <c r="K226" t="str">
        <f t="shared" si="19"/>
        <v>Task</v>
      </c>
      <c r="L226" s="28">
        <f>IF(NOT(ISBLANK(I226)),VLOOKUP(I226,CostLookup!A:B,2)*LEFT(C226,FIND(" ",C226)),"")</f>
        <v>1820.3999999999999</v>
      </c>
      <c r="M226" s="29" t="str">
        <f t="shared" si="16"/>
        <v/>
      </c>
      <c r="N226" s="29" t="str">
        <f t="shared" si="17"/>
        <v/>
      </c>
      <c r="O226" s="29" t="str">
        <f t="shared" si="18"/>
        <v/>
      </c>
    </row>
    <row r="227" spans="1:15" x14ac:dyDescent="0.2">
      <c r="A227" s="24" t="s">
        <v>859</v>
      </c>
      <c r="B227" t="s">
        <v>754</v>
      </c>
      <c r="C227" t="s">
        <v>167</v>
      </c>
      <c r="D227">
        <v>225</v>
      </c>
      <c r="E227" s="22">
        <v>229</v>
      </c>
      <c r="F227" t="s">
        <v>1335</v>
      </c>
      <c r="G227" t="s">
        <v>1335</v>
      </c>
      <c r="H227" t="s">
        <v>860</v>
      </c>
      <c r="I227" t="s">
        <v>139</v>
      </c>
      <c r="J227" s="24">
        <f t="shared" si="15"/>
        <v>3</v>
      </c>
      <c r="K227" t="str">
        <f t="shared" si="19"/>
        <v>Task</v>
      </c>
      <c r="L227" s="28">
        <f>IF(NOT(ISBLANK(I227)),VLOOKUP(I227,CostLookup!A:B,2)*LEFT(C227,FIND(" ",C227)),"")</f>
        <v>1820.3999999999999</v>
      </c>
      <c r="M227" s="29" t="str">
        <f t="shared" si="16"/>
        <v/>
      </c>
      <c r="N227" s="29" t="str">
        <f t="shared" si="17"/>
        <v/>
      </c>
      <c r="O227" s="29" t="str">
        <f t="shared" si="18"/>
        <v/>
      </c>
    </row>
    <row r="228" spans="1:15" x14ac:dyDescent="0.2">
      <c r="A228" s="24" t="s">
        <v>861</v>
      </c>
      <c r="B228" t="s">
        <v>862</v>
      </c>
      <c r="C228" t="s">
        <v>246</v>
      </c>
      <c r="F228" t="s">
        <v>1335</v>
      </c>
      <c r="G228" t="s">
        <v>821</v>
      </c>
      <c r="J228" s="24">
        <f t="shared" si="15"/>
        <v>2</v>
      </c>
      <c r="K228" t="str">
        <f t="shared" si="19"/>
        <v>Activity</v>
      </c>
      <c r="L228" s="28" t="str">
        <f>IF(NOT(ISBLANK(I228)),VLOOKUP(I228,CostLookup!A:B,2)*LEFT(C228,FIND(" ",C228)),"")</f>
        <v/>
      </c>
      <c r="M228" s="29">
        <f t="shared" si="16"/>
        <v>3777.44</v>
      </c>
      <c r="N228" s="29" t="str">
        <f t="shared" si="17"/>
        <v/>
      </c>
      <c r="O228" s="29" t="str">
        <f t="shared" si="18"/>
        <v/>
      </c>
    </row>
    <row r="229" spans="1:15" x14ac:dyDescent="0.2">
      <c r="A229" s="24" t="s">
        <v>864</v>
      </c>
      <c r="B229" t="s">
        <v>537</v>
      </c>
      <c r="C229" t="s">
        <v>177</v>
      </c>
      <c r="D229">
        <v>225</v>
      </c>
      <c r="E229">
        <v>229</v>
      </c>
      <c r="F229" t="s">
        <v>1335</v>
      </c>
      <c r="G229" t="s">
        <v>829</v>
      </c>
      <c r="H229" t="s">
        <v>860</v>
      </c>
      <c r="I229" t="s">
        <v>104</v>
      </c>
      <c r="J229" s="24">
        <f t="shared" si="15"/>
        <v>3</v>
      </c>
      <c r="K229" t="str">
        <f t="shared" si="19"/>
        <v>Task</v>
      </c>
      <c r="L229" s="28">
        <f>IF(NOT(ISBLANK(I229)),VLOOKUP(I229,CostLookup!A:B,2)*LEFT(C229,FIND(" ",C229)),"")</f>
        <v>2470.4</v>
      </c>
      <c r="M229" s="29" t="str">
        <f t="shared" si="16"/>
        <v/>
      </c>
      <c r="N229" s="29" t="str">
        <f t="shared" si="17"/>
        <v/>
      </c>
      <c r="O229" s="29" t="str">
        <f t="shared" si="18"/>
        <v/>
      </c>
    </row>
    <row r="230" spans="1:15" x14ac:dyDescent="0.2">
      <c r="A230" s="24" t="s">
        <v>860</v>
      </c>
      <c r="B230" t="s">
        <v>540</v>
      </c>
      <c r="C230" t="s">
        <v>167</v>
      </c>
      <c r="D230" s="22">
        <v>228226</v>
      </c>
      <c r="E230">
        <v>231</v>
      </c>
      <c r="F230" t="s">
        <v>821</v>
      </c>
      <c r="G230" t="s">
        <v>821</v>
      </c>
      <c r="H230" t="s">
        <v>865</v>
      </c>
      <c r="I230" t="s">
        <v>131</v>
      </c>
      <c r="J230" s="24">
        <f t="shared" si="15"/>
        <v>3</v>
      </c>
      <c r="K230" t="str">
        <f t="shared" si="19"/>
        <v>Task</v>
      </c>
      <c r="L230" s="28">
        <f>IF(NOT(ISBLANK(I230)),VLOOKUP(I230,CostLookup!A:B,2)*LEFT(C230,FIND(" ",C230)),"")</f>
        <v>1307.04</v>
      </c>
      <c r="M230" s="29" t="str">
        <f t="shared" si="16"/>
        <v/>
      </c>
      <c r="N230" s="29" t="str">
        <f t="shared" si="17"/>
        <v/>
      </c>
      <c r="O230" s="29" t="str">
        <f t="shared" si="18"/>
        <v/>
      </c>
    </row>
    <row r="231" spans="1:15" x14ac:dyDescent="0.2">
      <c r="A231" s="24" t="s">
        <v>866</v>
      </c>
      <c r="B231" t="s">
        <v>867</v>
      </c>
      <c r="C231" t="s">
        <v>177</v>
      </c>
      <c r="F231" t="s">
        <v>836</v>
      </c>
      <c r="G231" t="s">
        <v>824</v>
      </c>
      <c r="J231" s="24">
        <f t="shared" si="15"/>
        <v>2</v>
      </c>
      <c r="K231" t="str">
        <f t="shared" si="19"/>
        <v>Activity</v>
      </c>
      <c r="L231" s="28" t="str">
        <f>IF(NOT(ISBLANK(I231)),VLOOKUP(I231,CostLookup!A:B,2)*LEFT(C231,FIND(" ",C231)),"")</f>
        <v/>
      </c>
      <c r="M231" s="29">
        <f t="shared" si="16"/>
        <v>2542.2399999999998</v>
      </c>
      <c r="N231" s="29" t="str">
        <f t="shared" si="17"/>
        <v/>
      </c>
      <c r="O231" s="29" t="str">
        <f t="shared" si="18"/>
        <v/>
      </c>
    </row>
    <row r="232" spans="1:15" x14ac:dyDescent="0.2">
      <c r="A232" s="24" t="s">
        <v>865</v>
      </c>
      <c r="B232" t="s">
        <v>537</v>
      </c>
      <c r="C232" t="s">
        <v>167</v>
      </c>
      <c r="D232">
        <v>229</v>
      </c>
      <c r="E232">
        <v>232</v>
      </c>
      <c r="F232" t="s">
        <v>836</v>
      </c>
      <c r="G232" t="s">
        <v>836</v>
      </c>
      <c r="H232" t="s">
        <v>868</v>
      </c>
      <c r="I232" t="s">
        <v>104</v>
      </c>
      <c r="J232" s="24">
        <f t="shared" si="15"/>
        <v>3</v>
      </c>
      <c r="K232" t="str">
        <f t="shared" si="19"/>
        <v>Task</v>
      </c>
      <c r="L232" s="28">
        <f>IF(NOT(ISBLANK(I232)),VLOOKUP(I232,CostLookup!A:B,2)*LEFT(C232,FIND(" ",C232)),"")</f>
        <v>1235.2</v>
      </c>
      <c r="M232" s="29" t="str">
        <f t="shared" si="16"/>
        <v/>
      </c>
      <c r="N232" s="29" t="str">
        <f t="shared" si="17"/>
        <v/>
      </c>
      <c r="O232" s="29" t="str">
        <f t="shared" si="18"/>
        <v/>
      </c>
    </row>
    <row r="233" spans="1:15" x14ac:dyDescent="0.2">
      <c r="A233" s="24" t="s">
        <v>868</v>
      </c>
      <c r="B233" t="s">
        <v>540</v>
      </c>
      <c r="C233" t="s">
        <v>167</v>
      </c>
      <c r="D233">
        <v>231</v>
      </c>
      <c r="E233">
        <v>234</v>
      </c>
      <c r="F233" t="s">
        <v>824</v>
      </c>
      <c r="G233" t="s">
        <v>824</v>
      </c>
      <c r="H233" t="s">
        <v>869</v>
      </c>
      <c r="I233" t="s">
        <v>131</v>
      </c>
      <c r="J233" s="24">
        <f t="shared" si="15"/>
        <v>3</v>
      </c>
      <c r="K233" t="str">
        <f t="shared" si="19"/>
        <v>Task</v>
      </c>
      <c r="L233" s="28">
        <f>IF(NOT(ISBLANK(I233)),VLOOKUP(I233,CostLookup!A:B,2)*LEFT(C233,FIND(" ",C233)),"")</f>
        <v>1307.04</v>
      </c>
      <c r="M233" s="29" t="str">
        <f t="shared" si="16"/>
        <v/>
      </c>
      <c r="N233" s="29" t="str">
        <f t="shared" si="17"/>
        <v/>
      </c>
      <c r="O233" s="29" t="str">
        <f t="shared" si="18"/>
        <v/>
      </c>
    </row>
    <row r="234" spans="1:15" x14ac:dyDescent="0.2">
      <c r="A234" s="24" t="s">
        <v>870</v>
      </c>
      <c r="B234" t="s">
        <v>871</v>
      </c>
      <c r="C234" t="s">
        <v>246</v>
      </c>
      <c r="F234" t="s">
        <v>833</v>
      </c>
      <c r="G234" t="s">
        <v>817</v>
      </c>
      <c r="J234" s="24">
        <f t="shared" si="15"/>
        <v>2</v>
      </c>
      <c r="K234" t="str">
        <f t="shared" si="19"/>
        <v>Activity</v>
      </c>
      <c r="L234" s="28" t="str">
        <f>IF(NOT(ISBLANK(I234)),VLOOKUP(I234,CostLookup!A:B,2)*LEFT(C234,FIND(" ",C234)),"")</f>
        <v/>
      </c>
      <c r="M234" s="29">
        <f t="shared" si="16"/>
        <v>4820.3999999999996</v>
      </c>
      <c r="N234" s="29" t="str">
        <f t="shared" si="17"/>
        <v/>
      </c>
      <c r="O234" s="29" t="str">
        <f t="shared" si="18"/>
        <v/>
      </c>
    </row>
    <row r="235" spans="1:15" x14ac:dyDescent="0.2">
      <c r="A235" s="24" t="s">
        <v>869</v>
      </c>
      <c r="B235" t="s">
        <v>873</v>
      </c>
      <c r="C235" t="s">
        <v>167</v>
      </c>
      <c r="D235">
        <v>232</v>
      </c>
      <c r="E235">
        <v>235</v>
      </c>
      <c r="F235" t="s">
        <v>833</v>
      </c>
      <c r="G235" t="s">
        <v>833</v>
      </c>
      <c r="H235" t="s">
        <v>874</v>
      </c>
      <c r="I235" t="s">
        <v>104</v>
      </c>
      <c r="J235" s="24">
        <f t="shared" si="15"/>
        <v>3</v>
      </c>
      <c r="K235" t="str">
        <f t="shared" si="19"/>
        <v>Task</v>
      </c>
      <c r="L235" s="28">
        <f>IF(NOT(ISBLANK(I235)),VLOOKUP(I235,CostLookup!A:B,2)*LEFT(C235,FIND(" ",C235)),"")</f>
        <v>1235.2</v>
      </c>
      <c r="M235" s="29" t="str">
        <f t="shared" si="16"/>
        <v/>
      </c>
      <c r="N235" s="29" t="str">
        <f t="shared" si="17"/>
        <v/>
      </c>
      <c r="O235" s="29" t="str">
        <f t="shared" si="18"/>
        <v/>
      </c>
    </row>
    <row r="236" spans="1:15" x14ac:dyDescent="0.2">
      <c r="A236" s="24" t="s">
        <v>874</v>
      </c>
      <c r="B236" t="s">
        <v>875</v>
      </c>
      <c r="C236" t="s">
        <v>167</v>
      </c>
      <c r="D236">
        <v>234</v>
      </c>
      <c r="E236">
        <v>236</v>
      </c>
      <c r="F236" t="s">
        <v>815</v>
      </c>
      <c r="G236" t="s">
        <v>815</v>
      </c>
      <c r="H236" t="s">
        <v>876</v>
      </c>
      <c r="I236" t="s">
        <v>135</v>
      </c>
      <c r="J236" s="24">
        <f t="shared" si="15"/>
        <v>3</v>
      </c>
      <c r="K236" t="str">
        <f t="shared" si="19"/>
        <v>Task</v>
      </c>
      <c r="L236" s="28">
        <f>IF(NOT(ISBLANK(I236)),VLOOKUP(I236,CostLookup!A:B,2)*LEFT(C236,FIND(" ",C236)),"")</f>
        <v>1191.04</v>
      </c>
      <c r="M236" s="29" t="str">
        <f t="shared" si="16"/>
        <v/>
      </c>
      <c r="N236" s="29" t="str">
        <f t="shared" si="17"/>
        <v/>
      </c>
      <c r="O236" s="29" t="str">
        <f t="shared" si="18"/>
        <v/>
      </c>
    </row>
    <row r="237" spans="1:15" x14ac:dyDescent="0.2">
      <c r="A237" s="24" t="s">
        <v>876</v>
      </c>
      <c r="B237" t="s">
        <v>877</v>
      </c>
      <c r="C237" t="s">
        <v>167</v>
      </c>
      <c r="D237">
        <v>235</v>
      </c>
      <c r="E237">
        <v>237</v>
      </c>
      <c r="F237" t="s">
        <v>817</v>
      </c>
      <c r="G237" t="s">
        <v>817</v>
      </c>
      <c r="H237" t="s">
        <v>879</v>
      </c>
      <c r="I237" t="s">
        <v>878</v>
      </c>
      <c r="J237" s="24">
        <f t="shared" si="15"/>
        <v>3</v>
      </c>
      <c r="K237" t="str">
        <f t="shared" si="19"/>
        <v>Task</v>
      </c>
      <c r="L237" s="28">
        <f>IF(NOT(ISBLANK(I237)),VLOOKUP(I237,CostLookup!A:B,2)*LEFT(C237,FIND(" ",C237)),"")</f>
        <v>2394.16</v>
      </c>
      <c r="M237" s="29" t="str">
        <f t="shared" si="16"/>
        <v/>
      </c>
      <c r="N237" s="29" t="str">
        <f t="shared" si="17"/>
        <v/>
      </c>
      <c r="O237" s="29" t="str">
        <f t="shared" si="18"/>
        <v/>
      </c>
    </row>
    <row r="238" spans="1:15" x14ac:dyDescent="0.2">
      <c r="A238" s="24" t="s">
        <v>879</v>
      </c>
      <c r="B238" t="s">
        <v>741</v>
      </c>
      <c r="C238" t="s">
        <v>177</v>
      </c>
      <c r="D238">
        <v>236</v>
      </c>
      <c r="E238">
        <v>239</v>
      </c>
      <c r="F238" t="s">
        <v>752</v>
      </c>
      <c r="G238" t="s">
        <v>842</v>
      </c>
      <c r="H238" t="s">
        <v>880</v>
      </c>
      <c r="I238" t="s">
        <v>125</v>
      </c>
      <c r="J238" s="24">
        <f t="shared" si="15"/>
        <v>2</v>
      </c>
      <c r="K238" t="str">
        <f t="shared" si="19"/>
        <v>Task</v>
      </c>
      <c r="L238" s="28">
        <f>IF(NOT(ISBLANK(I238)),VLOOKUP(I238,CostLookup!A:B,2)*LEFT(C238,FIND(" ",C238)),"")</f>
        <v>2664</v>
      </c>
      <c r="M238" s="29" t="str">
        <f t="shared" si="16"/>
        <v/>
      </c>
      <c r="N238" s="29" t="str">
        <f t="shared" si="17"/>
        <v/>
      </c>
      <c r="O238" s="29" t="str">
        <f t="shared" si="18"/>
        <v/>
      </c>
    </row>
    <row r="239" spans="1:15" x14ac:dyDescent="0.2">
      <c r="A239" s="24" t="s">
        <v>1213</v>
      </c>
      <c r="B239" t="s">
        <v>881</v>
      </c>
      <c r="C239" t="s">
        <v>1279</v>
      </c>
      <c r="F239" t="s">
        <v>800</v>
      </c>
      <c r="G239" t="s">
        <v>917</v>
      </c>
      <c r="J239" s="24">
        <f t="shared" si="15"/>
        <v>1</v>
      </c>
      <c r="K239" t="str">
        <f t="shared" si="19"/>
        <v>Component</v>
      </c>
      <c r="L239" s="28" t="str">
        <f>IF(NOT(ISBLANK(I239)),VLOOKUP(I239,CostLookup!A:B,2)*LEFT(C239,FIND(" ",C239)),"")</f>
        <v/>
      </c>
      <c r="M239" s="29" t="str">
        <f t="shared" si="16"/>
        <v/>
      </c>
      <c r="N239" s="29">
        <f t="shared" si="17"/>
        <v>131961.44</v>
      </c>
      <c r="O239" s="29" t="str">
        <f t="shared" si="18"/>
        <v/>
      </c>
    </row>
    <row r="240" spans="1:15" x14ac:dyDescent="0.2">
      <c r="A240" s="24" t="s">
        <v>880</v>
      </c>
      <c r="B240" t="s">
        <v>883</v>
      </c>
      <c r="C240" t="s">
        <v>251</v>
      </c>
      <c r="D240">
        <v>237</v>
      </c>
      <c r="E240">
        <v>241</v>
      </c>
      <c r="F240" t="s">
        <v>800</v>
      </c>
      <c r="G240" t="s">
        <v>856</v>
      </c>
      <c r="H240" t="s">
        <v>789</v>
      </c>
      <c r="I240" t="s">
        <v>131</v>
      </c>
      <c r="J240" s="24">
        <f t="shared" si="15"/>
        <v>2</v>
      </c>
      <c r="K240" t="str">
        <f t="shared" si="19"/>
        <v>Task</v>
      </c>
      <c r="L240" s="28">
        <f>IF(NOT(ISBLANK(I240)),VLOOKUP(I240,CostLookup!A:B,2)*LEFT(C240,FIND(" ",C240)),"")</f>
        <v>5228.16</v>
      </c>
      <c r="M240" s="29" t="str">
        <f t="shared" si="16"/>
        <v/>
      </c>
      <c r="N240" s="29" t="str">
        <f t="shared" si="17"/>
        <v/>
      </c>
      <c r="O240" s="29" t="str">
        <f t="shared" si="18"/>
        <v/>
      </c>
    </row>
    <row r="241" spans="1:15" x14ac:dyDescent="0.2">
      <c r="A241" s="24" t="s">
        <v>885</v>
      </c>
      <c r="B241" t="s">
        <v>886</v>
      </c>
      <c r="C241" t="s">
        <v>791</v>
      </c>
      <c r="F241" t="s">
        <v>760</v>
      </c>
      <c r="G241" t="s">
        <v>1336</v>
      </c>
      <c r="J241" s="24">
        <f t="shared" si="15"/>
        <v>2</v>
      </c>
      <c r="K241" t="str">
        <f t="shared" si="19"/>
        <v>Activity</v>
      </c>
      <c r="L241" s="28" t="str">
        <f>IF(NOT(ISBLANK(I241)),VLOOKUP(I241,CostLookup!A:B,2)*LEFT(C241,FIND(" ",C241)),"")</f>
        <v/>
      </c>
      <c r="M241" s="29">
        <f t="shared" si="16"/>
        <v>42879.68</v>
      </c>
      <c r="N241" s="29" t="str">
        <f t="shared" si="17"/>
        <v/>
      </c>
      <c r="O241" s="29" t="str">
        <f t="shared" si="18"/>
        <v/>
      </c>
    </row>
    <row r="242" spans="1:15" x14ac:dyDescent="0.2">
      <c r="A242" s="24" t="s">
        <v>789</v>
      </c>
      <c r="B242" t="s">
        <v>889</v>
      </c>
      <c r="C242" t="s">
        <v>358</v>
      </c>
      <c r="D242" s="22">
        <v>2.3921921419919101E+17</v>
      </c>
      <c r="E242">
        <v>242</v>
      </c>
      <c r="F242" t="s">
        <v>760</v>
      </c>
      <c r="G242" t="s">
        <v>804</v>
      </c>
      <c r="H242" t="s">
        <v>890</v>
      </c>
      <c r="I242" t="s">
        <v>127</v>
      </c>
      <c r="J242" s="24">
        <f t="shared" si="15"/>
        <v>3</v>
      </c>
      <c r="K242" t="str">
        <f t="shared" si="19"/>
        <v>Task</v>
      </c>
      <c r="L242" s="28">
        <f>IF(NOT(ISBLANK(I242)),VLOOKUP(I242,CostLookup!A:B,2)*LEFT(C242,FIND(" ",C242)),"")</f>
        <v>10656</v>
      </c>
      <c r="M242" s="29" t="str">
        <f t="shared" si="16"/>
        <v/>
      </c>
      <c r="N242" s="29" t="str">
        <f t="shared" si="17"/>
        <v/>
      </c>
      <c r="O242" s="29" t="str">
        <f t="shared" si="18"/>
        <v/>
      </c>
    </row>
    <row r="243" spans="1:15" x14ac:dyDescent="0.2">
      <c r="A243" s="24" t="s">
        <v>890</v>
      </c>
      <c r="B243" t="s">
        <v>891</v>
      </c>
      <c r="C243" t="s">
        <v>415</v>
      </c>
      <c r="D243">
        <v>241</v>
      </c>
      <c r="E243">
        <v>243</v>
      </c>
      <c r="F243" t="s">
        <v>776</v>
      </c>
      <c r="G243" t="s">
        <v>801</v>
      </c>
      <c r="H243" t="s">
        <v>893</v>
      </c>
      <c r="I243" t="s">
        <v>131</v>
      </c>
      <c r="J243" s="24">
        <f t="shared" si="15"/>
        <v>3</v>
      </c>
      <c r="K243" t="str">
        <f t="shared" si="19"/>
        <v>Task</v>
      </c>
      <c r="L243" s="28">
        <f>IF(NOT(ISBLANK(I243)),VLOOKUP(I243,CostLookup!A:B,2)*LEFT(C243,FIND(" ",C243)),"")</f>
        <v>13070.4</v>
      </c>
      <c r="M243" s="29" t="str">
        <f t="shared" si="16"/>
        <v/>
      </c>
      <c r="N243" s="29" t="str">
        <f t="shared" si="17"/>
        <v/>
      </c>
      <c r="O243" s="29" t="str">
        <f t="shared" si="18"/>
        <v/>
      </c>
    </row>
    <row r="244" spans="1:15" x14ac:dyDescent="0.2">
      <c r="A244" s="24" t="s">
        <v>893</v>
      </c>
      <c r="B244" t="s">
        <v>894</v>
      </c>
      <c r="C244" t="s">
        <v>358</v>
      </c>
      <c r="D244">
        <v>242</v>
      </c>
      <c r="E244" s="22">
        <v>245258</v>
      </c>
      <c r="F244" t="s">
        <v>807</v>
      </c>
      <c r="G244" t="s">
        <v>1336</v>
      </c>
      <c r="H244" t="s">
        <v>896</v>
      </c>
      <c r="I244" t="s">
        <v>878</v>
      </c>
      <c r="J244" s="24">
        <f t="shared" si="15"/>
        <v>3</v>
      </c>
      <c r="K244" t="str">
        <f t="shared" si="19"/>
        <v>Task</v>
      </c>
      <c r="L244" s="28">
        <f>IF(NOT(ISBLANK(I244)),VLOOKUP(I244,CostLookup!A:B,2)*LEFT(C244,FIND(" ",C244)),"")</f>
        <v>19153.28</v>
      </c>
      <c r="M244" s="29" t="str">
        <f t="shared" si="16"/>
        <v/>
      </c>
      <c r="N244" s="29" t="str">
        <f t="shared" si="17"/>
        <v/>
      </c>
      <c r="O244" s="29" t="str">
        <f t="shared" si="18"/>
        <v/>
      </c>
    </row>
    <row r="245" spans="1:15" x14ac:dyDescent="0.2">
      <c r="A245" s="24" t="s">
        <v>897</v>
      </c>
      <c r="B245" t="s">
        <v>898</v>
      </c>
      <c r="C245" t="s">
        <v>246</v>
      </c>
      <c r="F245" t="s">
        <v>1337</v>
      </c>
      <c r="G245" t="s">
        <v>1338</v>
      </c>
      <c r="J245" s="24">
        <f t="shared" si="15"/>
        <v>2</v>
      </c>
      <c r="K245" t="str">
        <f t="shared" si="19"/>
        <v>Activity</v>
      </c>
      <c r="L245" s="28" t="str">
        <f>IF(NOT(ISBLANK(I245)),VLOOKUP(I245,CostLookup!A:B,2)*LEFT(C245,FIND(" ",C245)),"")</f>
        <v/>
      </c>
      <c r="M245" s="29">
        <f t="shared" si="16"/>
        <v>5335.2000000000007</v>
      </c>
      <c r="N245" s="29" t="str">
        <f t="shared" si="17"/>
        <v/>
      </c>
      <c r="O245" s="29" t="str">
        <f t="shared" si="18"/>
        <v/>
      </c>
    </row>
    <row r="246" spans="1:15" x14ac:dyDescent="0.2">
      <c r="A246" s="24" t="s">
        <v>901</v>
      </c>
      <c r="B246" t="s">
        <v>902</v>
      </c>
      <c r="C246" t="s">
        <v>167</v>
      </c>
      <c r="D246">
        <v>243</v>
      </c>
      <c r="E246" s="22">
        <v>246</v>
      </c>
      <c r="F246" t="s">
        <v>1337</v>
      </c>
      <c r="G246" t="s">
        <v>1337</v>
      </c>
      <c r="H246" t="s">
        <v>903</v>
      </c>
      <c r="I246" t="s">
        <v>110</v>
      </c>
      <c r="J246" s="24">
        <f t="shared" si="15"/>
        <v>3</v>
      </c>
      <c r="K246" t="str">
        <f t="shared" si="19"/>
        <v>Task</v>
      </c>
      <c r="L246" s="28">
        <f>IF(NOT(ISBLANK(I246)),VLOOKUP(I246,CostLookup!A:B,2)*LEFT(C246,FIND(" ",C246)),"")</f>
        <v>1778.4</v>
      </c>
      <c r="M246" s="29" t="str">
        <f t="shared" si="16"/>
        <v/>
      </c>
      <c r="N246" s="29" t="str">
        <f t="shared" si="17"/>
        <v/>
      </c>
      <c r="O246" s="29" t="str">
        <f t="shared" si="18"/>
        <v/>
      </c>
    </row>
    <row r="247" spans="1:15" x14ac:dyDescent="0.2">
      <c r="A247" s="24" t="s">
        <v>903</v>
      </c>
      <c r="B247" t="s">
        <v>904</v>
      </c>
      <c r="C247" t="s">
        <v>167</v>
      </c>
      <c r="D247">
        <v>245</v>
      </c>
      <c r="E247">
        <v>247</v>
      </c>
      <c r="F247" t="s">
        <v>1339</v>
      </c>
      <c r="G247" t="s">
        <v>1339</v>
      </c>
      <c r="H247" t="s">
        <v>906</v>
      </c>
      <c r="I247" t="s">
        <v>110</v>
      </c>
      <c r="J247" s="24">
        <f t="shared" si="15"/>
        <v>3</v>
      </c>
      <c r="K247" t="str">
        <f t="shared" si="19"/>
        <v>Task</v>
      </c>
      <c r="L247" s="28">
        <f>IF(NOT(ISBLANK(I247)),VLOOKUP(I247,CostLookup!A:B,2)*LEFT(C247,FIND(" ",C247)),"")</f>
        <v>1778.4</v>
      </c>
      <c r="M247" s="29" t="str">
        <f t="shared" si="16"/>
        <v/>
      </c>
      <c r="N247" s="29" t="str">
        <f t="shared" si="17"/>
        <v/>
      </c>
      <c r="O247" s="29" t="str">
        <f t="shared" si="18"/>
        <v/>
      </c>
    </row>
    <row r="248" spans="1:15" x14ac:dyDescent="0.2">
      <c r="A248" s="24" t="s">
        <v>906</v>
      </c>
      <c r="B248" t="s">
        <v>907</v>
      </c>
      <c r="C248" t="s">
        <v>167</v>
      </c>
      <c r="D248">
        <v>246</v>
      </c>
      <c r="E248">
        <v>249</v>
      </c>
      <c r="F248" t="s">
        <v>1338</v>
      </c>
      <c r="G248" t="s">
        <v>1338</v>
      </c>
      <c r="H248" t="s">
        <v>908</v>
      </c>
      <c r="I248" t="s">
        <v>110</v>
      </c>
      <c r="J248" s="24">
        <f t="shared" si="15"/>
        <v>3</v>
      </c>
      <c r="K248" t="str">
        <f t="shared" si="19"/>
        <v>Task</v>
      </c>
      <c r="L248" s="28">
        <f>IF(NOT(ISBLANK(I248)),VLOOKUP(I248,CostLookup!A:B,2)*LEFT(C248,FIND(" ",C248)),"")</f>
        <v>1778.4</v>
      </c>
      <c r="M248" s="29" t="str">
        <f t="shared" si="16"/>
        <v/>
      </c>
      <c r="N248" s="29" t="str">
        <f t="shared" si="17"/>
        <v/>
      </c>
      <c r="O248" s="29" t="str">
        <f t="shared" si="18"/>
        <v/>
      </c>
    </row>
    <row r="249" spans="1:15" x14ac:dyDescent="0.2">
      <c r="A249" s="24" t="s">
        <v>909</v>
      </c>
      <c r="B249" t="s">
        <v>674</v>
      </c>
      <c r="C249" t="s">
        <v>421</v>
      </c>
      <c r="F249" t="s">
        <v>87</v>
      </c>
      <c r="G249" t="s">
        <v>1340</v>
      </c>
      <c r="J249" s="24">
        <f t="shared" si="15"/>
        <v>2</v>
      </c>
      <c r="K249" t="str">
        <f t="shared" si="19"/>
        <v>Activity</v>
      </c>
      <c r="L249" s="28" t="str">
        <f>IF(NOT(ISBLANK(I249)),VLOOKUP(I249,CostLookup!A:B,2)*LEFT(C249,FIND(" ",C249)),"")</f>
        <v/>
      </c>
      <c r="M249" s="29">
        <f t="shared" si="16"/>
        <v>50659.199999999997</v>
      </c>
      <c r="N249" s="29" t="str">
        <f t="shared" si="17"/>
        <v/>
      </c>
      <c r="O249" s="29" t="str">
        <f t="shared" si="18"/>
        <v/>
      </c>
    </row>
    <row r="250" spans="1:15" x14ac:dyDescent="0.2">
      <c r="A250" s="24" t="s">
        <v>908</v>
      </c>
      <c r="B250" t="s">
        <v>912</v>
      </c>
      <c r="C250" t="s">
        <v>415</v>
      </c>
      <c r="D250">
        <v>247</v>
      </c>
      <c r="E250" s="22">
        <v>250</v>
      </c>
      <c r="F250" t="s">
        <v>87</v>
      </c>
      <c r="G250" t="s">
        <v>1341</v>
      </c>
      <c r="H250" t="s">
        <v>914</v>
      </c>
      <c r="I250" t="s">
        <v>424</v>
      </c>
      <c r="J250" s="24">
        <f t="shared" si="15"/>
        <v>3</v>
      </c>
      <c r="K250" t="str">
        <f t="shared" si="19"/>
        <v>Task</v>
      </c>
      <c r="L250" s="28">
        <f>IF(NOT(ISBLANK(I250)),VLOOKUP(I250,CostLookup!A:B,2)*LEFT(C250,FIND(" ",C250)),"")</f>
        <v>31104</v>
      </c>
      <c r="M250" s="29" t="str">
        <f t="shared" si="16"/>
        <v/>
      </c>
      <c r="N250" s="29" t="str">
        <f t="shared" si="17"/>
        <v/>
      </c>
      <c r="O250" s="29" t="str">
        <f t="shared" si="18"/>
        <v/>
      </c>
    </row>
    <row r="251" spans="1:15" x14ac:dyDescent="0.2">
      <c r="A251" s="24" t="s">
        <v>914</v>
      </c>
      <c r="B251" t="s">
        <v>915</v>
      </c>
      <c r="C251" t="s">
        <v>358</v>
      </c>
      <c r="D251">
        <v>249</v>
      </c>
      <c r="E251">
        <v>251</v>
      </c>
      <c r="F251" t="s">
        <v>888</v>
      </c>
      <c r="G251" t="s">
        <v>1342</v>
      </c>
      <c r="H251" t="s">
        <v>918</v>
      </c>
      <c r="I251" t="s">
        <v>110</v>
      </c>
      <c r="J251" s="24">
        <f t="shared" si="15"/>
        <v>3</v>
      </c>
      <c r="K251" t="str">
        <f t="shared" si="19"/>
        <v>Task</v>
      </c>
      <c r="L251" s="28">
        <f>IF(NOT(ISBLANK(I251)),VLOOKUP(I251,CostLookup!A:B,2)*LEFT(C251,FIND(" ",C251)),"")</f>
        <v>14227.2</v>
      </c>
      <c r="M251" s="29" t="str">
        <f t="shared" si="16"/>
        <v/>
      </c>
      <c r="N251" s="29" t="str">
        <f t="shared" si="17"/>
        <v/>
      </c>
      <c r="O251" s="29" t="str">
        <f t="shared" si="18"/>
        <v/>
      </c>
    </row>
    <row r="252" spans="1:15" x14ac:dyDescent="0.2">
      <c r="A252" s="24" t="s">
        <v>918</v>
      </c>
      <c r="B252" t="s">
        <v>919</v>
      </c>
      <c r="C252" t="s">
        <v>177</v>
      </c>
      <c r="D252" s="22">
        <v>250</v>
      </c>
      <c r="E252">
        <v>252</v>
      </c>
      <c r="F252" t="s">
        <v>1343</v>
      </c>
      <c r="G252" t="s">
        <v>1344</v>
      </c>
      <c r="H252" t="s">
        <v>922</v>
      </c>
      <c r="I252" t="s">
        <v>108</v>
      </c>
      <c r="J252" s="24">
        <f t="shared" si="15"/>
        <v>3</v>
      </c>
      <c r="K252" t="str">
        <f t="shared" si="19"/>
        <v>Task</v>
      </c>
      <c r="L252" s="28">
        <f>IF(NOT(ISBLANK(I252)),VLOOKUP(I252,CostLookup!A:B,2)*LEFT(C252,FIND(" ",C252)),"")</f>
        <v>2664</v>
      </c>
      <c r="M252" s="29" t="str">
        <f t="shared" si="16"/>
        <v/>
      </c>
      <c r="N252" s="29" t="str">
        <f t="shared" si="17"/>
        <v/>
      </c>
      <c r="O252" s="29" t="str">
        <f t="shared" si="18"/>
        <v/>
      </c>
    </row>
    <row r="253" spans="1:15" x14ac:dyDescent="0.2">
      <c r="A253" s="24" t="s">
        <v>922</v>
      </c>
      <c r="B253" t="s">
        <v>923</v>
      </c>
      <c r="C253" t="s">
        <v>177</v>
      </c>
      <c r="D253">
        <v>251</v>
      </c>
      <c r="E253" s="22">
        <v>254</v>
      </c>
      <c r="F253" t="s">
        <v>1345</v>
      </c>
      <c r="G253" t="s">
        <v>1340</v>
      </c>
      <c r="H253" t="s">
        <v>925</v>
      </c>
      <c r="I253" t="s">
        <v>127</v>
      </c>
      <c r="J253" s="24">
        <f t="shared" si="15"/>
        <v>3</v>
      </c>
      <c r="K253" t="str">
        <f t="shared" si="19"/>
        <v>Task</v>
      </c>
      <c r="L253" s="28">
        <f>IF(NOT(ISBLANK(I253)),VLOOKUP(I253,CostLookup!A:B,2)*LEFT(C253,FIND(" ",C253)),"")</f>
        <v>2664</v>
      </c>
      <c r="M253" s="29" t="str">
        <f t="shared" si="16"/>
        <v/>
      </c>
      <c r="N253" s="29" t="str">
        <f t="shared" si="17"/>
        <v/>
      </c>
      <c r="O253" s="29" t="str">
        <f t="shared" si="18"/>
        <v/>
      </c>
    </row>
    <row r="254" spans="1:15" x14ac:dyDescent="0.2">
      <c r="A254" s="24" t="s">
        <v>926</v>
      </c>
      <c r="B254" t="s">
        <v>927</v>
      </c>
      <c r="C254" t="s">
        <v>409</v>
      </c>
      <c r="F254" t="s">
        <v>1346</v>
      </c>
      <c r="G254" t="s">
        <v>917</v>
      </c>
      <c r="J254" s="24">
        <f t="shared" si="15"/>
        <v>2</v>
      </c>
      <c r="K254" t="str">
        <f t="shared" si="19"/>
        <v>Activity</v>
      </c>
      <c r="L254" s="28" t="str">
        <f>IF(NOT(ISBLANK(I254)),VLOOKUP(I254,CostLookup!A:B,2)*LEFT(C254,FIND(" ",C254)),"")</f>
        <v/>
      </c>
      <c r="M254" s="29">
        <f t="shared" si="16"/>
        <v>27859.200000000004</v>
      </c>
      <c r="N254" s="29" t="str">
        <f t="shared" si="17"/>
        <v/>
      </c>
      <c r="O254" s="29" t="str">
        <f t="shared" si="18"/>
        <v/>
      </c>
    </row>
    <row r="255" spans="1:15" x14ac:dyDescent="0.2">
      <c r="A255" s="24" t="s">
        <v>925</v>
      </c>
      <c r="B255" t="s">
        <v>929</v>
      </c>
      <c r="C255" t="s">
        <v>177</v>
      </c>
      <c r="D255" s="22">
        <v>252</v>
      </c>
      <c r="E255">
        <v>255</v>
      </c>
      <c r="F255" t="s">
        <v>1346</v>
      </c>
      <c r="G255" t="s">
        <v>913</v>
      </c>
      <c r="H255" t="s">
        <v>932</v>
      </c>
      <c r="I255" t="s">
        <v>931</v>
      </c>
      <c r="J255" s="24">
        <f t="shared" si="15"/>
        <v>3</v>
      </c>
      <c r="K255" t="str">
        <f t="shared" si="19"/>
        <v>Task</v>
      </c>
      <c r="L255" s="28">
        <f>IF(NOT(ISBLANK(I255)),VLOOKUP(I255,CostLookup!A:B,2)*LEFT(C255,FIND(" ",C255)),"")</f>
        <v>8691.2000000000007</v>
      </c>
      <c r="M255" s="29" t="str">
        <f t="shared" si="16"/>
        <v/>
      </c>
      <c r="N255" s="29" t="str">
        <f t="shared" si="17"/>
        <v/>
      </c>
      <c r="O255" s="29" t="str">
        <f t="shared" si="18"/>
        <v/>
      </c>
    </row>
    <row r="256" spans="1:15" x14ac:dyDescent="0.2">
      <c r="A256" s="24" t="s">
        <v>932</v>
      </c>
      <c r="B256" t="s">
        <v>933</v>
      </c>
      <c r="C256" t="s">
        <v>251</v>
      </c>
      <c r="D256">
        <v>254</v>
      </c>
      <c r="E256">
        <v>256</v>
      </c>
      <c r="F256" t="s">
        <v>1347</v>
      </c>
      <c r="G256" t="s">
        <v>1348</v>
      </c>
      <c r="H256" t="s">
        <v>936</v>
      </c>
      <c r="I256" t="s">
        <v>375</v>
      </c>
      <c r="J256" s="24">
        <f t="shared" si="15"/>
        <v>3</v>
      </c>
      <c r="K256" t="str">
        <f t="shared" si="19"/>
        <v>Task</v>
      </c>
      <c r="L256" s="28">
        <f>IF(NOT(ISBLANK(I256)),VLOOKUP(I256,CostLookup!A:B,2)*LEFT(C256,FIND(" ",C256)),"")</f>
        <v>12054.400000000001</v>
      </c>
      <c r="M256" s="29" t="str">
        <f t="shared" si="16"/>
        <v/>
      </c>
      <c r="N256" s="29" t="str">
        <f t="shared" si="17"/>
        <v/>
      </c>
      <c r="O256" s="29" t="str">
        <f t="shared" si="18"/>
        <v/>
      </c>
    </row>
    <row r="257" spans="1:15" x14ac:dyDescent="0.2">
      <c r="A257" s="24" t="s">
        <v>936</v>
      </c>
      <c r="B257" t="s">
        <v>937</v>
      </c>
      <c r="C257" t="s">
        <v>251</v>
      </c>
      <c r="D257">
        <v>255</v>
      </c>
      <c r="E257">
        <v>275</v>
      </c>
      <c r="F257" t="s">
        <v>1349</v>
      </c>
      <c r="G257" t="s">
        <v>917</v>
      </c>
      <c r="H257" t="s">
        <v>939</v>
      </c>
      <c r="I257" t="s">
        <v>110</v>
      </c>
      <c r="J257" s="24">
        <f t="shared" si="15"/>
        <v>3</v>
      </c>
      <c r="K257" t="str">
        <f t="shared" si="19"/>
        <v>Task</v>
      </c>
      <c r="L257" s="28">
        <f>IF(NOT(ISBLANK(I257)),VLOOKUP(I257,CostLookup!A:B,2)*LEFT(C257,FIND(" ",C257)),"")</f>
        <v>7113.6</v>
      </c>
      <c r="M257" s="29" t="str">
        <f t="shared" si="16"/>
        <v/>
      </c>
      <c r="N257" s="29" t="str">
        <f t="shared" si="17"/>
        <v/>
      </c>
      <c r="O257" s="29" t="str">
        <f t="shared" si="18"/>
        <v/>
      </c>
    </row>
    <row r="258" spans="1:15" x14ac:dyDescent="0.2">
      <c r="A258" s="24" t="s">
        <v>1214</v>
      </c>
      <c r="B258" t="s">
        <v>940</v>
      </c>
      <c r="C258" t="s">
        <v>1350</v>
      </c>
      <c r="F258" t="s">
        <v>1337</v>
      </c>
      <c r="G258" t="s">
        <v>1247</v>
      </c>
      <c r="J258" s="24">
        <f t="shared" si="15"/>
        <v>0</v>
      </c>
      <c r="K258" t="str">
        <f t="shared" si="19"/>
        <v>Phase</v>
      </c>
      <c r="L258" s="28" t="str">
        <f>IF(NOT(ISBLANK(I258)),VLOOKUP(I258,CostLookup!A:B,2)*LEFT(C258,FIND(" ",C258)),"")</f>
        <v/>
      </c>
      <c r="M258" s="29" t="str">
        <f t="shared" si="16"/>
        <v/>
      </c>
      <c r="N258" s="29" t="str">
        <f t="shared" si="17"/>
        <v/>
      </c>
      <c r="O258" s="29">
        <f t="shared" si="18"/>
        <v>1315204.4800000002</v>
      </c>
    </row>
    <row r="259" spans="1:15" x14ac:dyDescent="0.2">
      <c r="A259" s="24" t="s">
        <v>1215</v>
      </c>
      <c r="B259" t="s">
        <v>942</v>
      </c>
      <c r="C259" t="s">
        <v>251</v>
      </c>
      <c r="D259" s="22">
        <v>243</v>
      </c>
      <c r="E259" s="22">
        <v>260</v>
      </c>
      <c r="F259" t="s">
        <v>1337</v>
      </c>
      <c r="G259" t="s">
        <v>892</v>
      </c>
      <c r="H259" t="s">
        <v>945</v>
      </c>
      <c r="I259" t="s">
        <v>944</v>
      </c>
      <c r="J259" s="24">
        <f t="shared" ref="J259:J322" si="20">LEN(A259)-LEN(SUBSTITUTE(A259,".",""))</f>
        <v>1</v>
      </c>
      <c r="K259" t="str">
        <f t="shared" si="19"/>
        <v>Task</v>
      </c>
      <c r="L259" s="28">
        <f>IF(NOT(ISBLANK(I259)),VLOOKUP(I259,CostLookup!A:B,2)*LEFT(C259,FIND(" ",C259)),"")</f>
        <v>36089.600000000006</v>
      </c>
      <c r="M259" s="29" t="str">
        <f t="shared" ref="M259:M322" si="21">IF(EXACT($K259,"Activity"),SUMIF($A:$A,CONCATENATE($A259,"*"),$L:$L),"")</f>
        <v/>
      </c>
      <c r="N259" s="29" t="str">
        <f t="shared" ref="N259:N322" si="22">IF(EXACT($K259,"Component"),SUMIF($A:$A,CONCATENATE($A259,"*"),$L:$L),"")</f>
        <v/>
      </c>
      <c r="O259" s="29" t="str">
        <f t="shared" ref="O259:O322" si="23">IF(EXACT(K259,"Phase"),SUMIF(A:A,CONCATENATE(A259,"*"),L:L),"")</f>
        <v/>
      </c>
    </row>
    <row r="260" spans="1:15" x14ac:dyDescent="0.2">
      <c r="A260" s="24" t="s">
        <v>1216</v>
      </c>
      <c r="B260" t="s">
        <v>946</v>
      </c>
      <c r="C260" t="s">
        <v>1351</v>
      </c>
      <c r="E260" s="22"/>
      <c r="F260" t="s">
        <v>148</v>
      </c>
      <c r="G260" t="s">
        <v>1352</v>
      </c>
      <c r="J260" s="24">
        <f t="shared" si="20"/>
        <v>1</v>
      </c>
      <c r="K260" t="str">
        <f t="shared" si="19"/>
        <v>Component</v>
      </c>
      <c r="L260" s="28" t="str">
        <f>IF(NOT(ISBLANK(I260)),VLOOKUP(I260,CostLookup!A:B,2)*LEFT(C260,FIND(" ",C260)),"")</f>
        <v/>
      </c>
      <c r="M260" s="29" t="str">
        <f t="shared" si="21"/>
        <v/>
      </c>
      <c r="N260" s="29">
        <f t="shared" si="22"/>
        <v>227677.75999999998</v>
      </c>
      <c r="O260" s="29" t="str">
        <f t="shared" si="23"/>
        <v/>
      </c>
    </row>
    <row r="261" spans="1:15" x14ac:dyDescent="0.2">
      <c r="A261" s="24" t="s">
        <v>945</v>
      </c>
      <c r="B261" t="s">
        <v>950</v>
      </c>
      <c r="C261" t="s">
        <v>362</v>
      </c>
      <c r="D261">
        <v>258</v>
      </c>
      <c r="E261">
        <v>261</v>
      </c>
      <c r="F261" t="s">
        <v>148</v>
      </c>
      <c r="G261" t="s">
        <v>1353</v>
      </c>
      <c r="H261" t="s">
        <v>953</v>
      </c>
      <c r="I261" t="s">
        <v>1238</v>
      </c>
      <c r="J261" s="24">
        <f t="shared" si="20"/>
        <v>2</v>
      </c>
      <c r="K261" t="str">
        <f t="shared" si="19"/>
        <v>Task</v>
      </c>
      <c r="L261" s="28">
        <f>IF(NOT(ISBLANK(I261)),VLOOKUP(I261,CostLookup!A:B,2)*LEFT(C261,FIND(" ",C261)),"")</f>
        <v>159937.27999999997</v>
      </c>
      <c r="M261" s="29" t="str">
        <f t="shared" si="21"/>
        <v/>
      </c>
      <c r="N261" s="29" t="str">
        <f t="shared" si="22"/>
        <v/>
      </c>
      <c r="O261" s="29" t="str">
        <f t="shared" si="23"/>
        <v/>
      </c>
    </row>
    <row r="262" spans="1:15" x14ac:dyDescent="0.2">
      <c r="A262" s="24" t="s">
        <v>953</v>
      </c>
      <c r="B262" t="s">
        <v>954</v>
      </c>
      <c r="C262" t="s">
        <v>391</v>
      </c>
      <c r="D262" s="22">
        <v>260</v>
      </c>
      <c r="E262" s="22">
        <v>262</v>
      </c>
      <c r="F262" t="s">
        <v>888</v>
      </c>
      <c r="G262" t="s">
        <v>1340</v>
      </c>
      <c r="H262" t="s">
        <v>957</v>
      </c>
      <c r="I262" t="s">
        <v>1239</v>
      </c>
      <c r="J262" s="24">
        <f t="shared" si="20"/>
        <v>2</v>
      </c>
      <c r="K262" t="str">
        <f t="shared" si="19"/>
        <v>Task</v>
      </c>
      <c r="L262" s="28">
        <f>IF(NOT(ISBLANK(I262)),VLOOKUP(I262,CostLookup!A:B,2)*LEFT(C262,FIND(" ",C262)),"")</f>
        <v>53513.279999999999</v>
      </c>
      <c r="M262" s="29" t="str">
        <f t="shared" si="21"/>
        <v/>
      </c>
      <c r="N262" s="29" t="str">
        <f t="shared" si="22"/>
        <v/>
      </c>
      <c r="O262" s="29" t="str">
        <f t="shared" si="23"/>
        <v/>
      </c>
    </row>
    <row r="263" spans="1:15" x14ac:dyDescent="0.2">
      <c r="A263" s="24" t="s">
        <v>957</v>
      </c>
      <c r="B263" t="s">
        <v>958</v>
      </c>
      <c r="C263" t="s">
        <v>358</v>
      </c>
      <c r="D263">
        <v>261</v>
      </c>
      <c r="E263" s="22">
        <v>2.6526827132232301E+26</v>
      </c>
      <c r="F263" t="s">
        <v>1354</v>
      </c>
      <c r="G263" t="s">
        <v>1352</v>
      </c>
      <c r="H263" t="s">
        <v>960</v>
      </c>
      <c r="I263" t="s">
        <v>110</v>
      </c>
      <c r="J263" s="24">
        <f t="shared" si="20"/>
        <v>2</v>
      </c>
      <c r="K263" t="str">
        <f t="shared" si="19"/>
        <v>Task</v>
      </c>
      <c r="L263" s="28">
        <f>IF(NOT(ISBLANK(I263)),VLOOKUP(I263,CostLookup!A:B,2)*LEFT(C263,FIND(" ",C263)),"")</f>
        <v>14227.2</v>
      </c>
      <c r="M263" s="29" t="str">
        <f t="shared" si="21"/>
        <v/>
      </c>
      <c r="N263" s="29" t="str">
        <f t="shared" si="22"/>
        <v/>
      </c>
      <c r="O263" s="29" t="str">
        <f t="shared" si="23"/>
        <v/>
      </c>
    </row>
    <row r="264" spans="1:15" x14ac:dyDescent="0.2">
      <c r="A264" s="24" t="s">
        <v>1217</v>
      </c>
      <c r="B264" t="s">
        <v>720</v>
      </c>
      <c r="C264" t="s">
        <v>1355</v>
      </c>
      <c r="F264" t="s">
        <v>1349</v>
      </c>
      <c r="G264" t="s">
        <v>1356</v>
      </c>
      <c r="J264" s="24">
        <f t="shared" si="20"/>
        <v>1</v>
      </c>
      <c r="K264" t="str">
        <f t="shared" ref="K264:K327" si="24">IF(J264=0,"Phase",IF(J264&gt;=J265,"Task",IF(J264=1,"Component",IF(J264=2,"Activity",""))))</f>
        <v>Component</v>
      </c>
      <c r="L264" s="28" t="str">
        <f>IF(NOT(ISBLANK(I264)),VLOOKUP(I264,CostLookup!A:B,2)*LEFT(C264,FIND(" ",C264)),"")</f>
        <v/>
      </c>
      <c r="M264" s="29" t="str">
        <f t="shared" si="21"/>
        <v/>
      </c>
      <c r="N264" s="29">
        <f t="shared" si="22"/>
        <v>91339.839999999982</v>
      </c>
      <c r="O264" s="29" t="str">
        <f t="shared" si="23"/>
        <v/>
      </c>
    </row>
    <row r="265" spans="1:15" x14ac:dyDescent="0.2">
      <c r="A265" s="24" t="s">
        <v>962</v>
      </c>
      <c r="B265" t="s">
        <v>723</v>
      </c>
      <c r="C265" t="s">
        <v>527</v>
      </c>
      <c r="D265" s="22"/>
      <c r="F265" t="s">
        <v>1349</v>
      </c>
      <c r="G265" t="s">
        <v>1357</v>
      </c>
      <c r="J265" s="24">
        <f t="shared" si="20"/>
        <v>2</v>
      </c>
      <c r="K265" t="str">
        <f t="shared" si="24"/>
        <v>Activity</v>
      </c>
      <c r="L265" s="28" t="str">
        <f>IF(NOT(ISBLANK(I265)),VLOOKUP(I265,CostLookup!A:B,2)*LEFT(C265,FIND(" ",C265)),"")</f>
        <v/>
      </c>
      <c r="M265" s="29">
        <f t="shared" si="21"/>
        <v>31668.48</v>
      </c>
      <c r="N265" s="29" t="str">
        <f t="shared" si="22"/>
        <v/>
      </c>
      <c r="O265" s="29" t="str">
        <f t="shared" si="23"/>
        <v/>
      </c>
    </row>
    <row r="266" spans="1:15" x14ac:dyDescent="0.2">
      <c r="A266" s="24" t="s">
        <v>964</v>
      </c>
      <c r="B266" t="s">
        <v>357</v>
      </c>
      <c r="C266" t="s">
        <v>391</v>
      </c>
      <c r="D266">
        <v>262</v>
      </c>
      <c r="E266">
        <v>266</v>
      </c>
      <c r="F266" t="s">
        <v>1349</v>
      </c>
      <c r="G266" t="s">
        <v>150</v>
      </c>
      <c r="H266" t="s">
        <v>967</v>
      </c>
      <c r="I266" t="s">
        <v>108</v>
      </c>
      <c r="J266" s="24">
        <f t="shared" si="20"/>
        <v>3</v>
      </c>
      <c r="K266" t="str">
        <f t="shared" si="24"/>
        <v>Task</v>
      </c>
      <c r="L266" s="28">
        <f>IF(NOT(ISBLANK(I266)),VLOOKUP(I266,CostLookup!A:B,2)*LEFT(C266,FIND(" ",C266)),"")</f>
        <v>15984</v>
      </c>
      <c r="M266" s="29" t="str">
        <f t="shared" si="21"/>
        <v/>
      </c>
      <c r="N266" s="29" t="str">
        <f t="shared" si="22"/>
        <v/>
      </c>
      <c r="O266" s="29" t="str">
        <f t="shared" si="23"/>
        <v/>
      </c>
    </row>
    <row r="267" spans="1:15" x14ac:dyDescent="0.2">
      <c r="A267" s="24" t="s">
        <v>967</v>
      </c>
      <c r="B267" t="s">
        <v>426</v>
      </c>
      <c r="C267" t="s">
        <v>391</v>
      </c>
      <c r="D267">
        <v>265</v>
      </c>
      <c r="E267" s="22">
        <v>268318</v>
      </c>
      <c r="F267" t="s">
        <v>1358</v>
      </c>
      <c r="G267" t="s">
        <v>1357</v>
      </c>
      <c r="H267" t="s">
        <v>969</v>
      </c>
      <c r="I267" t="s">
        <v>131</v>
      </c>
      <c r="J267" s="24">
        <f t="shared" si="20"/>
        <v>3</v>
      </c>
      <c r="K267" t="str">
        <f t="shared" si="24"/>
        <v>Task</v>
      </c>
      <c r="L267" s="28">
        <f>IF(NOT(ISBLANK(I267)),VLOOKUP(I267,CostLookup!A:B,2)*LEFT(C267,FIND(" ",C267)),"")</f>
        <v>15684.48</v>
      </c>
      <c r="M267" s="29" t="str">
        <f t="shared" si="21"/>
        <v/>
      </c>
      <c r="N267" s="29" t="str">
        <f t="shared" si="22"/>
        <v/>
      </c>
      <c r="O267" s="29" t="str">
        <f t="shared" si="23"/>
        <v/>
      </c>
    </row>
    <row r="268" spans="1:15" x14ac:dyDescent="0.2">
      <c r="A268" s="24" t="s">
        <v>970</v>
      </c>
      <c r="B268" t="s">
        <v>734</v>
      </c>
      <c r="C268" t="s">
        <v>371</v>
      </c>
      <c r="F268" t="s">
        <v>1359</v>
      </c>
      <c r="G268" t="s">
        <v>1360</v>
      </c>
      <c r="J268" s="24">
        <f t="shared" si="20"/>
        <v>2</v>
      </c>
      <c r="K268" t="str">
        <f t="shared" si="24"/>
        <v>Activity</v>
      </c>
      <c r="L268" s="28" t="str">
        <f>IF(NOT(ISBLANK(I268)),VLOOKUP(I268,CostLookup!A:B,2)*LEFT(C268,FIND(" ",C268)),"")</f>
        <v/>
      </c>
      <c r="M268" s="29">
        <f t="shared" si="21"/>
        <v>33468.479999999996</v>
      </c>
      <c r="N268" s="29" t="str">
        <f t="shared" si="22"/>
        <v/>
      </c>
      <c r="O268" s="29" t="str">
        <f t="shared" si="23"/>
        <v/>
      </c>
    </row>
    <row r="269" spans="1:15" x14ac:dyDescent="0.2">
      <c r="A269" s="24" t="s">
        <v>974</v>
      </c>
      <c r="B269" t="s">
        <v>357</v>
      </c>
      <c r="C269" t="s">
        <v>415</v>
      </c>
      <c r="D269" s="22">
        <v>262266</v>
      </c>
      <c r="E269" s="22">
        <v>269</v>
      </c>
      <c r="F269" t="s">
        <v>1359</v>
      </c>
      <c r="G269" t="s">
        <v>1361</v>
      </c>
      <c r="H269" t="s">
        <v>976</v>
      </c>
      <c r="I269" t="s">
        <v>110</v>
      </c>
      <c r="J269" s="24">
        <f t="shared" si="20"/>
        <v>3</v>
      </c>
      <c r="K269" t="str">
        <f t="shared" si="24"/>
        <v>Task</v>
      </c>
      <c r="L269" s="28">
        <f>IF(NOT(ISBLANK(I269)),VLOOKUP(I269,CostLookup!A:B,2)*LEFT(C269,FIND(" ",C269)),"")</f>
        <v>17784</v>
      </c>
      <c r="M269" s="29" t="str">
        <f t="shared" si="21"/>
        <v/>
      </c>
      <c r="N269" s="29" t="str">
        <f t="shared" si="22"/>
        <v/>
      </c>
      <c r="O269" s="29" t="str">
        <f t="shared" si="23"/>
        <v/>
      </c>
    </row>
    <row r="270" spans="1:15" x14ac:dyDescent="0.2">
      <c r="A270" s="24" t="s">
        <v>976</v>
      </c>
      <c r="B270" t="s">
        <v>426</v>
      </c>
      <c r="C270" t="s">
        <v>391</v>
      </c>
      <c r="D270">
        <v>268</v>
      </c>
      <c r="E270" s="22">
        <v>271318</v>
      </c>
      <c r="F270" t="s">
        <v>1362</v>
      </c>
      <c r="G270" t="s">
        <v>1360</v>
      </c>
      <c r="H270" t="s">
        <v>978</v>
      </c>
      <c r="I270" t="s">
        <v>131</v>
      </c>
      <c r="J270" s="24">
        <f t="shared" si="20"/>
        <v>3</v>
      </c>
      <c r="K270" t="str">
        <f t="shared" si="24"/>
        <v>Task</v>
      </c>
      <c r="L270" s="28">
        <f>IF(NOT(ISBLANK(I270)),VLOOKUP(I270,CostLookup!A:B,2)*LEFT(C270,FIND(" ",C270)),"")</f>
        <v>15684.48</v>
      </c>
      <c r="M270" s="29" t="str">
        <f t="shared" si="21"/>
        <v/>
      </c>
      <c r="N270" s="29" t="str">
        <f t="shared" si="22"/>
        <v/>
      </c>
      <c r="O270" s="29" t="str">
        <f t="shared" si="23"/>
        <v/>
      </c>
    </row>
    <row r="271" spans="1:15" x14ac:dyDescent="0.2">
      <c r="A271" s="24" t="s">
        <v>979</v>
      </c>
      <c r="B271" t="s">
        <v>980</v>
      </c>
      <c r="C271" t="s">
        <v>371</v>
      </c>
      <c r="F271" t="s">
        <v>1363</v>
      </c>
      <c r="G271" t="s">
        <v>1356</v>
      </c>
      <c r="J271" s="24">
        <f t="shared" si="20"/>
        <v>2</v>
      </c>
      <c r="K271" t="str">
        <f t="shared" si="24"/>
        <v>Activity</v>
      </c>
      <c r="L271" s="28" t="str">
        <f>IF(NOT(ISBLANK(I271)),VLOOKUP(I271,CostLookup!A:B,2)*LEFT(C271,FIND(" ",C271)),"")</f>
        <v/>
      </c>
      <c r="M271" s="29">
        <f t="shared" si="21"/>
        <v>26202.879999999997</v>
      </c>
      <c r="N271" s="29" t="str">
        <f t="shared" si="22"/>
        <v/>
      </c>
      <c r="O271" s="29" t="str">
        <f t="shared" si="23"/>
        <v/>
      </c>
    </row>
    <row r="272" spans="1:15" x14ac:dyDescent="0.2">
      <c r="A272" s="24" t="s">
        <v>983</v>
      </c>
      <c r="B272" t="s">
        <v>385</v>
      </c>
      <c r="C272" t="s">
        <v>415</v>
      </c>
      <c r="D272" s="22">
        <v>262269</v>
      </c>
      <c r="E272" s="22">
        <v>272</v>
      </c>
      <c r="F272" t="s">
        <v>1363</v>
      </c>
      <c r="G272" t="s">
        <v>963</v>
      </c>
      <c r="H272" t="s">
        <v>985</v>
      </c>
      <c r="I272" t="s">
        <v>135</v>
      </c>
      <c r="J272" s="24">
        <f t="shared" si="20"/>
        <v>3</v>
      </c>
      <c r="K272" t="str">
        <f t="shared" si="24"/>
        <v>Task</v>
      </c>
      <c r="L272" s="28">
        <f>IF(NOT(ISBLANK(I272)),VLOOKUP(I272,CostLookup!A:B,2)*LEFT(C272,FIND(" ",C272)),"")</f>
        <v>11910.4</v>
      </c>
      <c r="M272" s="29" t="str">
        <f t="shared" si="21"/>
        <v/>
      </c>
      <c r="N272" s="29" t="str">
        <f t="shared" si="22"/>
        <v/>
      </c>
      <c r="O272" s="29" t="str">
        <f t="shared" si="23"/>
        <v/>
      </c>
    </row>
    <row r="273" spans="1:15" x14ac:dyDescent="0.2">
      <c r="A273" s="24" t="s">
        <v>985</v>
      </c>
      <c r="B273" t="s">
        <v>986</v>
      </c>
      <c r="C273" t="s">
        <v>391</v>
      </c>
      <c r="D273">
        <v>271</v>
      </c>
      <c r="E273" s="22">
        <v>318</v>
      </c>
      <c r="F273" t="s">
        <v>1364</v>
      </c>
      <c r="G273" t="s">
        <v>1356</v>
      </c>
      <c r="H273" t="s">
        <v>988</v>
      </c>
      <c r="I273" t="s">
        <v>135</v>
      </c>
      <c r="J273" s="24">
        <f t="shared" si="20"/>
        <v>3</v>
      </c>
      <c r="K273" t="str">
        <f t="shared" si="24"/>
        <v>Task</v>
      </c>
      <c r="L273" s="28">
        <f>IF(NOT(ISBLANK(I273)),VLOOKUP(I273,CostLookup!A:B,2)*LEFT(C273,FIND(" ",C273)),"")</f>
        <v>14292.48</v>
      </c>
      <c r="M273" s="29" t="str">
        <f t="shared" si="21"/>
        <v/>
      </c>
      <c r="N273" s="29" t="str">
        <f t="shared" si="22"/>
        <v/>
      </c>
      <c r="O273" s="29" t="str">
        <f t="shared" si="23"/>
        <v/>
      </c>
    </row>
    <row r="274" spans="1:15" x14ac:dyDescent="0.2">
      <c r="A274" s="24" t="s">
        <v>1218</v>
      </c>
      <c r="B274" t="s">
        <v>989</v>
      </c>
      <c r="C274" t="s">
        <v>1355</v>
      </c>
      <c r="F274" t="s">
        <v>920</v>
      </c>
      <c r="G274" t="s">
        <v>1365</v>
      </c>
      <c r="J274" s="24">
        <f t="shared" si="20"/>
        <v>1</v>
      </c>
      <c r="K274" t="str">
        <f t="shared" si="24"/>
        <v>Component</v>
      </c>
      <c r="L274" s="28" t="str">
        <f>IF(NOT(ISBLANK(I274)),VLOOKUP(I274,CostLookup!A:B,2)*LEFT(C274,FIND(" ",C274)),"")</f>
        <v/>
      </c>
      <c r="M274" s="29" t="str">
        <f t="shared" si="21"/>
        <v/>
      </c>
      <c r="N274" s="29">
        <f t="shared" si="22"/>
        <v>99799.2</v>
      </c>
      <c r="O274" s="29" t="str">
        <f t="shared" si="23"/>
        <v/>
      </c>
    </row>
    <row r="275" spans="1:15" x14ac:dyDescent="0.2">
      <c r="A275" s="24" t="s">
        <v>993</v>
      </c>
      <c r="B275" t="s">
        <v>994</v>
      </c>
      <c r="C275" t="s">
        <v>371</v>
      </c>
      <c r="D275" s="22"/>
      <c r="F275" t="s">
        <v>920</v>
      </c>
      <c r="G275" t="s">
        <v>1366</v>
      </c>
      <c r="J275" s="24">
        <f t="shared" si="20"/>
        <v>2</v>
      </c>
      <c r="K275" t="str">
        <f t="shared" si="24"/>
        <v>Activity</v>
      </c>
      <c r="L275" s="28" t="str">
        <f>IF(NOT(ISBLANK(I275)),VLOOKUP(I275,CostLookup!A:B,2)*LEFT(C275,FIND(" ",C275)),"")</f>
        <v/>
      </c>
      <c r="M275" s="29">
        <f t="shared" si="21"/>
        <v>37326.239999999998</v>
      </c>
      <c r="N275" s="29" t="str">
        <f t="shared" si="22"/>
        <v/>
      </c>
      <c r="O275" s="29" t="str">
        <f t="shared" si="23"/>
        <v/>
      </c>
    </row>
    <row r="276" spans="1:15" x14ac:dyDescent="0.2">
      <c r="A276" s="24" t="s">
        <v>939</v>
      </c>
      <c r="B276" t="s">
        <v>996</v>
      </c>
      <c r="C276" t="s">
        <v>415</v>
      </c>
      <c r="D276" s="22">
        <v>262256</v>
      </c>
      <c r="E276" s="22">
        <v>276278285</v>
      </c>
      <c r="F276" t="s">
        <v>920</v>
      </c>
      <c r="G276" t="s">
        <v>955</v>
      </c>
      <c r="H276" t="s">
        <v>998</v>
      </c>
      <c r="I276" t="s">
        <v>139</v>
      </c>
      <c r="J276" s="24">
        <f t="shared" si="20"/>
        <v>3</v>
      </c>
      <c r="K276" t="str">
        <f t="shared" si="24"/>
        <v>Task</v>
      </c>
      <c r="L276" s="28">
        <f>IF(NOT(ISBLANK(I276)),VLOOKUP(I276,CostLookup!A:B,2)*LEFT(C276,FIND(" ",C276)),"")</f>
        <v>18204</v>
      </c>
      <c r="M276" s="29" t="str">
        <f t="shared" si="21"/>
        <v/>
      </c>
      <c r="N276" s="29" t="str">
        <f t="shared" si="22"/>
        <v/>
      </c>
      <c r="O276" s="29" t="str">
        <f t="shared" si="23"/>
        <v/>
      </c>
    </row>
    <row r="277" spans="1:15" x14ac:dyDescent="0.2">
      <c r="A277" s="24" t="s">
        <v>999</v>
      </c>
      <c r="B277" t="s">
        <v>414</v>
      </c>
      <c r="C277" t="s">
        <v>391</v>
      </c>
      <c r="D277">
        <v>275</v>
      </c>
      <c r="E277" s="22">
        <v>278318295</v>
      </c>
      <c r="F277" t="s">
        <v>959</v>
      </c>
      <c r="G277" t="s">
        <v>1366</v>
      </c>
      <c r="H277" t="s">
        <v>1001</v>
      </c>
      <c r="I277" t="s">
        <v>122</v>
      </c>
      <c r="J277" s="24">
        <f t="shared" si="20"/>
        <v>3</v>
      </c>
      <c r="K277" t="str">
        <f t="shared" si="24"/>
        <v>Task</v>
      </c>
      <c r="L277" s="28">
        <f>IF(NOT(ISBLANK(I277)),VLOOKUP(I277,CostLookup!A:B,2)*LEFT(C277,FIND(" ",C277)),"")</f>
        <v>19122.239999999998</v>
      </c>
      <c r="M277" s="29" t="str">
        <f t="shared" si="21"/>
        <v/>
      </c>
      <c r="N277" s="29" t="str">
        <f t="shared" si="22"/>
        <v/>
      </c>
      <c r="O277" s="29" t="str">
        <f t="shared" si="23"/>
        <v/>
      </c>
    </row>
    <row r="278" spans="1:15" x14ac:dyDescent="0.2">
      <c r="A278" s="24" t="s">
        <v>1002</v>
      </c>
      <c r="B278" t="s">
        <v>1003</v>
      </c>
      <c r="C278" t="s">
        <v>371</v>
      </c>
      <c r="F278" t="s">
        <v>1367</v>
      </c>
      <c r="G278" t="s">
        <v>1368</v>
      </c>
      <c r="J278" s="24">
        <f t="shared" si="20"/>
        <v>2</v>
      </c>
      <c r="K278" t="str">
        <f t="shared" si="24"/>
        <v>Activity</v>
      </c>
      <c r="L278" s="28" t="str">
        <f>IF(NOT(ISBLANK(I278)),VLOOKUP(I278,CostLookup!A:B,2)*LEFT(C278,FIND(" ",C278)),"")</f>
        <v/>
      </c>
      <c r="M278" s="29">
        <f t="shared" si="21"/>
        <v>29004.48</v>
      </c>
      <c r="N278" s="29" t="str">
        <f t="shared" si="22"/>
        <v/>
      </c>
      <c r="O278" s="29" t="str">
        <f t="shared" si="23"/>
        <v/>
      </c>
    </row>
    <row r="279" spans="1:15" x14ac:dyDescent="0.2">
      <c r="A279" s="24" t="s">
        <v>1006</v>
      </c>
      <c r="B279" t="s">
        <v>357</v>
      </c>
      <c r="C279" t="s">
        <v>415</v>
      </c>
      <c r="D279" s="22">
        <v>275276</v>
      </c>
      <c r="E279" s="22">
        <v>279281</v>
      </c>
      <c r="F279" t="s">
        <v>1367</v>
      </c>
      <c r="G279" t="s">
        <v>1369</v>
      </c>
      <c r="H279" t="s">
        <v>1008</v>
      </c>
      <c r="I279" t="s">
        <v>108</v>
      </c>
      <c r="J279" s="24">
        <f t="shared" si="20"/>
        <v>3</v>
      </c>
      <c r="K279" t="str">
        <f t="shared" si="24"/>
        <v>Task</v>
      </c>
      <c r="L279" s="28">
        <f>IF(NOT(ISBLANK(I279)),VLOOKUP(I279,CostLookup!A:B,2)*LEFT(C279,FIND(" ",C279)),"")</f>
        <v>13320</v>
      </c>
      <c r="M279" s="29" t="str">
        <f t="shared" si="21"/>
        <v/>
      </c>
      <c r="N279" s="29" t="str">
        <f t="shared" si="22"/>
        <v/>
      </c>
      <c r="O279" s="29" t="str">
        <f t="shared" si="23"/>
        <v/>
      </c>
    </row>
    <row r="280" spans="1:15" x14ac:dyDescent="0.2">
      <c r="A280" s="24" t="s">
        <v>1009</v>
      </c>
      <c r="B280" t="s">
        <v>426</v>
      </c>
      <c r="C280" t="s">
        <v>391</v>
      </c>
      <c r="D280">
        <v>278</v>
      </c>
      <c r="E280" s="22">
        <v>281318298</v>
      </c>
      <c r="F280" t="s">
        <v>1140</v>
      </c>
      <c r="G280" t="s">
        <v>1368</v>
      </c>
      <c r="H280" t="s">
        <v>1010</v>
      </c>
      <c r="I280" t="s">
        <v>133</v>
      </c>
      <c r="J280" s="24">
        <f t="shared" si="20"/>
        <v>3</v>
      </c>
      <c r="K280" t="str">
        <f t="shared" si="24"/>
        <v>Task</v>
      </c>
      <c r="L280" s="28">
        <f>IF(NOT(ISBLANK(I280)),VLOOKUP(I280,CostLookup!A:B,2)*LEFT(C280,FIND(" ",C280)),"")</f>
        <v>15684.48</v>
      </c>
      <c r="M280" s="29" t="str">
        <f t="shared" si="21"/>
        <v/>
      </c>
      <c r="N280" s="29" t="str">
        <f t="shared" si="22"/>
        <v/>
      </c>
      <c r="O280" s="29" t="str">
        <f t="shared" si="23"/>
        <v/>
      </c>
    </row>
    <row r="281" spans="1:15" x14ac:dyDescent="0.2">
      <c r="A281" s="24" t="s">
        <v>1011</v>
      </c>
      <c r="B281" t="s">
        <v>1012</v>
      </c>
      <c r="C281" t="s">
        <v>371</v>
      </c>
      <c r="F281" t="s">
        <v>1370</v>
      </c>
      <c r="G281" t="s">
        <v>1365</v>
      </c>
      <c r="J281" s="24">
        <f t="shared" si="20"/>
        <v>2</v>
      </c>
      <c r="K281" t="str">
        <f t="shared" si="24"/>
        <v>Activity</v>
      </c>
      <c r="L281" s="28" t="str">
        <f>IF(NOT(ISBLANK(I281)),VLOOKUP(I281,CostLookup!A:B,2)*LEFT(C281,FIND(" ",C281)),"")</f>
        <v/>
      </c>
      <c r="M281" s="29">
        <f t="shared" si="21"/>
        <v>33468.479999999996</v>
      </c>
      <c r="N281" s="29" t="str">
        <f t="shared" si="22"/>
        <v/>
      </c>
      <c r="O281" s="29" t="str">
        <f t="shared" si="23"/>
        <v/>
      </c>
    </row>
    <row r="282" spans="1:15" x14ac:dyDescent="0.2">
      <c r="A282" s="24" t="s">
        <v>1015</v>
      </c>
      <c r="B282" t="s">
        <v>357</v>
      </c>
      <c r="C282" t="s">
        <v>415</v>
      </c>
      <c r="D282" s="22">
        <v>278279</v>
      </c>
      <c r="E282" s="22">
        <v>282</v>
      </c>
      <c r="F282" t="s">
        <v>1370</v>
      </c>
      <c r="G282" t="s">
        <v>1371</v>
      </c>
      <c r="H282" t="s">
        <v>1016</v>
      </c>
      <c r="I282" t="s">
        <v>110</v>
      </c>
      <c r="J282" s="24">
        <f t="shared" si="20"/>
        <v>3</v>
      </c>
      <c r="K282" t="str">
        <f t="shared" si="24"/>
        <v>Task</v>
      </c>
      <c r="L282" s="28">
        <f>IF(NOT(ISBLANK(I282)),VLOOKUP(I282,CostLookup!A:B,2)*LEFT(C282,FIND(" ",C282)),"")</f>
        <v>17784</v>
      </c>
      <c r="M282" s="29" t="str">
        <f t="shared" si="21"/>
        <v/>
      </c>
      <c r="N282" s="29" t="str">
        <f t="shared" si="22"/>
        <v/>
      </c>
      <c r="O282" s="29" t="str">
        <f t="shared" si="23"/>
        <v/>
      </c>
    </row>
    <row r="283" spans="1:15" x14ac:dyDescent="0.2">
      <c r="A283" s="24" t="s">
        <v>1016</v>
      </c>
      <c r="B283" t="s">
        <v>426</v>
      </c>
      <c r="C283" t="s">
        <v>391</v>
      </c>
      <c r="D283">
        <v>281</v>
      </c>
      <c r="E283" s="22">
        <v>318</v>
      </c>
      <c r="F283" t="s">
        <v>1372</v>
      </c>
      <c r="G283" t="s">
        <v>1365</v>
      </c>
      <c r="H283" t="s">
        <v>988</v>
      </c>
      <c r="I283" t="s">
        <v>133</v>
      </c>
      <c r="J283" s="24">
        <f t="shared" si="20"/>
        <v>3</v>
      </c>
      <c r="K283" t="str">
        <f t="shared" si="24"/>
        <v>Task</v>
      </c>
      <c r="L283" s="28">
        <f>IF(NOT(ISBLANK(I283)),VLOOKUP(I283,CostLookup!A:B,2)*LEFT(C283,FIND(" ",C283)),"")</f>
        <v>15684.48</v>
      </c>
      <c r="M283" s="29" t="str">
        <f t="shared" si="21"/>
        <v/>
      </c>
      <c r="N283" s="29" t="str">
        <f t="shared" si="22"/>
        <v/>
      </c>
      <c r="O283" s="29" t="str">
        <f t="shared" si="23"/>
        <v/>
      </c>
    </row>
    <row r="284" spans="1:15" x14ac:dyDescent="0.2">
      <c r="A284" s="24" t="s">
        <v>1219</v>
      </c>
      <c r="B284" t="s">
        <v>1019</v>
      </c>
      <c r="C284" t="s">
        <v>1373</v>
      </c>
      <c r="F284" t="s">
        <v>959</v>
      </c>
      <c r="G284" t="s">
        <v>1374</v>
      </c>
      <c r="J284" s="24">
        <f t="shared" si="20"/>
        <v>1</v>
      </c>
      <c r="K284" t="str">
        <f t="shared" si="24"/>
        <v>Component</v>
      </c>
      <c r="L284" s="28" t="str">
        <f>IF(NOT(ISBLANK(I284)),VLOOKUP(I284,CostLookup!A:B,2)*LEFT(C284,FIND(" ",C284)),"")</f>
        <v/>
      </c>
      <c r="M284" s="29" t="str">
        <f t="shared" si="21"/>
        <v/>
      </c>
      <c r="N284" s="29">
        <f t="shared" si="22"/>
        <v>109660.79999999999</v>
      </c>
      <c r="O284" s="29" t="str">
        <f t="shared" si="23"/>
        <v/>
      </c>
    </row>
    <row r="285" spans="1:15" x14ac:dyDescent="0.2">
      <c r="A285" s="24" t="s">
        <v>1022</v>
      </c>
      <c r="B285" t="s">
        <v>1023</v>
      </c>
      <c r="C285" t="s">
        <v>527</v>
      </c>
      <c r="F285" t="s">
        <v>959</v>
      </c>
      <c r="G285" t="s">
        <v>1375</v>
      </c>
      <c r="J285" s="24">
        <f t="shared" si="20"/>
        <v>2</v>
      </c>
      <c r="K285" t="str">
        <f t="shared" si="24"/>
        <v>Activity</v>
      </c>
      <c r="L285" s="28" t="str">
        <f>IF(NOT(ISBLANK(I285)),VLOOKUP(I285,CostLookup!A:B,2)*LEFT(C285,FIND(" ",C285)),"")</f>
        <v/>
      </c>
      <c r="M285" s="29">
        <f t="shared" si="21"/>
        <v>40967.039999999994</v>
      </c>
      <c r="N285" s="29" t="str">
        <f t="shared" si="22"/>
        <v/>
      </c>
      <c r="O285" s="29" t="str">
        <f t="shared" si="23"/>
        <v/>
      </c>
    </row>
    <row r="286" spans="1:15" x14ac:dyDescent="0.2">
      <c r="A286" s="24" t="s">
        <v>1025</v>
      </c>
      <c r="B286" t="s">
        <v>338</v>
      </c>
      <c r="C286" t="s">
        <v>391</v>
      </c>
      <c r="D286" s="22">
        <v>275</v>
      </c>
      <c r="E286" s="22">
        <v>286288</v>
      </c>
      <c r="F286" t="s">
        <v>959</v>
      </c>
      <c r="G286" t="s">
        <v>1366</v>
      </c>
      <c r="H286" t="s">
        <v>1027</v>
      </c>
      <c r="I286" t="s">
        <v>139</v>
      </c>
      <c r="J286" s="24">
        <f t="shared" si="20"/>
        <v>3</v>
      </c>
      <c r="K286" t="str">
        <f t="shared" si="24"/>
        <v>Task</v>
      </c>
      <c r="L286" s="28">
        <f>IF(NOT(ISBLANK(I286)),VLOOKUP(I286,CostLookup!A:B,2)*LEFT(C286,FIND(" ",C286)),"")</f>
        <v>21844.799999999999</v>
      </c>
      <c r="M286" s="29" t="str">
        <f t="shared" si="21"/>
        <v/>
      </c>
      <c r="N286" s="29" t="str">
        <f t="shared" si="22"/>
        <v/>
      </c>
      <c r="O286" s="29" t="str">
        <f t="shared" si="23"/>
        <v/>
      </c>
    </row>
    <row r="287" spans="1:15" x14ac:dyDescent="0.2">
      <c r="A287" s="24" t="s">
        <v>1028</v>
      </c>
      <c r="B287" t="s">
        <v>414</v>
      </c>
      <c r="C287" t="s">
        <v>391</v>
      </c>
      <c r="D287">
        <v>285</v>
      </c>
      <c r="E287" s="22">
        <v>288318</v>
      </c>
      <c r="F287" t="s">
        <v>1367</v>
      </c>
      <c r="G287" t="s">
        <v>1375</v>
      </c>
      <c r="H287" t="s">
        <v>1029</v>
      </c>
      <c r="I287" t="s">
        <v>122</v>
      </c>
      <c r="J287" s="24">
        <f t="shared" si="20"/>
        <v>3</v>
      </c>
      <c r="K287" t="str">
        <f t="shared" si="24"/>
        <v>Task</v>
      </c>
      <c r="L287" s="28">
        <f>IF(NOT(ISBLANK(I287)),VLOOKUP(I287,CostLookup!A:B,2)*LEFT(C287,FIND(" ",C287)),"")</f>
        <v>19122.239999999998</v>
      </c>
      <c r="M287" s="29" t="str">
        <f t="shared" si="21"/>
        <v/>
      </c>
      <c r="N287" s="29" t="str">
        <f t="shared" si="22"/>
        <v/>
      </c>
      <c r="O287" s="29" t="str">
        <f t="shared" si="23"/>
        <v/>
      </c>
    </row>
    <row r="288" spans="1:15" x14ac:dyDescent="0.2">
      <c r="A288" s="24" t="s">
        <v>1030</v>
      </c>
      <c r="B288" t="s">
        <v>1031</v>
      </c>
      <c r="C288" t="s">
        <v>527</v>
      </c>
      <c r="F288" t="s">
        <v>1376</v>
      </c>
      <c r="G288" t="s">
        <v>1377</v>
      </c>
      <c r="J288" s="24">
        <f t="shared" si="20"/>
        <v>2</v>
      </c>
      <c r="K288" t="str">
        <f t="shared" si="24"/>
        <v>Activity</v>
      </c>
      <c r="L288" s="28" t="str">
        <f>IF(NOT(ISBLANK(I288)),VLOOKUP(I288,CostLookup!A:B,2)*LEFT(C288,FIND(" ",C288)),"")</f>
        <v/>
      </c>
      <c r="M288" s="29">
        <f t="shared" si="21"/>
        <v>37025.279999999999</v>
      </c>
      <c r="N288" s="29" t="str">
        <f t="shared" si="22"/>
        <v/>
      </c>
      <c r="O288" s="29" t="str">
        <f t="shared" si="23"/>
        <v/>
      </c>
    </row>
    <row r="289" spans="1:15" x14ac:dyDescent="0.2">
      <c r="A289" s="24" t="s">
        <v>1034</v>
      </c>
      <c r="B289" t="s">
        <v>357</v>
      </c>
      <c r="C289" t="s">
        <v>391</v>
      </c>
      <c r="D289" s="22">
        <v>285286</v>
      </c>
      <c r="E289" s="22">
        <v>289291</v>
      </c>
      <c r="F289" t="s">
        <v>1376</v>
      </c>
      <c r="G289" t="s">
        <v>1378</v>
      </c>
      <c r="H289" t="s">
        <v>1036</v>
      </c>
      <c r="I289" t="s">
        <v>110</v>
      </c>
      <c r="J289" s="24">
        <f t="shared" si="20"/>
        <v>3</v>
      </c>
      <c r="K289" t="str">
        <f t="shared" si="24"/>
        <v>Task</v>
      </c>
      <c r="L289" s="28">
        <f>IF(NOT(ISBLANK(I289)),VLOOKUP(I289,CostLookup!A:B,2)*LEFT(C289,FIND(" ",C289)),"")</f>
        <v>21340.800000000003</v>
      </c>
      <c r="M289" s="29" t="str">
        <f t="shared" si="21"/>
        <v/>
      </c>
      <c r="N289" s="29" t="str">
        <f t="shared" si="22"/>
        <v/>
      </c>
      <c r="O289" s="29" t="str">
        <f t="shared" si="23"/>
        <v/>
      </c>
    </row>
    <row r="290" spans="1:15" x14ac:dyDescent="0.2">
      <c r="A290" s="24" t="s">
        <v>1037</v>
      </c>
      <c r="B290" t="s">
        <v>426</v>
      </c>
      <c r="C290" t="s">
        <v>391</v>
      </c>
      <c r="D290">
        <v>288</v>
      </c>
      <c r="E290" s="22">
        <v>291318</v>
      </c>
      <c r="F290" t="s">
        <v>1370</v>
      </c>
      <c r="G290" t="s">
        <v>1377</v>
      </c>
      <c r="H290" t="s">
        <v>1040</v>
      </c>
      <c r="I290" t="s">
        <v>131</v>
      </c>
      <c r="J290" s="24">
        <f t="shared" si="20"/>
        <v>3</v>
      </c>
      <c r="K290" t="str">
        <f t="shared" si="24"/>
        <v>Task</v>
      </c>
      <c r="L290" s="28">
        <f>IF(NOT(ISBLANK(I290)),VLOOKUP(I290,CostLookup!A:B,2)*LEFT(C290,FIND(" ",C290)),"")</f>
        <v>15684.48</v>
      </c>
      <c r="M290" s="29" t="str">
        <f t="shared" si="21"/>
        <v/>
      </c>
      <c r="N290" s="29" t="str">
        <f t="shared" si="22"/>
        <v/>
      </c>
      <c r="O290" s="29" t="str">
        <f t="shared" si="23"/>
        <v/>
      </c>
    </row>
    <row r="291" spans="1:15" x14ac:dyDescent="0.2">
      <c r="A291" s="24" t="s">
        <v>1041</v>
      </c>
      <c r="B291" t="s">
        <v>1042</v>
      </c>
      <c r="C291" t="s">
        <v>981</v>
      </c>
      <c r="F291" t="s">
        <v>1379</v>
      </c>
      <c r="G291" t="s">
        <v>1374</v>
      </c>
      <c r="J291" s="24">
        <f t="shared" si="20"/>
        <v>2</v>
      </c>
      <c r="K291" t="str">
        <f t="shared" si="24"/>
        <v>Activity</v>
      </c>
      <c r="L291" s="28" t="str">
        <f>IF(NOT(ISBLANK(I291)),VLOOKUP(I291,CostLookup!A:B,2)*LEFT(C291,FIND(" ",C291)),"")</f>
        <v/>
      </c>
      <c r="M291" s="29">
        <f t="shared" si="21"/>
        <v>31668.48</v>
      </c>
      <c r="N291" s="29" t="str">
        <f t="shared" si="22"/>
        <v/>
      </c>
      <c r="O291" s="29" t="str">
        <f t="shared" si="23"/>
        <v/>
      </c>
    </row>
    <row r="292" spans="1:15" x14ac:dyDescent="0.2">
      <c r="A292" s="24" t="s">
        <v>1044</v>
      </c>
      <c r="B292" t="s">
        <v>357</v>
      </c>
      <c r="C292" t="s">
        <v>391</v>
      </c>
      <c r="D292" s="22">
        <v>288289</v>
      </c>
      <c r="E292" s="22">
        <v>292</v>
      </c>
      <c r="F292" t="s">
        <v>1379</v>
      </c>
      <c r="G292" t="s">
        <v>1380</v>
      </c>
      <c r="H292" t="s">
        <v>1046</v>
      </c>
      <c r="I292" t="s">
        <v>108</v>
      </c>
      <c r="J292" s="24">
        <f t="shared" si="20"/>
        <v>3</v>
      </c>
      <c r="K292" t="str">
        <f t="shared" si="24"/>
        <v>Task</v>
      </c>
      <c r="L292" s="28">
        <f>IF(NOT(ISBLANK(I292)),VLOOKUP(I292,CostLookup!A:B,2)*LEFT(C292,FIND(" ",C292)),"")</f>
        <v>15984</v>
      </c>
      <c r="M292" s="29" t="str">
        <f t="shared" si="21"/>
        <v/>
      </c>
      <c r="N292" s="29" t="str">
        <f t="shared" si="22"/>
        <v/>
      </c>
      <c r="O292" s="29" t="str">
        <f t="shared" si="23"/>
        <v/>
      </c>
    </row>
    <row r="293" spans="1:15" x14ac:dyDescent="0.2">
      <c r="A293" s="24" t="s">
        <v>1046</v>
      </c>
      <c r="B293" t="s">
        <v>426</v>
      </c>
      <c r="C293" t="s">
        <v>391</v>
      </c>
      <c r="D293" s="22">
        <v>291</v>
      </c>
      <c r="E293">
        <v>318</v>
      </c>
      <c r="F293" t="s">
        <v>1381</v>
      </c>
      <c r="G293" t="s">
        <v>1374</v>
      </c>
      <c r="H293" t="s">
        <v>988</v>
      </c>
      <c r="I293" t="s">
        <v>133</v>
      </c>
      <c r="J293" s="24">
        <f t="shared" si="20"/>
        <v>3</v>
      </c>
      <c r="K293" t="str">
        <f t="shared" si="24"/>
        <v>Task</v>
      </c>
      <c r="L293" s="28">
        <f>IF(NOT(ISBLANK(I293)),VLOOKUP(I293,CostLookup!A:B,2)*LEFT(C293,FIND(" ",C293)),"")</f>
        <v>15684.48</v>
      </c>
      <c r="M293" s="29" t="str">
        <f t="shared" si="21"/>
        <v/>
      </c>
      <c r="N293" s="29" t="str">
        <f t="shared" si="22"/>
        <v/>
      </c>
      <c r="O293" s="29" t="str">
        <f t="shared" si="23"/>
        <v/>
      </c>
    </row>
    <row r="294" spans="1:15" x14ac:dyDescent="0.2">
      <c r="A294" s="24" t="s">
        <v>1220</v>
      </c>
      <c r="B294" t="s">
        <v>1048</v>
      </c>
      <c r="C294" t="s">
        <v>1049</v>
      </c>
      <c r="F294" t="s">
        <v>1367</v>
      </c>
      <c r="G294" t="s">
        <v>1382</v>
      </c>
      <c r="J294" s="24">
        <f t="shared" si="20"/>
        <v>1</v>
      </c>
      <c r="K294" t="str">
        <f t="shared" si="24"/>
        <v>Component</v>
      </c>
      <c r="L294" s="28" t="str">
        <f>IF(NOT(ISBLANK(I294)),VLOOKUP(I294,CostLookup!A:B,2)*LEFT(C294,FIND(" ",C294)),"")</f>
        <v/>
      </c>
      <c r="M294" s="29" t="str">
        <f t="shared" si="21"/>
        <v/>
      </c>
      <c r="N294" s="29">
        <f t="shared" si="22"/>
        <v>104303.99999999999</v>
      </c>
      <c r="O294" s="29" t="str">
        <f t="shared" si="23"/>
        <v/>
      </c>
    </row>
    <row r="295" spans="1:15" x14ac:dyDescent="0.2">
      <c r="A295" s="24" t="s">
        <v>1051</v>
      </c>
      <c r="B295" t="s">
        <v>1052</v>
      </c>
      <c r="C295" t="s">
        <v>527</v>
      </c>
      <c r="E295" s="22"/>
      <c r="F295" t="s">
        <v>1367</v>
      </c>
      <c r="G295" t="s">
        <v>1378</v>
      </c>
      <c r="J295" s="24">
        <f t="shared" si="20"/>
        <v>2</v>
      </c>
      <c r="K295" t="str">
        <f t="shared" si="24"/>
        <v>Activity</v>
      </c>
      <c r="L295" s="28" t="str">
        <f>IF(NOT(ISBLANK(I295)),VLOOKUP(I295,CostLookup!A:B,2)*LEFT(C295,FIND(" ",C295)),"")</f>
        <v/>
      </c>
      <c r="M295" s="29">
        <f t="shared" si="21"/>
        <v>40967.039999999994</v>
      </c>
      <c r="N295" s="29" t="str">
        <f t="shared" si="22"/>
        <v/>
      </c>
      <c r="O295" s="29" t="str">
        <f t="shared" si="23"/>
        <v/>
      </c>
    </row>
    <row r="296" spans="1:15" x14ac:dyDescent="0.2">
      <c r="A296" s="24" t="s">
        <v>1053</v>
      </c>
      <c r="B296" t="s">
        <v>338</v>
      </c>
      <c r="C296" t="s">
        <v>391</v>
      </c>
      <c r="D296">
        <v>276</v>
      </c>
      <c r="E296" s="22">
        <v>296</v>
      </c>
      <c r="F296" t="s">
        <v>1367</v>
      </c>
      <c r="G296" t="s">
        <v>1375</v>
      </c>
      <c r="H296" t="s">
        <v>1055</v>
      </c>
      <c r="I296" t="s">
        <v>139</v>
      </c>
      <c r="J296" s="24">
        <f t="shared" si="20"/>
        <v>3</v>
      </c>
      <c r="K296" t="str">
        <f t="shared" si="24"/>
        <v>Task</v>
      </c>
      <c r="L296" s="28">
        <f>IF(NOT(ISBLANK(I296)),VLOOKUP(I296,CostLookup!A:B,2)*LEFT(C296,FIND(" ",C296)),"")</f>
        <v>21844.799999999999</v>
      </c>
      <c r="M296" s="29" t="str">
        <f t="shared" si="21"/>
        <v/>
      </c>
      <c r="N296" s="29" t="str">
        <f t="shared" si="22"/>
        <v/>
      </c>
      <c r="O296" s="29" t="str">
        <f t="shared" si="23"/>
        <v/>
      </c>
    </row>
    <row r="297" spans="1:15" x14ac:dyDescent="0.2">
      <c r="A297" s="24" t="s">
        <v>1055</v>
      </c>
      <c r="B297" t="s">
        <v>414</v>
      </c>
      <c r="C297" t="s">
        <v>391</v>
      </c>
      <c r="D297">
        <v>295</v>
      </c>
      <c r="E297" s="22">
        <v>298318</v>
      </c>
      <c r="F297" t="s">
        <v>1376</v>
      </c>
      <c r="G297" t="s">
        <v>1378</v>
      </c>
      <c r="H297" t="s">
        <v>1056</v>
      </c>
      <c r="I297" t="s">
        <v>122</v>
      </c>
      <c r="J297" s="24">
        <f t="shared" si="20"/>
        <v>3</v>
      </c>
      <c r="K297" t="str">
        <f t="shared" si="24"/>
        <v>Task</v>
      </c>
      <c r="L297" s="28">
        <f>IF(NOT(ISBLANK(I297)),VLOOKUP(I297,CostLookup!A:B,2)*LEFT(C297,FIND(" ",C297)),"")</f>
        <v>19122.239999999998</v>
      </c>
      <c r="M297" s="29" t="str">
        <f t="shared" si="21"/>
        <v/>
      </c>
      <c r="N297" s="29" t="str">
        <f t="shared" si="22"/>
        <v/>
      </c>
      <c r="O297" s="29" t="str">
        <f t="shared" si="23"/>
        <v/>
      </c>
    </row>
    <row r="298" spans="1:15" x14ac:dyDescent="0.2">
      <c r="A298" s="24" t="s">
        <v>1057</v>
      </c>
      <c r="B298" t="s">
        <v>1058</v>
      </c>
      <c r="C298" t="s">
        <v>527</v>
      </c>
      <c r="D298" s="22"/>
      <c r="F298" t="s">
        <v>1370</v>
      </c>
      <c r="G298" t="s">
        <v>1383</v>
      </c>
      <c r="J298" s="24">
        <f t="shared" si="20"/>
        <v>2</v>
      </c>
      <c r="K298" t="str">
        <f t="shared" si="24"/>
        <v>Activity</v>
      </c>
      <c r="L298" s="28" t="str">
        <f>IF(NOT(ISBLANK(I298)),VLOOKUP(I298,CostLookup!A:B,2)*LEFT(C298,FIND(" ",C298)),"")</f>
        <v/>
      </c>
      <c r="M298" s="29">
        <f t="shared" si="21"/>
        <v>31668.48</v>
      </c>
      <c r="N298" s="29" t="str">
        <f t="shared" si="22"/>
        <v/>
      </c>
      <c r="O298" s="29" t="str">
        <f t="shared" si="23"/>
        <v/>
      </c>
    </row>
    <row r="299" spans="1:15" x14ac:dyDescent="0.2">
      <c r="A299" s="24" t="s">
        <v>1060</v>
      </c>
      <c r="B299" t="s">
        <v>357</v>
      </c>
      <c r="C299" t="s">
        <v>391</v>
      </c>
      <c r="D299" s="22">
        <v>296279</v>
      </c>
      <c r="E299" s="22">
        <v>299301</v>
      </c>
      <c r="F299" t="s">
        <v>1370</v>
      </c>
      <c r="G299" t="s">
        <v>1377</v>
      </c>
      <c r="H299" t="s">
        <v>1062</v>
      </c>
      <c r="I299" t="s">
        <v>108</v>
      </c>
      <c r="J299" s="24">
        <f t="shared" si="20"/>
        <v>3</v>
      </c>
      <c r="K299" t="str">
        <f t="shared" si="24"/>
        <v>Task</v>
      </c>
      <c r="L299" s="28">
        <f>IF(NOT(ISBLANK(I299)),VLOOKUP(I299,CostLookup!A:B,2)*LEFT(C299,FIND(" ",C299)),"")</f>
        <v>15984</v>
      </c>
      <c r="M299" s="29" t="str">
        <f t="shared" si="21"/>
        <v/>
      </c>
      <c r="N299" s="29" t="str">
        <f t="shared" si="22"/>
        <v/>
      </c>
      <c r="O299" s="29" t="str">
        <f t="shared" si="23"/>
        <v/>
      </c>
    </row>
    <row r="300" spans="1:15" x14ac:dyDescent="0.2">
      <c r="A300" s="24" t="s">
        <v>1063</v>
      </c>
      <c r="B300" t="s">
        <v>426</v>
      </c>
      <c r="C300" t="s">
        <v>391</v>
      </c>
      <c r="D300">
        <v>298</v>
      </c>
      <c r="E300" s="22">
        <v>318302</v>
      </c>
      <c r="F300" t="s">
        <v>1384</v>
      </c>
      <c r="G300" t="s">
        <v>1383</v>
      </c>
      <c r="H300" t="s">
        <v>1065</v>
      </c>
      <c r="I300" t="s">
        <v>131</v>
      </c>
      <c r="J300" s="24">
        <f t="shared" si="20"/>
        <v>3</v>
      </c>
      <c r="K300" t="str">
        <f t="shared" si="24"/>
        <v>Task</v>
      </c>
      <c r="L300" s="28">
        <f>IF(NOT(ISBLANK(I300)),VLOOKUP(I300,CostLookup!A:B,2)*LEFT(C300,FIND(" ",C300)),"")</f>
        <v>15684.48</v>
      </c>
      <c r="M300" s="29" t="str">
        <f t="shared" si="21"/>
        <v/>
      </c>
      <c r="N300" s="29" t="str">
        <f t="shared" si="22"/>
        <v/>
      </c>
      <c r="O300" s="29" t="str">
        <f t="shared" si="23"/>
        <v/>
      </c>
    </row>
    <row r="301" spans="1:15" x14ac:dyDescent="0.2">
      <c r="A301" s="24" t="s">
        <v>1066</v>
      </c>
      <c r="B301" t="s">
        <v>1067</v>
      </c>
      <c r="C301" t="s">
        <v>981</v>
      </c>
      <c r="F301" t="s">
        <v>1384</v>
      </c>
      <c r="G301" t="s">
        <v>1382</v>
      </c>
      <c r="J301" s="24">
        <f t="shared" si="20"/>
        <v>2</v>
      </c>
      <c r="K301" t="str">
        <f t="shared" si="24"/>
        <v>Activity</v>
      </c>
      <c r="L301" s="28" t="str">
        <f>IF(NOT(ISBLANK(I301)),VLOOKUP(I301,CostLookup!A:B,2)*LEFT(C301,FIND(" ",C301)),"")</f>
        <v/>
      </c>
      <c r="M301" s="29">
        <f t="shared" si="21"/>
        <v>31668.48</v>
      </c>
      <c r="N301" s="29" t="str">
        <f t="shared" si="22"/>
        <v/>
      </c>
      <c r="O301" s="29" t="str">
        <f t="shared" si="23"/>
        <v/>
      </c>
    </row>
    <row r="302" spans="1:15" x14ac:dyDescent="0.2">
      <c r="A302" s="24" t="s">
        <v>1068</v>
      </c>
      <c r="B302" t="s">
        <v>357</v>
      </c>
      <c r="C302" t="s">
        <v>391</v>
      </c>
      <c r="D302" s="22">
        <v>298</v>
      </c>
      <c r="E302">
        <v>302</v>
      </c>
      <c r="F302" t="s">
        <v>1384</v>
      </c>
      <c r="G302" t="s">
        <v>1383</v>
      </c>
      <c r="H302" t="s">
        <v>1070</v>
      </c>
      <c r="I302" t="s">
        <v>108</v>
      </c>
      <c r="J302" s="24">
        <f t="shared" si="20"/>
        <v>3</v>
      </c>
      <c r="K302" t="str">
        <f t="shared" si="24"/>
        <v>Task</v>
      </c>
      <c r="L302" s="28">
        <f>IF(NOT(ISBLANK(I302)),VLOOKUP(I302,CostLookup!A:B,2)*LEFT(C302,FIND(" ",C302)),"")</f>
        <v>15984</v>
      </c>
      <c r="M302" s="29" t="str">
        <f t="shared" si="21"/>
        <v/>
      </c>
      <c r="N302" s="29" t="str">
        <f t="shared" si="22"/>
        <v/>
      </c>
      <c r="O302" s="29" t="str">
        <f t="shared" si="23"/>
        <v/>
      </c>
    </row>
    <row r="303" spans="1:15" x14ac:dyDescent="0.2">
      <c r="A303" s="24" t="s">
        <v>1070</v>
      </c>
      <c r="B303" t="s">
        <v>426</v>
      </c>
      <c r="C303" t="s">
        <v>391</v>
      </c>
      <c r="D303" s="22">
        <v>301299</v>
      </c>
      <c r="E303" s="22">
        <v>305318308</v>
      </c>
      <c r="F303" t="s">
        <v>1379</v>
      </c>
      <c r="G303" t="s">
        <v>1382</v>
      </c>
      <c r="H303" t="s">
        <v>1072</v>
      </c>
      <c r="I303" t="s">
        <v>133</v>
      </c>
      <c r="J303" s="24">
        <f t="shared" si="20"/>
        <v>3</v>
      </c>
      <c r="K303" t="str">
        <f t="shared" si="24"/>
        <v>Task</v>
      </c>
      <c r="L303" s="28">
        <f>IF(NOT(ISBLANK(I303)),VLOOKUP(I303,CostLookup!A:B,2)*LEFT(C303,FIND(" ",C303)),"")</f>
        <v>15684.48</v>
      </c>
      <c r="M303" s="29" t="str">
        <f t="shared" si="21"/>
        <v/>
      </c>
      <c r="N303" s="29" t="str">
        <f t="shared" si="22"/>
        <v/>
      </c>
      <c r="O303" s="29" t="str">
        <f t="shared" si="23"/>
        <v/>
      </c>
    </row>
    <row r="304" spans="1:15" x14ac:dyDescent="0.2">
      <c r="A304" s="24" t="s">
        <v>1221</v>
      </c>
      <c r="B304" t="s">
        <v>846</v>
      </c>
      <c r="C304" t="s">
        <v>476</v>
      </c>
      <c r="E304" s="22"/>
      <c r="F304" t="s">
        <v>1381</v>
      </c>
      <c r="G304" t="s">
        <v>961</v>
      </c>
      <c r="J304" s="24">
        <f t="shared" si="20"/>
        <v>1</v>
      </c>
      <c r="K304" t="str">
        <f t="shared" si="24"/>
        <v>Component</v>
      </c>
      <c r="L304" s="28" t="str">
        <f>IF(NOT(ISBLANK(I304)),VLOOKUP(I304,CostLookup!A:B,2)*LEFT(C304,FIND(" ",C304)),"")</f>
        <v/>
      </c>
      <c r="M304" s="29" t="str">
        <f t="shared" si="21"/>
        <v/>
      </c>
      <c r="N304" s="29">
        <f t="shared" si="22"/>
        <v>175271.03999999998</v>
      </c>
      <c r="O304" s="29" t="str">
        <f t="shared" si="23"/>
        <v/>
      </c>
    </row>
    <row r="305" spans="1:15" x14ac:dyDescent="0.2">
      <c r="A305" s="24" t="s">
        <v>1076</v>
      </c>
      <c r="B305" t="s">
        <v>1077</v>
      </c>
      <c r="C305" t="s">
        <v>981</v>
      </c>
      <c r="F305" t="s">
        <v>1381</v>
      </c>
      <c r="G305" t="s">
        <v>1385</v>
      </c>
      <c r="J305" s="24">
        <f t="shared" si="20"/>
        <v>2</v>
      </c>
      <c r="K305" t="str">
        <f t="shared" si="24"/>
        <v>Activity</v>
      </c>
      <c r="L305" s="28" t="str">
        <f>IF(NOT(ISBLANK(I305)),VLOOKUP(I305,CostLookup!A:B,2)*LEFT(C305,FIND(" ",C305)),"")</f>
        <v/>
      </c>
      <c r="M305" s="29">
        <f t="shared" si="21"/>
        <v>40967.039999999994</v>
      </c>
      <c r="N305" s="29" t="str">
        <f t="shared" si="22"/>
        <v/>
      </c>
      <c r="O305" s="29" t="str">
        <f t="shared" si="23"/>
        <v/>
      </c>
    </row>
    <row r="306" spans="1:15" x14ac:dyDescent="0.2">
      <c r="A306" s="24" t="s">
        <v>1080</v>
      </c>
      <c r="B306" t="s">
        <v>338</v>
      </c>
      <c r="C306" t="s">
        <v>391</v>
      </c>
      <c r="D306">
        <v>302</v>
      </c>
      <c r="E306">
        <v>306</v>
      </c>
      <c r="F306" t="s">
        <v>1381</v>
      </c>
      <c r="G306" t="s">
        <v>1374</v>
      </c>
      <c r="H306" t="s">
        <v>1082</v>
      </c>
      <c r="I306" t="s">
        <v>139</v>
      </c>
      <c r="J306" s="24">
        <f t="shared" si="20"/>
        <v>3</v>
      </c>
      <c r="K306" t="str">
        <f t="shared" si="24"/>
        <v>Task</v>
      </c>
      <c r="L306" s="28">
        <f>IF(NOT(ISBLANK(I306)),VLOOKUP(I306,CostLookup!A:B,2)*LEFT(C306,FIND(" ",C306)),"")</f>
        <v>21844.799999999999</v>
      </c>
      <c r="M306" s="29" t="str">
        <f t="shared" si="21"/>
        <v/>
      </c>
      <c r="N306" s="29" t="str">
        <f t="shared" si="22"/>
        <v/>
      </c>
      <c r="O306" s="29" t="str">
        <f t="shared" si="23"/>
        <v/>
      </c>
    </row>
    <row r="307" spans="1:15" x14ac:dyDescent="0.2">
      <c r="A307" s="24" t="s">
        <v>1082</v>
      </c>
      <c r="B307" t="s">
        <v>414</v>
      </c>
      <c r="C307" t="s">
        <v>391</v>
      </c>
      <c r="D307">
        <v>305</v>
      </c>
      <c r="E307" s="22">
        <v>318309</v>
      </c>
      <c r="F307" t="s">
        <v>1386</v>
      </c>
      <c r="G307" t="s">
        <v>1385</v>
      </c>
      <c r="H307" t="s">
        <v>1085</v>
      </c>
      <c r="I307" t="s">
        <v>122</v>
      </c>
      <c r="J307" s="24">
        <f t="shared" si="20"/>
        <v>3</v>
      </c>
      <c r="K307" t="str">
        <f t="shared" si="24"/>
        <v>Task</v>
      </c>
      <c r="L307" s="28">
        <f>IF(NOT(ISBLANK(I307)),VLOOKUP(I307,CostLookup!A:B,2)*LEFT(C307,FIND(" ",C307)),"")</f>
        <v>19122.239999999998</v>
      </c>
      <c r="M307" s="29" t="str">
        <f t="shared" si="21"/>
        <v/>
      </c>
      <c r="N307" s="29" t="str">
        <f t="shared" si="22"/>
        <v/>
      </c>
      <c r="O307" s="29" t="str">
        <f t="shared" si="23"/>
        <v/>
      </c>
    </row>
    <row r="308" spans="1:15" x14ac:dyDescent="0.2">
      <c r="A308" s="24" t="s">
        <v>1086</v>
      </c>
      <c r="B308" t="s">
        <v>1087</v>
      </c>
      <c r="C308" t="s">
        <v>947</v>
      </c>
      <c r="F308" t="s">
        <v>1381</v>
      </c>
      <c r="G308" t="s">
        <v>1387</v>
      </c>
      <c r="J308" s="24">
        <f t="shared" si="20"/>
        <v>2</v>
      </c>
      <c r="K308" t="str">
        <f t="shared" si="24"/>
        <v>Activity</v>
      </c>
      <c r="L308" s="28" t="str">
        <f>IF(NOT(ISBLANK(I308)),VLOOKUP(I308,CostLookup!A:B,2)*LEFT(C308,FIND(" ",C308)),"")</f>
        <v/>
      </c>
      <c r="M308" s="29">
        <f t="shared" si="21"/>
        <v>31668.48</v>
      </c>
      <c r="N308" s="29" t="str">
        <f t="shared" si="22"/>
        <v/>
      </c>
      <c r="O308" s="29" t="str">
        <f t="shared" si="23"/>
        <v/>
      </c>
    </row>
    <row r="309" spans="1:15" x14ac:dyDescent="0.2">
      <c r="A309" s="24" t="s">
        <v>1089</v>
      </c>
      <c r="B309" t="s">
        <v>357</v>
      </c>
      <c r="C309" t="s">
        <v>391</v>
      </c>
      <c r="D309" s="22">
        <v>302</v>
      </c>
      <c r="E309" s="22">
        <v>309311</v>
      </c>
      <c r="F309" t="s">
        <v>1381</v>
      </c>
      <c r="G309" t="s">
        <v>1374</v>
      </c>
      <c r="H309" t="s">
        <v>1092</v>
      </c>
      <c r="I309" t="s">
        <v>108</v>
      </c>
      <c r="J309" s="24">
        <f t="shared" si="20"/>
        <v>3</v>
      </c>
      <c r="K309" t="str">
        <f t="shared" si="24"/>
        <v>Task</v>
      </c>
      <c r="L309" s="28">
        <f>IF(NOT(ISBLANK(I309)),VLOOKUP(I309,CostLookup!A:B,2)*LEFT(C309,FIND(" ",C309)),"")</f>
        <v>15984</v>
      </c>
      <c r="M309" s="29" t="str">
        <f t="shared" si="21"/>
        <v/>
      </c>
      <c r="N309" s="29" t="str">
        <f t="shared" si="22"/>
        <v/>
      </c>
      <c r="O309" s="29" t="str">
        <f t="shared" si="23"/>
        <v/>
      </c>
    </row>
    <row r="310" spans="1:15" x14ac:dyDescent="0.2">
      <c r="A310" s="24" t="s">
        <v>1093</v>
      </c>
      <c r="B310" t="s">
        <v>377</v>
      </c>
      <c r="C310" t="s">
        <v>391</v>
      </c>
      <c r="D310" s="22">
        <v>308306</v>
      </c>
      <c r="E310">
        <v>318</v>
      </c>
      <c r="F310" t="s">
        <v>987</v>
      </c>
      <c r="G310" t="s">
        <v>1387</v>
      </c>
      <c r="H310" t="s">
        <v>988</v>
      </c>
      <c r="I310" t="s">
        <v>131</v>
      </c>
      <c r="J310" s="24">
        <f t="shared" si="20"/>
        <v>3</v>
      </c>
      <c r="K310" t="str">
        <f t="shared" si="24"/>
        <v>Task</v>
      </c>
      <c r="L310" s="28">
        <f>IF(NOT(ISBLANK(I310)),VLOOKUP(I310,CostLookup!A:B,2)*LEFT(C310,FIND(" ",C310)),"")</f>
        <v>15684.48</v>
      </c>
      <c r="M310" s="29" t="str">
        <f t="shared" si="21"/>
        <v/>
      </c>
      <c r="N310" s="29" t="str">
        <f t="shared" si="22"/>
        <v/>
      </c>
      <c r="O310" s="29" t="str">
        <f t="shared" si="23"/>
        <v/>
      </c>
    </row>
    <row r="311" spans="1:15" x14ac:dyDescent="0.2">
      <c r="A311" s="24" t="s">
        <v>1096</v>
      </c>
      <c r="B311" t="s">
        <v>867</v>
      </c>
      <c r="C311" t="s">
        <v>527</v>
      </c>
      <c r="F311" t="s">
        <v>1386</v>
      </c>
      <c r="G311" t="s">
        <v>984</v>
      </c>
      <c r="J311" s="24">
        <f t="shared" si="20"/>
        <v>2</v>
      </c>
      <c r="K311" t="str">
        <f t="shared" si="24"/>
        <v>Activity</v>
      </c>
      <c r="L311" s="28" t="str">
        <f>IF(NOT(ISBLANK(I311)),VLOOKUP(I311,CostLookup!A:B,2)*LEFT(C311,FIND(" ",C311)),"")</f>
        <v/>
      </c>
      <c r="M311" s="29">
        <f t="shared" si="21"/>
        <v>37025.279999999999</v>
      </c>
      <c r="N311" s="29" t="str">
        <f t="shared" si="22"/>
        <v/>
      </c>
      <c r="O311" s="29" t="str">
        <f t="shared" si="23"/>
        <v/>
      </c>
    </row>
    <row r="312" spans="1:15" x14ac:dyDescent="0.2">
      <c r="A312" s="24" t="s">
        <v>1098</v>
      </c>
      <c r="B312" t="s">
        <v>357</v>
      </c>
      <c r="C312" t="s">
        <v>391</v>
      </c>
      <c r="D312" s="22">
        <v>308</v>
      </c>
      <c r="E312" s="22">
        <v>312314</v>
      </c>
      <c r="F312" t="s">
        <v>1386</v>
      </c>
      <c r="G312" t="s">
        <v>1388</v>
      </c>
      <c r="H312" t="s">
        <v>1101</v>
      </c>
      <c r="I312" t="s">
        <v>110</v>
      </c>
      <c r="J312" s="24">
        <f t="shared" si="20"/>
        <v>3</v>
      </c>
      <c r="K312" t="str">
        <f t="shared" si="24"/>
        <v>Task</v>
      </c>
      <c r="L312" s="28">
        <f>IF(NOT(ISBLANK(I312)),VLOOKUP(I312,CostLookup!A:B,2)*LEFT(C312,FIND(" ",C312)),"")</f>
        <v>21340.800000000003</v>
      </c>
      <c r="M312" s="29" t="str">
        <f t="shared" si="21"/>
        <v/>
      </c>
      <c r="N312" s="29" t="str">
        <f t="shared" si="22"/>
        <v/>
      </c>
      <c r="O312" s="29" t="str">
        <f t="shared" si="23"/>
        <v/>
      </c>
    </row>
    <row r="313" spans="1:15" x14ac:dyDescent="0.2">
      <c r="A313" s="24" t="s">
        <v>1102</v>
      </c>
      <c r="B313" t="s">
        <v>377</v>
      </c>
      <c r="C313" t="s">
        <v>391</v>
      </c>
      <c r="D313">
        <v>311</v>
      </c>
      <c r="E313" s="22">
        <v>314318</v>
      </c>
      <c r="F313" t="s">
        <v>1389</v>
      </c>
      <c r="G313" t="s">
        <v>984</v>
      </c>
      <c r="H313" t="s">
        <v>1105</v>
      </c>
      <c r="I313" t="s">
        <v>131</v>
      </c>
      <c r="J313" s="24">
        <f t="shared" si="20"/>
        <v>3</v>
      </c>
      <c r="K313" t="str">
        <f t="shared" si="24"/>
        <v>Task</v>
      </c>
      <c r="L313" s="28">
        <f>IF(NOT(ISBLANK(I313)),VLOOKUP(I313,CostLookup!A:B,2)*LEFT(C313,FIND(" ",C313)),"")</f>
        <v>15684.48</v>
      </c>
      <c r="M313" s="29" t="str">
        <f t="shared" si="21"/>
        <v/>
      </c>
      <c r="N313" s="29" t="str">
        <f t="shared" si="22"/>
        <v/>
      </c>
      <c r="O313" s="29" t="str">
        <f t="shared" si="23"/>
        <v/>
      </c>
    </row>
    <row r="314" spans="1:15" x14ac:dyDescent="0.2">
      <c r="A314" s="24" t="s">
        <v>1106</v>
      </c>
      <c r="B314" t="s">
        <v>1107</v>
      </c>
      <c r="C314" t="s">
        <v>527</v>
      </c>
      <c r="F314" t="s">
        <v>987</v>
      </c>
      <c r="G314" t="s">
        <v>961</v>
      </c>
      <c r="J314" s="24">
        <f t="shared" si="20"/>
        <v>2</v>
      </c>
      <c r="K314" t="str">
        <f t="shared" si="24"/>
        <v>Activity</v>
      </c>
      <c r="L314" s="28" t="str">
        <f>IF(NOT(ISBLANK(I314)),VLOOKUP(I314,CostLookup!A:B,2)*LEFT(C314,FIND(" ",C314)),"")</f>
        <v/>
      </c>
      <c r="M314" s="29">
        <f t="shared" si="21"/>
        <v>65610.239999999991</v>
      </c>
      <c r="N314" s="29" t="str">
        <f t="shared" si="22"/>
        <v/>
      </c>
      <c r="O314" s="29" t="str">
        <f t="shared" si="23"/>
        <v/>
      </c>
    </row>
    <row r="315" spans="1:15" x14ac:dyDescent="0.2">
      <c r="A315" s="24" t="s">
        <v>1109</v>
      </c>
      <c r="B315" t="s">
        <v>385</v>
      </c>
      <c r="C315" t="s">
        <v>391</v>
      </c>
      <c r="D315" s="22">
        <v>311312</v>
      </c>
      <c r="E315">
        <v>315</v>
      </c>
      <c r="F315" t="s">
        <v>987</v>
      </c>
      <c r="G315" t="s">
        <v>1387</v>
      </c>
      <c r="H315" t="s">
        <v>1111</v>
      </c>
      <c r="I315" t="s">
        <v>388</v>
      </c>
      <c r="J315" s="24">
        <f t="shared" si="20"/>
        <v>3</v>
      </c>
      <c r="K315" t="str">
        <f t="shared" si="24"/>
        <v>Task</v>
      </c>
      <c r="L315" s="28">
        <f>IF(NOT(ISBLANK(I315)),VLOOKUP(I315,CostLookup!A:B,2)*LEFT(C315,FIND(" ",C315)),"")</f>
        <v>35633.279999999999</v>
      </c>
      <c r="M315" s="29" t="str">
        <f t="shared" si="21"/>
        <v/>
      </c>
      <c r="N315" s="29" t="str">
        <f t="shared" si="22"/>
        <v/>
      </c>
      <c r="O315" s="29" t="str">
        <f t="shared" si="23"/>
        <v/>
      </c>
    </row>
    <row r="316" spans="1:15" x14ac:dyDescent="0.2">
      <c r="A316" s="24" t="s">
        <v>1111</v>
      </c>
      <c r="B316" t="s">
        <v>390</v>
      </c>
      <c r="C316" t="s">
        <v>391</v>
      </c>
      <c r="D316">
        <v>314</v>
      </c>
      <c r="E316">
        <v>318</v>
      </c>
      <c r="F316" t="s">
        <v>1390</v>
      </c>
      <c r="G316" t="s">
        <v>961</v>
      </c>
      <c r="H316" t="s">
        <v>988</v>
      </c>
      <c r="I316" t="s">
        <v>397</v>
      </c>
      <c r="J316" s="24">
        <f t="shared" si="20"/>
        <v>3</v>
      </c>
      <c r="K316" t="str">
        <f t="shared" si="24"/>
        <v>Task</v>
      </c>
      <c r="L316" s="28">
        <f>IF(NOT(ISBLANK(I316)),VLOOKUP(I316,CostLookup!A:B,2)*LEFT(C316,FIND(" ",C316)),"")</f>
        <v>29976.959999999999</v>
      </c>
      <c r="M316" s="29" t="str">
        <f t="shared" si="21"/>
        <v/>
      </c>
      <c r="N316" s="29" t="str">
        <f t="shared" si="22"/>
        <v/>
      </c>
      <c r="O316" s="29" t="str">
        <f t="shared" si="23"/>
        <v/>
      </c>
    </row>
    <row r="317" spans="1:15" x14ac:dyDescent="0.2">
      <c r="A317" s="24" t="s">
        <v>1222</v>
      </c>
      <c r="B317" t="s">
        <v>1113</v>
      </c>
      <c r="C317" t="s">
        <v>1391</v>
      </c>
      <c r="E317" s="22"/>
      <c r="F317" t="s">
        <v>1349</v>
      </c>
      <c r="G317" t="s">
        <v>1247</v>
      </c>
      <c r="J317" s="24">
        <f t="shared" si="20"/>
        <v>1</v>
      </c>
      <c r="K317" t="str">
        <f t="shared" si="24"/>
        <v>Component</v>
      </c>
      <c r="L317" s="28" t="str">
        <f>IF(NOT(ISBLANK(I317)),VLOOKUP(I317,CostLookup!A:B,2)*LEFT(C317,FIND(" ",C317)),"")</f>
        <v/>
      </c>
      <c r="M317" s="29" t="str">
        <f t="shared" si="21"/>
        <v/>
      </c>
      <c r="N317" s="29">
        <f t="shared" si="22"/>
        <v>471062.23999999993</v>
      </c>
      <c r="O317" s="29" t="str">
        <f t="shared" si="23"/>
        <v/>
      </c>
    </row>
    <row r="318" spans="1:15" x14ac:dyDescent="0.2">
      <c r="A318" s="24" t="s">
        <v>1115</v>
      </c>
      <c r="B318" t="s">
        <v>1116</v>
      </c>
      <c r="C318" t="s">
        <v>421</v>
      </c>
      <c r="F318" t="s">
        <v>1017</v>
      </c>
      <c r="G318" t="s">
        <v>72</v>
      </c>
      <c r="J318" s="24">
        <f t="shared" si="20"/>
        <v>2</v>
      </c>
      <c r="K318" t="str">
        <f t="shared" si="24"/>
        <v>Activity</v>
      </c>
      <c r="L318" s="28" t="str">
        <f>IF(NOT(ISBLANK(I318)),VLOOKUP(I318,CostLookup!A:B,2)*LEFT(C318,FIND(" ",C318)),"")</f>
        <v/>
      </c>
      <c r="M318" s="29">
        <f t="shared" si="21"/>
        <v>94831.2</v>
      </c>
      <c r="N318" s="29" t="str">
        <f t="shared" si="22"/>
        <v/>
      </c>
      <c r="O318" s="29" t="str">
        <f t="shared" si="23"/>
        <v/>
      </c>
    </row>
    <row r="319" spans="1:15" x14ac:dyDescent="0.2">
      <c r="A319" s="24" t="s">
        <v>988</v>
      </c>
      <c r="B319" t="s">
        <v>1118</v>
      </c>
      <c r="C319" t="s">
        <v>391</v>
      </c>
      <c r="D319" s="22">
        <v>2.6626927227627899E+47</v>
      </c>
      <c r="E319">
        <v>319</v>
      </c>
      <c r="F319" t="s">
        <v>1017</v>
      </c>
      <c r="G319" t="s">
        <v>83</v>
      </c>
      <c r="H319" t="s">
        <v>1121</v>
      </c>
      <c r="I319" t="s">
        <v>1240</v>
      </c>
      <c r="J319" s="24">
        <f t="shared" si="20"/>
        <v>3</v>
      </c>
      <c r="K319" t="str">
        <f t="shared" si="24"/>
        <v>Task</v>
      </c>
      <c r="L319" s="28">
        <f>IF(NOT(ISBLANK(I319)),VLOOKUP(I319,CostLookup!A:B,2)*LEFT(C319,FIND(" ",C319)),"")</f>
        <v>37324.800000000003</v>
      </c>
      <c r="M319" s="29" t="str">
        <f t="shared" si="21"/>
        <v/>
      </c>
      <c r="N319" s="29" t="str">
        <f t="shared" si="22"/>
        <v/>
      </c>
      <c r="O319" s="29" t="str">
        <f t="shared" si="23"/>
        <v/>
      </c>
    </row>
    <row r="320" spans="1:15" x14ac:dyDescent="0.2">
      <c r="A320" s="24" t="s">
        <v>1121</v>
      </c>
      <c r="B320" t="s">
        <v>1122</v>
      </c>
      <c r="C320" t="s">
        <v>391</v>
      </c>
      <c r="D320">
        <v>318</v>
      </c>
      <c r="E320">
        <v>320</v>
      </c>
      <c r="F320" t="s">
        <v>1392</v>
      </c>
      <c r="G320" t="s">
        <v>1253</v>
      </c>
      <c r="H320" t="s">
        <v>1125</v>
      </c>
      <c r="I320" t="s">
        <v>1241</v>
      </c>
      <c r="J320" s="24">
        <f t="shared" si="20"/>
        <v>3</v>
      </c>
      <c r="K320" t="str">
        <f t="shared" si="24"/>
        <v>Task</v>
      </c>
      <c r="L320" s="28">
        <f>IF(NOT(ISBLANK(I320)),VLOOKUP(I320,CostLookup!A:B,2)*LEFT(C320,FIND(" ",C320)),"")</f>
        <v>40463.040000000001</v>
      </c>
      <c r="M320" s="29" t="str">
        <f t="shared" si="21"/>
        <v/>
      </c>
      <c r="N320" s="29" t="str">
        <f t="shared" si="22"/>
        <v/>
      </c>
      <c r="O320" s="29" t="str">
        <f t="shared" si="23"/>
        <v/>
      </c>
    </row>
    <row r="321" spans="1:15" x14ac:dyDescent="0.2">
      <c r="A321" s="24" t="s">
        <v>1125</v>
      </c>
      <c r="B321" t="s">
        <v>1126</v>
      </c>
      <c r="C321" t="s">
        <v>348</v>
      </c>
      <c r="D321">
        <v>319</v>
      </c>
      <c r="E321" s="22">
        <v>328326325</v>
      </c>
      <c r="F321" t="s">
        <v>1393</v>
      </c>
      <c r="G321" t="s">
        <v>72</v>
      </c>
      <c r="H321" t="s">
        <v>1394</v>
      </c>
      <c r="I321" t="s">
        <v>616</v>
      </c>
      <c r="J321" s="24">
        <f t="shared" si="20"/>
        <v>3</v>
      </c>
      <c r="K321" t="str">
        <f t="shared" si="24"/>
        <v>Task</v>
      </c>
      <c r="L321" s="28">
        <f>IF(NOT(ISBLANK(I321)),VLOOKUP(I321,CostLookup!A:B,2)*LEFT(C321,FIND(" ",C321)),"")</f>
        <v>17043.36</v>
      </c>
      <c r="M321" s="29" t="str">
        <f t="shared" si="21"/>
        <v/>
      </c>
      <c r="N321" s="29" t="str">
        <f t="shared" si="22"/>
        <v/>
      </c>
      <c r="O321" s="29" t="str">
        <f t="shared" si="23"/>
        <v/>
      </c>
    </row>
    <row r="322" spans="1:15" x14ac:dyDescent="0.2">
      <c r="A322" s="24" t="s">
        <v>1130</v>
      </c>
      <c r="B322" t="s">
        <v>1131</v>
      </c>
      <c r="C322" t="s">
        <v>1395</v>
      </c>
      <c r="D322" s="22"/>
      <c r="F322" t="s">
        <v>1349</v>
      </c>
      <c r="G322" t="s">
        <v>1236</v>
      </c>
      <c r="J322" s="24">
        <f t="shared" si="20"/>
        <v>2</v>
      </c>
      <c r="K322" t="str">
        <f t="shared" si="24"/>
        <v>Activity</v>
      </c>
      <c r="L322" s="28" t="str">
        <f>IF(NOT(ISBLANK(I322)),VLOOKUP(I322,CostLookup!A:B,2)*LEFT(C322,FIND(" ",C322)),"")</f>
        <v/>
      </c>
      <c r="M322" s="29">
        <f t="shared" si="21"/>
        <v>151141.76000000001</v>
      </c>
      <c r="N322" s="29" t="str">
        <f t="shared" si="22"/>
        <v/>
      </c>
      <c r="O322" s="29" t="str">
        <f t="shared" si="23"/>
        <v/>
      </c>
    </row>
    <row r="323" spans="1:15" x14ac:dyDescent="0.2">
      <c r="A323" s="24" t="s">
        <v>1133</v>
      </c>
      <c r="B323" t="s">
        <v>1134</v>
      </c>
      <c r="C323" t="s">
        <v>251</v>
      </c>
      <c r="D323">
        <v>262</v>
      </c>
      <c r="E323">
        <v>328</v>
      </c>
      <c r="F323" t="s">
        <v>1349</v>
      </c>
      <c r="G323" t="s">
        <v>955</v>
      </c>
      <c r="H323" t="s">
        <v>1129</v>
      </c>
      <c r="I323" t="s">
        <v>375</v>
      </c>
      <c r="J323" s="24">
        <f t="shared" ref="J323:J339" si="25">LEN(A323)-LEN(SUBSTITUTE(A323,".",""))</f>
        <v>3</v>
      </c>
      <c r="K323" t="str">
        <f t="shared" si="24"/>
        <v>Task</v>
      </c>
      <c r="L323" s="28">
        <f>IF(NOT(ISBLANK(I323)),VLOOKUP(I323,CostLookup!A:B,2)*LEFT(C323,FIND(" ",C323)),"")</f>
        <v>12054.400000000001</v>
      </c>
      <c r="M323" s="29" t="str">
        <f t="shared" ref="M323:M339" si="26">IF(EXACT($K323,"Activity"),SUMIF($A:$A,CONCATENATE($A323,"*"),$L:$L),"")</f>
        <v/>
      </c>
      <c r="N323" s="29" t="str">
        <f t="shared" ref="N323:N339" si="27">IF(EXACT($K323,"Component"),SUMIF($A:$A,CONCATENATE($A323,"*"),$L:$L),"")</f>
        <v/>
      </c>
      <c r="O323" s="29" t="str">
        <f t="shared" ref="O323:O339" si="28">IF(EXACT(K323,"Phase"),SUMIF(A:A,CONCATENATE(A323,"*"),L:L),"")</f>
        <v/>
      </c>
    </row>
    <row r="324" spans="1:15" x14ac:dyDescent="0.2">
      <c r="A324" s="24" t="s">
        <v>1136</v>
      </c>
      <c r="B324" t="s">
        <v>662</v>
      </c>
      <c r="C324" t="s">
        <v>391</v>
      </c>
      <c r="D324">
        <v>262</v>
      </c>
      <c r="E324">
        <v>328</v>
      </c>
      <c r="F324" t="s">
        <v>1349</v>
      </c>
      <c r="G324" t="s">
        <v>150</v>
      </c>
      <c r="H324" t="s">
        <v>1129</v>
      </c>
      <c r="I324" t="s">
        <v>616</v>
      </c>
      <c r="J324" s="24">
        <f t="shared" si="25"/>
        <v>3</v>
      </c>
      <c r="K324" t="str">
        <f t="shared" si="24"/>
        <v>Task</v>
      </c>
      <c r="L324" s="28">
        <f>IF(NOT(ISBLANK(I324)),VLOOKUP(I324,CostLookup!A:B,2)*LEFT(C324,FIND(" ",C324)),"")</f>
        <v>34086.720000000001</v>
      </c>
      <c r="M324" s="29" t="str">
        <f t="shared" si="26"/>
        <v/>
      </c>
      <c r="N324" s="29" t="str">
        <f t="shared" si="27"/>
        <v/>
      </c>
      <c r="O324" s="29" t="str">
        <f t="shared" si="28"/>
        <v/>
      </c>
    </row>
    <row r="325" spans="1:15" x14ac:dyDescent="0.2">
      <c r="A325" s="24" t="s">
        <v>1138</v>
      </c>
      <c r="B325" t="s">
        <v>1139</v>
      </c>
      <c r="C325" t="s">
        <v>251</v>
      </c>
      <c r="D325">
        <v>262</v>
      </c>
      <c r="E325">
        <v>328</v>
      </c>
      <c r="F325" t="s">
        <v>928</v>
      </c>
      <c r="G325" t="s">
        <v>930</v>
      </c>
      <c r="H325" t="s">
        <v>1129</v>
      </c>
      <c r="I325" t="s">
        <v>616</v>
      </c>
      <c r="J325" s="24">
        <f t="shared" si="25"/>
        <v>3</v>
      </c>
      <c r="K325" t="str">
        <f t="shared" si="24"/>
        <v>Task</v>
      </c>
      <c r="L325" s="28">
        <f>IF(NOT(ISBLANK(I325)),VLOOKUP(I325,CostLookup!A:B,2)*LEFT(C325,FIND(" ",C325)),"")</f>
        <v>11362.240000000002</v>
      </c>
      <c r="M325" s="29" t="str">
        <f t="shared" si="26"/>
        <v/>
      </c>
      <c r="N325" s="29" t="str">
        <f t="shared" si="27"/>
        <v/>
      </c>
      <c r="O325" s="29" t="str">
        <f t="shared" si="28"/>
        <v/>
      </c>
    </row>
    <row r="326" spans="1:15" x14ac:dyDescent="0.2">
      <c r="A326" s="24" t="s">
        <v>1141</v>
      </c>
      <c r="B326" t="s">
        <v>1142</v>
      </c>
      <c r="C326" t="s">
        <v>358</v>
      </c>
      <c r="D326" s="22">
        <v>262320</v>
      </c>
      <c r="E326">
        <v>328</v>
      </c>
      <c r="F326" t="s">
        <v>1396</v>
      </c>
      <c r="G326" t="s">
        <v>1397</v>
      </c>
      <c r="H326" t="s">
        <v>1129</v>
      </c>
      <c r="I326" t="s">
        <v>375</v>
      </c>
      <c r="J326" s="24">
        <f t="shared" si="25"/>
        <v>3</v>
      </c>
      <c r="K326" t="str">
        <f t="shared" si="24"/>
        <v>Task</v>
      </c>
      <c r="L326" s="28">
        <f>IF(NOT(ISBLANK(I326)),VLOOKUP(I326,CostLookup!A:B,2)*LEFT(C326,FIND(" ",C326)),"")</f>
        <v>24108.800000000003</v>
      </c>
      <c r="M326" s="29" t="str">
        <f t="shared" si="26"/>
        <v/>
      </c>
      <c r="N326" s="29" t="str">
        <f t="shared" si="27"/>
        <v/>
      </c>
      <c r="O326" s="29" t="str">
        <f t="shared" si="28"/>
        <v/>
      </c>
    </row>
    <row r="327" spans="1:15" x14ac:dyDescent="0.2">
      <c r="A327" s="24" t="s">
        <v>1143</v>
      </c>
      <c r="B327" t="s">
        <v>1144</v>
      </c>
      <c r="C327" t="s">
        <v>362</v>
      </c>
      <c r="D327" s="22">
        <v>262320</v>
      </c>
      <c r="E327">
        <v>328</v>
      </c>
      <c r="F327" t="s">
        <v>1396</v>
      </c>
      <c r="G327" t="s">
        <v>1236</v>
      </c>
      <c r="H327" t="s">
        <v>1129</v>
      </c>
      <c r="I327" t="s">
        <v>1145</v>
      </c>
      <c r="J327" s="24">
        <f t="shared" si="25"/>
        <v>3</v>
      </c>
      <c r="K327" t="str">
        <f t="shared" si="24"/>
        <v>Task</v>
      </c>
      <c r="L327" s="28">
        <f>IF(NOT(ISBLANK(I327)),VLOOKUP(I327,CostLookup!A:B,2)*LEFT(C327,FIND(" ",C327)),"")</f>
        <v>69529.600000000006</v>
      </c>
      <c r="M327" s="29" t="str">
        <f t="shared" si="26"/>
        <v/>
      </c>
      <c r="N327" s="29" t="str">
        <f t="shared" si="27"/>
        <v/>
      </c>
      <c r="O327" s="29" t="str">
        <f t="shared" si="28"/>
        <v/>
      </c>
    </row>
    <row r="328" spans="1:15" x14ac:dyDescent="0.2">
      <c r="A328" s="24" t="s">
        <v>1146</v>
      </c>
      <c r="B328" t="s">
        <v>1147</v>
      </c>
      <c r="C328" t="s">
        <v>421</v>
      </c>
      <c r="F328" t="s">
        <v>1398</v>
      </c>
      <c r="G328" t="s">
        <v>1235</v>
      </c>
      <c r="J328" s="24">
        <f t="shared" si="25"/>
        <v>2</v>
      </c>
      <c r="K328" t="str">
        <f t="shared" ref="K328:K339" si="29">IF(J328=0,"Phase",IF(J328&gt;=J329,"Task",IF(J328=1,"Component",IF(J328=2,"Activity",""))))</f>
        <v>Activity</v>
      </c>
      <c r="L328" s="28" t="str">
        <f>IF(NOT(ISBLANK(I328)),VLOOKUP(I328,CostLookup!A:B,2)*LEFT(C328,FIND(" ",C328)),"")</f>
        <v/>
      </c>
      <c r="M328" s="29">
        <f t="shared" si="26"/>
        <v>102401.28000000001</v>
      </c>
      <c r="N328" s="29" t="str">
        <f t="shared" si="27"/>
        <v/>
      </c>
      <c r="O328" s="29" t="str">
        <f t="shared" si="28"/>
        <v/>
      </c>
    </row>
    <row r="329" spans="1:15" x14ac:dyDescent="0.2">
      <c r="A329" s="24" t="s">
        <v>1129</v>
      </c>
      <c r="B329" t="s">
        <v>1149</v>
      </c>
      <c r="C329" t="s">
        <v>391</v>
      </c>
      <c r="D329" s="22">
        <v>3.2032232332432499E+17</v>
      </c>
      <c r="E329" s="22">
        <v>329336</v>
      </c>
      <c r="F329" t="s">
        <v>1398</v>
      </c>
      <c r="G329" t="s">
        <v>1250</v>
      </c>
      <c r="H329" t="s">
        <v>1151</v>
      </c>
      <c r="I329" t="s">
        <v>1242</v>
      </c>
      <c r="J329" s="24">
        <f t="shared" si="25"/>
        <v>3</v>
      </c>
      <c r="K329" t="str">
        <f t="shared" si="29"/>
        <v>Task</v>
      </c>
      <c r="L329" s="28">
        <f>IF(NOT(ISBLANK(I329)),VLOOKUP(I329,CostLookup!A:B,2)*LEFT(C329,FIND(" ",C329)),"")</f>
        <v>15684.48</v>
      </c>
      <c r="M329" s="29" t="str">
        <f t="shared" si="26"/>
        <v/>
      </c>
      <c r="N329" s="29" t="str">
        <f t="shared" si="27"/>
        <v/>
      </c>
      <c r="O329" s="29" t="str">
        <f t="shared" si="28"/>
        <v/>
      </c>
    </row>
    <row r="330" spans="1:15" x14ac:dyDescent="0.2">
      <c r="A330" s="24" t="s">
        <v>1152</v>
      </c>
      <c r="B330" t="s">
        <v>1153</v>
      </c>
      <c r="C330" t="s">
        <v>391</v>
      </c>
      <c r="D330">
        <v>328</v>
      </c>
      <c r="E330">
        <v>330</v>
      </c>
      <c r="F330" t="s">
        <v>1399</v>
      </c>
      <c r="G330" t="s">
        <v>59</v>
      </c>
      <c r="H330" t="s">
        <v>1156</v>
      </c>
      <c r="I330" t="s">
        <v>1243</v>
      </c>
      <c r="J330" s="24">
        <f t="shared" si="25"/>
        <v>3</v>
      </c>
      <c r="K330" t="str">
        <f t="shared" si="29"/>
        <v>Task</v>
      </c>
      <c r="L330" s="28">
        <f>IF(NOT(ISBLANK(I330)),VLOOKUP(I330,CostLookup!A:B,2)*LEFT(C330,FIND(" ",C330)),"")</f>
        <v>68635.200000000012</v>
      </c>
      <c r="M330" s="29" t="str">
        <f t="shared" si="26"/>
        <v/>
      </c>
      <c r="N330" s="29" t="str">
        <f t="shared" si="27"/>
        <v/>
      </c>
      <c r="O330" s="29" t="str">
        <f t="shared" si="28"/>
        <v/>
      </c>
    </row>
    <row r="331" spans="1:15" x14ac:dyDescent="0.2">
      <c r="A331" s="24" t="s">
        <v>1156</v>
      </c>
      <c r="B331" t="s">
        <v>1157</v>
      </c>
      <c r="C331" t="s">
        <v>348</v>
      </c>
      <c r="D331">
        <v>329</v>
      </c>
      <c r="E331">
        <v>332</v>
      </c>
      <c r="F331" t="s">
        <v>1148</v>
      </c>
      <c r="G331" t="s">
        <v>1235</v>
      </c>
      <c r="H331" t="s">
        <v>1160</v>
      </c>
      <c r="I331" t="s">
        <v>375</v>
      </c>
      <c r="J331" s="24">
        <f t="shared" si="25"/>
        <v>3</v>
      </c>
      <c r="K331" t="str">
        <f t="shared" si="29"/>
        <v>Task</v>
      </c>
      <c r="L331" s="28">
        <f>IF(NOT(ISBLANK(I331)),VLOOKUP(I331,CostLookup!A:B,2)*LEFT(C331,FIND(" ",C331)),"")</f>
        <v>18081.600000000002</v>
      </c>
      <c r="M331" s="29" t="str">
        <f t="shared" si="26"/>
        <v/>
      </c>
      <c r="N331" s="29" t="str">
        <f t="shared" si="27"/>
        <v/>
      </c>
      <c r="O331" s="29" t="str">
        <f t="shared" si="28"/>
        <v/>
      </c>
    </row>
    <row r="332" spans="1:15" x14ac:dyDescent="0.2">
      <c r="A332" s="24" t="s">
        <v>1161</v>
      </c>
      <c r="B332" t="s">
        <v>927</v>
      </c>
      <c r="C332" t="s">
        <v>1162</v>
      </c>
      <c r="F332" t="s">
        <v>1400</v>
      </c>
      <c r="G332" t="s">
        <v>56</v>
      </c>
      <c r="J332" s="24">
        <f t="shared" si="25"/>
        <v>2</v>
      </c>
      <c r="K332" t="str">
        <f t="shared" si="29"/>
        <v>Activity</v>
      </c>
      <c r="L332" s="28" t="str">
        <f>IF(NOT(ISBLANK(I332)),VLOOKUP(I332,CostLookup!A:B,2)*LEFT(C332,FIND(" ",C332)),"")</f>
        <v/>
      </c>
      <c r="M332" s="29">
        <f t="shared" si="26"/>
        <v>80006.400000000009</v>
      </c>
      <c r="N332" s="29" t="str">
        <f t="shared" si="27"/>
        <v/>
      </c>
      <c r="O332" s="29" t="str">
        <f t="shared" si="28"/>
        <v/>
      </c>
    </row>
    <row r="333" spans="1:15" x14ac:dyDescent="0.2">
      <c r="A333" s="24" t="s">
        <v>1160</v>
      </c>
      <c r="B333" t="s">
        <v>1165</v>
      </c>
      <c r="C333" t="s">
        <v>391</v>
      </c>
      <c r="D333">
        <v>330</v>
      </c>
      <c r="E333">
        <v>333</v>
      </c>
      <c r="F333" t="s">
        <v>1400</v>
      </c>
      <c r="G333" t="s">
        <v>1245</v>
      </c>
      <c r="H333" t="s">
        <v>1167</v>
      </c>
      <c r="I333" t="s">
        <v>424</v>
      </c>
      <c r="J333" s="24">
        <f t="shared" si="25"/>
        <v>3</v>
      </c>
      <c r="K333" t="str">
        <f t="shared" si="29"/>
        <v>Task</v>
      </c>
      <c r="L333" s="28">
        <f>IF(NOT(ISBLANK(I333)),VLOOKUP(I333,CostLookup!A:B,2)*LEFT(C333,FIND(" ",C333)),"")</f>
        <v>37324.800000000003</v>
      </c>
      <c r="M333" s="29" t="str">
        <f t="shared" si="26"/>
        <v/>
      </c>
      <c r="N333" s="29" t="str">
        <f t="shared" si="27"/>
        <v/>
      </c>
      <c r="O333" s="29" t="str">
        <f t="shared" si="28"/>
        <v/>
      </c>
    </row>
    <row r="334" spans="1:15" x14ac:dyDescent="0.2">
      <c r="A334" s="24" t="s">
        <v>1167</v>
      </c>
      <c r="B334" t="s">
        <v>1168</v>
      </c>
      <c r="C334" t="s">
        <v>391</v>
      </c>
      <c r="D334">
        <v>332</v>
      </c>
      <c r="E334" s="22">
        <v>334337</v>
      </c>
      <c r="F334" t="s">
        <v>1401</v>
      </c>
      <c r="G334" t="s">
        <v>54</v>
      </c>
      <c r="H334" t="s">
        <v>1171</v>
      </c>
      <c r="I334" t="s">
        <v>110</v>
      </c>
      <c r="J334" s="24">
        <f t="shared" si="25"/>
        <v>3</v>
      </c>
      <c r="K334" t="str">
        <f t="shared" si="29"/>
        <v>Task</v>
      </c>
      <c r="L334" s="28">
        <f>IF(NOT(ISBLANK(I334)),VLOOKUP(I334,CostLookup!A:B,2)*LEFT(C334,FIND(" ",C334)),"")</f>
        <v>21340.800000000003</v>
      </c>
      <c r="M334" s="29" t="str">
        <f t="shared" si="26"/>
        <v/>
      </c>
      <c r="N334" s="29" t="str">
        <f t="shared" si="27"/>
        <v/>
      </c>
      <c r="O334" s="29" t="str">
        <f t="shared" si="28"/>
        <v/>
      </c>
    </row>
    <row r="335" spans="1:15" x14ac:dyDescent="0.2">
      <c r="A335" s="24" t="s">
        <v>1172</v>
      </c>
      <c r="B335" t="s">
        <v>1173</v>
      </c>
      <c r="C335" t="s">
        <v>391</v>
      </c>
      <c r="D335">
        <v>333</v>
      </c>
      <c r="E335">
        <v>338</v>
      </c>
      <c r="F335" t="s">
        <v>1163</v>
      </c>
      <c r="G335" t="s">
        <v>56</v>
      </c>
      <c r="H335" t="s">
        <v>1175</v>
      </c>
      <c r="I335" t="s">
        <v>110</v>
      </c>
      <c r="J335" s="24">
        <f t="shared" si="25"/>
        <v>3</v>
      </c>
      <c r="K335" t="str">
        <f t="shared" si="29"/>
        <v>Task</v>
      </c>
      <c r="L335" s="28">
        <f>IF(NOT(ISBLANK(I335)),VLOOKUP(I335,CostLookup!A:B,2)*LEFT(C335,FIND(" ",C335)),"")</f>
        <v>21340.800000000003</v>
      </c>
      <c r="M335" s="29" t="str">
        <f t="shared" si="26"/>
        <v/>
      </c>
      <c r="N335" s="29" t="str">
        <f t="shared" si="27"/>
        <v/>
      </c>
      <c r="O335" s="29" t="str">
        <f t="shared" si="28"/>
        <v/>
      </c>
    </row>
    <row r="336" spans="1:15" x14ac:dyDescent="0.2">
      <c r="A336" s="24" t="s">
        <v>1176</v>
      </c>
      <c r="B336" t="s">
        <v>1177</v>
      </c>
      <c r="C336" t="s">
        <v>1049</v>
      </c>
      <c r="F336" t="s">
        <v>1399</v>
      </c>
      <c r="G336" t="s">
        <v>1247</v>
      </c>
      <c r="J336" s="24">
        <f t="shared" si="25"/>
        <v>2</v>
      </c>
      <c r="K336" t="str">
        <f t="shared" si="29"/>
        <v>Activity</v>
      </c>
      <c r="L336" s="28" t="str">
        <f>IF(NOT(ISBLANK(I336)),VLOOKUP(I336,CostLookup!A:B,2)*LEFT(C336,FIND(" ",C336)),"")</f>
        <v/>
      </c>
      <c r="M336" s="29">
        <f t="shared" si="26"/>
        <v>42681.599999999999</v>
      </c>
      <c r="N336" s="29" t="str">
        <f t="shared" si="27"/>
        <v/>
      </c>
      <c r="O336" s="29" t="str">
        <f t="shared" si="28"/>
        <v/>
      </c>
    </row>
    <row r="337" spans="1:15" x14ac:dyDescent="0.2">
      <c r="A337" s="24" t="s">
        <v>1178</v>
      </c>
      <c r="B337" t="s">
        <v>1179</v>
      </c>
      <c r="C337" t="s">
        <v>358</v>
      </c>
      <c r="D337">
        <v>328</v>
      </c>
      <c r="E337">
        <v>338</v>
      </c>
      <c r="F337" t="s">
        <v>1399</v>
      </c>
      <c r="G337" t="s">
        <v>1402</v>
      </c>
      <c r="H337" t="s">
        <v>1175</v>
      </c>
      <c r="I337" t="s">
        <v>110</v>
      </c>
      <c r="J337" s="24">
        <f t="shared" si="25"/>
        <v>3</v>
      </c>
      <c r="K337" t="str">
        <f t="shared" si="29"/>
        <v>Task</v>
      </c>
      <c r="L337" s="28">
        <f>IF(NOT(ISBLANK(I337)),VLOOKUP(I337,CostLookup!A:B,2)*LEFT(C337,FIND(" ",C337)),"")</f>
        <v>14227.2</v>
      </c>
      <c r="M337" s="29" t="str">
        <f t="shared" si="26"/>
        <v/>
      </c>
      <c r="N337" s="29" t="str">
        <f t="shared" si="27"/>
        <v/>
      </c>
      <c r="O337" s="29" t="str">
        <f t="shared" si="28"/>
        <v/>
      </c>
    </row>
    <row r="338" spans="1:15" x14ac:dyDescent="0.2">
      <c r="A338" s="24" t="s">
        <v>1181</v>
      </c>
      <c r="B338" t="s">
        <v>1182</v>
      </c>
      <c r="C338" t="s">
        <v>391</v>
      </c>
      <c r="D338">
        <v>333</v>
      </c>
      <c r="E338">
        <v>338</v>
      </c>
      <c r="F338" t="s">
        <v>1169</v>
      </c>
      <c r="G338" t="s">
        <v>1170</v>
      </c>
      <c r="H338" t="s">
        <v>1175</v>
      </c>
      <c r="I338" t="s">
        <v>110</v>
      </c>
      <c r="J338" s="24">
        <f t="shared" si="25"/>
        <v>3</v>
      </c>
      <c r="K338" t="str">
        <f t="shared" si="29"/>
        <v>Task</v>
      </c>
      <c r="L338" s="28">
        <f>IF(NOT(ISBLANK(I338)),VLOOKUP(I338,CostLookup!A:B,2)*LEFT(C338,FIND(" ",C338)),"")</f>
        <v>21340.800000000003</v>
      </c>
      <c r="M338" s="29" t="str">
        <f t="shared" si="26"/>
        <v/>
      </c>
      <c r="N338" s="29" t="str">
        <f t="shared" si="27"/>
        <v/>
      </c>
      <c r="O338" s="29" t="str">
        <f t="shared" si="28"/>
        <v/>
      </c>
    </row>
    <row r="339" spans="1:15" x14ac:dyDescent="0.2">
      <c r="A339" s="24" t="s">
        <v>1175</v>
      </c>
      <c r="B339" t="s">
        <v>1185</v>
      </c>
      <c r="C339" t="s">
        <v>251</v>
      </c>
      <c r="D339" s="22">
        <v>334336337</v>
      </c>
      <c r="F339" t="s">
        <v>1174</v>
      </c>
      <c r="G339" t="s">
        <v>1247</v>
      </c>
      <c r="I339" t="s">
        <v>110</v>
      </c>
      <c r="J339" s="24">
        <f t="shared" si="25"/>
        <v>3</v>
      </c>
      <c r="K339" t="str">
        <f t="shared" si="29"/>
        <v>Task</v>
      </c>
      <c r="L339" s="28">
        <f>IF(NOT(ISBLANK(I339)),VLOOKUP(I339,CostLookup!A:B,2)*LEFT(C339,FIND(" ",C339)),"")</f>
        <v>7113.6</v>
      </c>
      <c r="M339" s="29" t="str">
        <f t="shared" si="26"/>
        <v/>
      </c>
      <c r="N339" s="29" t="str">
        <f t="shared" si="27"/>
        <v/>
      </c>
      <c r="O339" s="29" t="str">
        <f t="shared" si="28"/>
        <v/>
      </c>
    </row>
  </sheetData>
  <conditionalFormatting sqref="A2:I339">
    <cfRule type="expression" dxfId="4" priority="1">
      <formula>ISBLANK($I2)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A507-2CCB-4B4C-9D99-B93F06AF8704}">
  <dimension ref="A1:H18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7.1640625" bestFit="1" customWidth="1"/>
    <col min="2" max="2" width="8" customWidth="1"/>
    <col min="3" max="3" width="9" hidden="1" customWidth="1"/>
    <col min="4" max="4" width="10" customWidth="1"/>
    <col min="5" max="5" width="11" style="11" customWidth="1"/>
    <col min="6" max="6" width="10.6640625" customWidth="1"/>
  </cols>
  <sheetData>
    <row r="1" spans="1:8" x14ac:dyDescent="0.2">
      <c r="A1" s="10" t="s">
        <v>99</v>
      </c>
      <c r="B1" s="10" t="s">
        <v>100</v>
      </c>
      <c r="C1" s="10" t="s">
        <v>101</v>
      </c>
      <c r="D1" s="10" t="s">
        <v>102</v>
      </c>
      <c r="E1" s="12" t="s">
        <v>103</v>
      </c>
      <c r="F1" s="10" t="s">
        <v>141</v>
      </c>
      <c r="H1" s="41" t="s">
        <v>1410</v>
      </c>
    </row>
    <row r="2" spans="1:8" x14ac:dyDescent="0.2">
      <c r="A2" t="s">
        <v>8</v>
      </c>
      <c r="B2" t="s">
        <v>104</v>
      </c>
      <c r="C2" t="s">
        <v>105</v>
      </c>
      <c r="D2" t="s">
        <v>106</v>
      </c>
      <c r="E2" s="11">
        <v>0</v>
      </c>
      <c r="F2" s="13">
        <f t="shared" ref="F2:F18" si="0">VALUE(LEFT(D2,LEN(D2)-3))*8+E2</f>
        <v>1235.2</v>
      </c>
    </row>
    <row r="3" spans="1:8" x14ac:dyDescent="0.2">
      <c r="A3" t="s">
        <v>11</v>
      </c>
      <c r="B3" t="s">
        <v>107</v>
      </c>
      <c r="C3" t="s">
        <v>105</v>
      </c>
      <c r="D3" t="s">
        <v>106</v>
      </c>
      <c r="E3" s="11">
        <v>0</v>
      </c>
      <c r="F3" s="13">
        <f t="shared" si="0"/>
        <v>1235.2</v>
      </c>
    </row>
    <row r="4" spans="1:8" x14ac:dyDescent="0.2">
      <c r="A4" t="s">
        <v>23</v>
      </c>
      <c r="B4" t="s">
        <v>119</v>
      </c>
      <c r="C4" t="s">
        <v>120</v>
      </c>
      <c r="D4" t="s">
        <v>121</v>
      </c>
      <c r="E4" s="11">
        <v>552</v>
      </c>
      <c r="F4" s="13">
        <f t="shared" si="0"/>
        <v>1656</v>
      </c>
    </row>
    <row r="5" spans="1:8" x14ac:dyDescent="0.2">
      <c r="A5" t="s">
        <v>4</v>
      </c>
      <c r="B5" t="s">
        <v>116</v>
      </c>
      <c r="C5" t="s">
        <v>117</v>
      </c>
      <c r="D5" t="s">
        <v>118</v>
      </c>
      <c r="E5" s="11">
        <v>606.79999999999995</v>
      </c>
      <c r="F5" s="13">
        <f t="shared" si="0"/>
        <v>1820.3999999999999</v>
      </c>
    </row>
    <row r="6" spans="1:8" x14ac:dyDescent="0.2">
      <c r="A6" t="s">
        <v>27</v>
      </c>
      <c r="B6" t="s">
        <v>122</v>
      </c>
      <c r="C6" t="s">
        <v>123</v>
      </c>
      <c r="D6" t="s">
        <v>124</v>
      </c>
      <c r="E6" s="11">
        <v>0</v>
      </c>
      <c r="F6" s="13">
        <f t="shared" si="0"/>
        <v>358.32</v>
      </c>
    </row>
    <row r="7" spans="1:8" x14ac:dyDescent="0.2">
      <c r="A7" t="s">
        <v>30</v>
      </c>
      <c r="B7" t="s">
        <v>139</v>
      </c>
      <c r="C7" t="s">
        <v>123</v>
      </c>
      <c r="D7" t="s">
        <v>140</v>
      </c>
      <c r="E7" s="11">
        <v>0</v>
      </c>
      <c r="F7" s="13">
        <f t="shared" si="0"/>
        <v>1158.4000000000001</v>
      </c>
    </row>
    <row r="8" spans="1:8" x14ac:dyDescent="0.2">
      <c r="A8" t="s">
        <v>20</v>
      </c>
      <c r="B8" t="s">
        <v>113</v>
      </c>
      <c r="C8" t="s">
        <v>114</v>
      </c>
      <c r="D8" t="s">
        <v>115</v>
      </c>
      <c r="E8" s="11">
        <v>0</v>
      </c>
      <c r="F8" s="13">
        <f t="shared" si="0"/>
        <v>1062.1600000000001</v>
      </c>
    </row>
    <row r="9" spans="1:8" x14ac:dyDescent="0.2">
      <c r="A9" t="s">
        <v>33</v>
      </c>
      <c r="B9" t="s">
        <v>131</v>
      </c>
      <c r="D9" t="s">
        <v>132</v>
      </c>
      <c r="E9" s="11">
        <v>0</v>
      </c>
      <c r="F9" s="13">
        <f t="shared" si="0"/>
        <v>1307.04</v>
      </c>
    </row>
    <row r="10" spans="1:8" x14ac:dyDescent="0.2">
      <c r="A10" t="s">
        <v>36</v>
      </c>
      <c r="B10" t="s">
        <v>133</v>
      </c>
      <c r="D10" t="s">
        <v>132</v>
      </c>
      <c r="E10" s="11">
        <v>0</v>
      </c>
      <c r="F10" s="13">
        <f t="shared" si="0"/>
        <v>1307.04</v>
      </c>
    </row>
    <row r="11" spans="1:8" s="41" customFormat="1" x14ac:dyDescent="0.2">
      <c r="A11" s="41" t="s">
        <v>92</v>
      </c>
      <c r="B11" s="41" t="s">
        <v>134</v>
      </c>
      <c r="D11" s="41" t="s">
        <v>132</v>
      </c>
      <c r="E11" s="42">
        <v>0</v>
      </c>
      <c r="F11" s="43">
        <f t="shared" si="0"/>
        <v>1307.04</v>
      </c>
    </row>
    <row r="12" spans="1:8" x14ac:dyDescent="0.2">
      <c r="A12" t="s">
        <v>17</v>
      </c>
      <c r="B12" t="s">
        <v>110</v>
      </c>
      <c r="C12" t="s">
        <v>111</v>
      </c>
      <c r="D12" t="s">
        <v>112</v>
      </c>
      <c r="E12" s="11">
        <v>0</v>
      </c>
      <c r="F12" s="13">
        <f t="shared" si="0"/>
        <v>1778.4</v>
      </c>
    </row>
    <row r="13" spans="1:8" x14ac:dyDescent="0.2">
      <c r="A13" t="s">
        <v>43</v>
      </c>
      <c r="B13" t="s">
        <v>125</v>
      </c>
      <c r="D13" t="s">
        <v>126</v>
      </c>
      <c r="E13" s="11">
        <v>0</v>
      </c>
      <c r="F13" s="13">
        <f t="shared" si="0"/>
        <v>359.84</v>
      </c>
    </row>
    <row r="14" spans="1:8" x14ac:dyDescent="0.2">
      <c r="A14" t="s">
        <v>47</v>
      </c>
      <c r="B14" t="s">
        <v>127</v>
      </c>
      <c r="C14" t="s">
        <v>128</v>
      </c>
      <c r="D14" t="s">
        <v>129</v>
      </c>
      <c r="E14" s="11">
        <v>0</v>
      </c>
      <c r="F14" s="13">
        <f t="shared" si="0"/>
        <v>268.8</v>
      </c>
    </row>
    <row r="15" spans="1:8" s="41" customFormat="1" x14ac:dyDescent="0.2">
      <c r="A15" s="41" t="s">
        <v>86</v>
      </c>
      <c r="B15" s="41" t="s">
        <v>130</v>
      </c>
      <c r="C15" s="41" t="s">
        <v>128</v>
      </c>
      <c r="D15" s="41" t="s">
        <v>129</v>
      </c>
      <c r="E15" s="42">
        <v>0</v>
      </c>
      <c r="F15" s="43">
        <f t="shared" si="0"/>
        <v>268.8</v>
      </c>
    </row>
    <row r="16" spans="1:8" x14ac:dyDescent="0.2">
      <c r="A16" t="s">
        <v>14</v>
      </c>
      <c r="B16" t="s">
        <v>108</v>
      </c>
      <c r="C16" t="s">
        <v>105</v>
      </c>
      <c r="D16" t="s">
        <v>109</v>
      </c>
      <c r="E16" s="11">
        <v>0</v>
      </c>
      <c r="F16" s="13">
        <f t="shared" si="0"/>
        <v>1332</v>
      </c>
    </row>
    <row r="17" spans="1:6" x14ac:dyDescent="0.2">
      <c r="A17" t="s">
        <v>40</v>
      </c>
      <c r="B17" t="s">
        <v>135</v>
      </c>
      <c r="C17" t="s">
        <v>136</v>
      </c>
      <c r="D17" t="s">
        <v>137</v>
      </c>
      <c r="E17" s="11">
        <v>0</v>
      </c>
      <c r="F17" s="13">
        <f t="shared" si="0"/>
        <v>1191.04</v>
      </c>
    </row>
    <row r="18" spans="1:6" s="41" customFormat="1" x14ac:dyDescent="0.2">
      <c r="A18" s="41" t="s">
        <v>94</v>
      </c>
      <c r="B18" s="41" t="s">
        <v>138</v>
      </c>
      <c r="C18" s="41" t="s">
        <v>136</v>
      </c>
      <c r="D18" s="41" t="s">
        <v>137</v>
      </c>
      <c r="E18" s="42">
        <v>0</v>
      </c>
      <c r="F18" s="43">
        <f t="shared" si="0"/>
        <v>1191.04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090E-6B39-4843-945F-0C5EF6A00686}">
  <dimension ref="A1:S8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0.6640625" style="14" bestFit="1" customWidth="1"/>
    <col min="2" max="2" width="13.33203125" bestFit="1" customWidth="1"/>
    <col min="3" max="6" width="9.83203125" bestFit="1" customWidth="1"/>
    <col min="7" max="7" width="8.33203125" bestFit="1" customWidth="1"/>
    <col min="8" max="11" width="9.83203125" bestFit="1" customWidth="1"/>
    <col min="12" max="12" width="5.5" bestFit="1" customWidth="1"/>
    <col min="13" max="15" width="9.83203125" bestFit="1" customWidth="1"/>
    <col min="16" max="16" width="5.5" bestFit="1" customWidth="1"/>
    <col min="17" max="18" width="9.83203125" bestFit="1" customWidth="1"/>
    <col min="19" max="19" width="5.5" bestFit="1" customWidth="1"/>
  </cols>
  <sheetData>
    <row r="1" spans="1:19" s="26" customFormat="1" x14ac:dyDescent="0.2">
      <c r="A1" s="26" t="s">
        <v>161</v>
      </c>
      <c r="B1" s="26" t="s">
        <v>1229</v>
      </c>
      <c r="C1" s="26" t="s">
        <v>104</v>
      </c>
      <c r="D1" s="26" t="s">
        <v>107</v>
      </c>
      <c r="E1" s="26" t="s">
        <v>119</v>
      </c>
      <c r="F1" s="26" t="s">
        <v>116</v>
      </c>
      <c r="G1" s="26" t="s">
        <v>122</v>
      </c>
      <c r="H1" s="26" t="s">
        <v>139</v>
      </c>
      <c r="I1" s="26" t="s">
        <v>113</v>
      </c>
      <c r="J1" s="26" t="s">
        <v>131</v>
      </c>
      <c r="K1" s="26" t="s">
        <v>133</v>
      </c>
      <c r="L1" s="26" t="s">
        <v>134</v>
      </c>
      <c r="M1" s="26" t="s">
        <v>110</v>
      </c>
      <c r="N1" s="26" t="s">
        <v>125</v>
      </c>
      <c r="O1" s="26" t="s">
        <v>127</v>
      </c>
      <c r="P1" s="26" t="s">
        <v>130</v>
      </c>
      <c r="Q1" s="26" t="s">
        <v>108</v>
      </c>
      <c r="R1" s="26" t="s">
        <v>135</v>
      </c>
      <c r="S1" s="26" t="s">
        <v>138</v>
      </c>
    </row>
    <row r="2" spans="1:19" x14ac:dyDescent="0.2">
      <c r="A2" t="s">
        <v>104</v>
      </c>
      <c r="B2" s="13">
        <f>SUM(C2:S2)</f>
        <v>1235.2</v>
      </c>
      <c r="C2" s="11">
        <f>IF(NOT(ISERROR(FIND(C$1,$A2))),LOOKUP(C$1,ResourceCosts!$B:$B,ResourceCosts!$F:$F),0)</f>
        <v>1235.2</v>
      </c>
      <c r="D2" s="11">
        <f>IF(NOT(ISERROR(FIND(D$1,$A2))),LOOKUP(D$1,ResourceCosts!$B:$B,ResourceCosts!$F:$F),0)</f>
        <v>0</v>
      </c>
      <c r="E2" s="11">
        <f>IF(NOT(ISERROR(FIND(E$1,$A2))),LOOKUP(E$1,ResourceCosts!$B:$B,ResourceCosts!$F:$F),0)</f>
        <v>0</v>
      </c>
      <c r="F2" s="11">
        <f>IF(NOT(ISERROR(FIND(F$1,$A2))),LOOKUP(F$1,ResourceCosts!$B:$B,ResourceCosts!$F:$F),0)</f>
        <v>0</v>
      </c>
      <c r="G2" s="11">
        <f>IF(NOT(ISERROR(FIND(G$1,$A2))),LOOKUP(G$1,ResourceCosts!$B:$B,ResourceCosts!$F:$F),0)</f>
        <v>0</v>
      </c>
      <c r="H2" s="11">
        <f>IF(NOT(ISERROR(FIND(H$1,$A2))),LOOKUP(H$1,ResourceCosts!$B:$B,ResourceCosts!$F:$F),0)</f>
        <v>0</v>
      </c>
      <c r="I2" s="11">
        <f>IF(NOT(ISERROR(FIND(I$1,$A2))),LOOKUP(I$1,ResourceCosts!$B:$B,ResourceCosts!$F:$F),0)</f>
        <v>0</v>
      </c>
      <c r="J2" s="11">
        <f>IF(NOT(ISERROR(FIND(J$1,$A2))),LOOKUP(J$1,ResourceCosts!$B:$B,ResourceCosts!$F:$F),0)</f>
        <v>0</v>
      </c>
      <c r="K2" s="11">
        <f>IF(NOT(ISERROR(FIND(K$1,$A2))),LOOKUP(K$1,ResourceCosts!$B:$B,ResourceCosts!$F:$F),0)</f>
        <v>0</v>
      </c>
      <c r="L2" s="11">
        <f>IF(NOT(ISERROR(FIND(L$1,$A2))),LOOKUP(L$1,ResourceCosts!$B:$B,ResourceCosts!$F:$F),0)</f>
        <v>0</v>
      </c>
      <c r="M2" s="11">
        <f>IF(NOT(ISERROR(FIND(M$1,$A2))),LOOKUP(M$1,ResourceCosts!$B:$B,ResourceCosts!$F:$F),0)</f>
        <v>0</v>
      </c>
      <c r="N2" s="11">
        <f>IF(NOT(ISERROR(FIND(N$1,$A2))),LOOKUP(N$1,ResourceCosts!$B:$B,ResourceCosts!$F:$F),0)</f>
        <v>0</v>
      </c>
      <c r="O2" s="11">
        <f>IF(NOT(ISERROR(FIND(O$1,$A2))),LOOKUP(O$1,ResourceCosts!$B:$B,ResourceCosts!$F:$F),0)</f>
        <v>0</v>
      </c>
      <c r="P2" s="11">
        <f>IF(NOT(ISERROR(FIND(P$1,$A2))),LOOKUP(P$1,ResourceCosts!$B:$B,ResourceCosts!$F:$F),0)</f>
        <v>0</v>
      </c>
      <c r="Q2" s="11">
        <f>IF(NOT(ISERROR(FIND(Q$1,$A2))),LOOKUP(Q$1,ResourceCosts!$B:$B,ResourceCosts!$F:$F),0)</f>
        <v>0</v>
      </c>
      <c r="R2" s="11">
        <f>IF(NOT(ISERROR(FIND(R$1,$A2))),LOOKUP(R$1,ResourceCosts!$B:$B,ResourceCosts!$F:$F),0)</f>
        <v>0</v>
      </c>
      <c r="S2" s="11">
        <f>IF(NOT(ISERROR(FIND(S$1,$A2))),LOOKUP(S$1,ResourceCosts!$B:$B,ResourceCosts!$F:$F),0)</f>
        <v>0</v>
      </c>
    </row>
    <row r="3" spans="1:19" x14ac:dyDescent="0.2">
      <c r="A3" t="s">
        <v>267</v>
      </c>
      <c r="B3" s="13">
        <f t="shared" ref="B3:B66" si="0">SUM(C3:S3)</f>
        <v>2470.4</v>
      </c>
      <c r="C3" s="11">
        <f>IF(NOT(ISERROR(FIND(C$1,$A3))),LOOKUP(C$1,ResourceCosts!$B:$B,ResourceCosts!$F:$F),0)</f>
        <v>1235.2</v>
      </c>
      <c r="D3" s="11">
        <f>IF(NOT(ISERROR(FIND(D$1,$A3))),LOOKUP(D$1,ResourceCosts!$B:$B,ResourceCosts!$F:$F),0)</f>
        <v>1235.2</v>
      </c>
      <c r="E3" s="11">
        <f>IF(NOT(ISERROR(FIND(E$1,$A3))),LOOKUP(E$1,ResourceCosts!$B:$B,ResourceCosts!$F:$F),0)</f>
        <v>0</v>
      </c>
      <c r="F3" s="11">
        <f>IF(NOT(ISERROR(FIND(F$1,$A3))),LOOKUP(F$1,ResourceCosts!$B:$B,ResourceCosts!$F:$F),0)</f>
        <v>0</v>
      </c>
      <c r="G3" s="11">
        <f>IF(NOT(ISERROR(FIND(G$1,$A3))),LOOKUP(G$1,ResourceCosts!$B:$B,ResourceCosts!$F:$F),0)</f>
        <v>0</v>
      </c>
      <c r="H3" s="11">
        <f>IF(NOT(ISERROR(FIND(H$1,$A3))),LOOKUP(H$1,ResourceCosts!$B:$B,ResourceCosts!$F:$F),0)</f>
        <v>0</v>
      </c>
      <c r="I3" s="11">
        <f>IF(NOT(ISERROR(FIND(I$1,$A3))),LOOKUP(I$1,ResourceCosts!$B:$B,ResourceCosts!$F:$F),0)</f>
        <v>0</v>
      </c>
      <c r="J3" s="11">
        <f>IF(NOT(ISERROR(FIND(J$1,$A3))),LOOKUP(J$1,ResourceCosts!$B:$B,ResourceCosts!$F:$F),0)</f>
        <v>0</v>
      </c>
      <c r="K3" s="11">
        <f>IF(NOT(ISERROR(FIND(K$1,$A3))),LOOKUP(K$1,ResourceCosts!$B:$B,ResourceCosts!$F:$F),0)</f>
        <v>0</v>
      </c>
      <c r="L3" s="11">
        <f>IF(NOT(ISERROR(FIND(L$1,$A3))),LOOKUP(L$1,ResourceCosts!$B:$B,ResourceCosts!$F:$F),0)</f>
        <v>0</v>
      </c>
      <c r="M3" s="11">
        <f>IF(NOT(ISERROR(FIND(M$1,$A3))),LOOKUP(M$1,ResourceCosts!$B:$B,ResourceCosts!$F:$F),0)</f>
        <v>0</v>
      </c>
      <c r="N3" s="11">
        <f>IF(NOT(ISERROR(FIND(N$1,$A3))),LOOKUP(N$1,ResourceCosts!$B:$B,ResourceCosts!$F:$F),0)</f>
        <v>0</v>
      </c>
      <c r="O3" s="11">
        <f>IF(NOT(ISERROR(FIND(O$1,$A3))),LOOKUP(O$1,ResourceCosts!$B:$B,ResourceCosts!$F:$F),0)</f>
        <v>0</v>
      </c>
      <c r="P3" s="11">
        <f>IF(NOT(ISERROR(FIND(P$1,$A3))),LOOKUP(P$1,ResourceCosts!$B:$B,ResourceCosts!$F:$F),0)</f>
        <v>0</v>
      </c>
      <c r="Q3" s="11">
        <f>IF(NOT(ISERROR(FIND(Q$1,$A3))),LOOKUP(Q$1,ResourceCosts!$B:$B,ResourceCosts!$F:$F),0)</f>
        <v>0</v>
      </c>
      <c r="R3" s="11">
        <f>IF(NOT(ISERROR(FIND(R$1,$A3))),LOOKUP(R$1,ResourceCosts!$B:$B,ResourceCosts!$F:$F),0)</f>
        <v>0</v>
      </c>
      <c r="S3" s="11">
        <f>IF(NOT(ISERROR(FIND(S$1,$A3))),LOOKUP(S$1,ResourceCosts!$B:$B,ResourceCosts!$F:$F),0)</f>
        <v>0</v>
      </c>
    </row>
    <row r="4" spans="1:19" x14ac:dyDescent="0.2">
      <c r="A4" t="s">
        <v>217</v>
      </c>
      <c r="B4" s="13">
        <f t="shared" si="0"/>
        <v>7401.2000000000007</v>
      </c>
      <c r="C4" s="11">
        <f>IF(NOT(ISERROR(FIND(C$1,$A4))),LOOKUP(C$1,ResourceCosts!$B:$B,ResourceCosts!$F:$F),0)</f>
        <v>1235.2</v>
      </c>
      <c r="D4" s="11">
        <f>IF(NOT(ISERROR(FIND(D$1,$A4))),LOOKUP(D$1,ResourceCosts!$B:$B,ResourceCosts!$F:$F),0)</f>
        <v>1235.2</v>
      </c>
      <c r="E4" s="11">
        <f>IF(NOT(ISERROR(FIND(E$1,$A4))),LOOKUP(E$1,ResourceCosts!$B:$B,ResourceCosts!$F:$F),0)</f>
        <v>0</v>
      </c>
      <c r="F4" s="11">
        <f>IF(NOT(ISERROR(FIND(F$1,$A4))),LOOKUP(F$1,ResourceCosts!$B:$B,ResourceCosts!$F:$F),0)</f>
        <v>1820.3999999999999</v>
      </c>
      <c r="G4" s="11">
        <f>IF(NOT(ISERROR(FIND(G$1,$A4))),LOOKUP(G$1,ResourceCosts!$B:$B,ResourceCosts!$F:$F),0)</f>
        <v>0</v>
      </c>
      <c r="H4" s="11">
        <f>IF(NOT(ISERROR(FIND(H$1,$A4))),LOOKUP(H$1,ResourceCosts!$B:$B,ResourceCosts!$F:$F),0)</f>
        <v>0</v>
      </c>
      <c r="I4" s="11">
        <f>IF(NOT(ISERROR(FIND(I$1,$A4))),LOOKUP(I$1,ResourceCosts!$B:$B,ResourceCosts!$F:$F),0)</f>
        <v>0</v>
      </c>
      <c r="J4" s="11">
        <f>IF(NOT(ISERROR(FIND(J$1,$A4))),LOOKUP(J$1,ResourceCosts!$B:$B,ResourceCosts!$F:$F),0)</f>
        <v>0</v>
      </c>
      <c r="K4" s="11">
        <f>IF(NOT(ISERROR(FIND(K$1,$A4))),LOOKUP(K$1,ResourceCosts!$B:$B,ResourceCosts!$F:$F),0)</f>
        <v>0</v>
      </c>
      <c r="L4" s="11">
        <f>IF(NOT(ISERROR(FIND(L$1,$A4))),LOOKUP(L$1,ResourceCosts!$B:$B,ResourceCosts!$F:$F),0)</f>
        <v>0</v>
      </c>
      <c r="M4" s="11">
        <f>IF(NOT(ISERROR(FIND(M$1,$A4))),LOOKUP(M$1,ResourceCosts!$B:$B,ResourceCosts!$F:$F),0)</f>
        <v>1778.4</v>
      </c>
      <c r="N4" s="11">
        <f>IF(NOT(ISERROR(FIND(N$1,$A4))),LOOKUP(N$1,ResourceCosts!$B:$B,ResourceCosts!$F:$F),0)</f>
        <v>0</v>
      </c>
      <c r="O4" s="11">
        <f>IF(NOT(ISERROR(FIND(O$1,$A4))),LOOKUP(O$1,ResourceCosts!$B:$B,ResourceCosts!$F:$F),0)</f>
        <v>0</v>
      </c>
      <c r="P4" s="11">
        <f>IF(NOT(ISERROR(FIND(P$1,$A4))),LOOKUP(P$1,ResourceCosts!$B:$B,ResourceCosts!$F:$F),0)</f>
        <v>0</v>
      </c>
      <c r="Q4" s="11">
        <f>IF(NOT(ISERROR(FIND(Q$1,$A4))),LOOKUP(Q$1,ResourceCosts!$B:$B,ResourceCosts!$F:$F),0)</f>
        <v>1332</v>
      </c>
      <c r="R4" s="11">
        <f>IF(NOT(ISERROR(FIND(R$1,$A4))),LOOKUP(R$1,ResourceCosts!$B:$B,ResourceCosts!$F:$F),0)</f>
        <v>0</v>
      </c>
      <c r="S4" s="11">
        <f>IF(NOT(ISERROR(FIND(S$1,$A4))),LOOKUP(S$1,ResourceCosts!$B:$B,ResourceCosts!$F:$F),0)</f>
        <v>0</v>
      </c>
    </row>
    <row r="5" spans="1:19" x14ac:dyDescent="0.2">
      <c r="A5" t="s">
        <v>169</v>
      </c>
      <c r="B5" s="13">
        <f t="shared" si="0"/>
        <v>8463.36</v>
      </c>
      <c r="C5" s="11">
        <f>IF(NOT(ISERROR(FIND(C$1,$A5))),LOOKUP(C$1,ResourceCosts!$B:$B,ResourceCosts!$F:$F),0)</f>
        <v>1235.2</v>
      </c>
      <c r="D5" s="11">
        <f>IF(NOT(ISERROR(FIND(D$1,$A5))),LOOKUP(D$1,ResourceCosts!$B:$B,ResourceCosts!$F:$F),0)</f>
        <v>1235.2</v>
      </c>
      <c r="E5" s="11">
        <f>IF(NOT(ISERROR(FIND(E$1,$A5))),LOOKUP(E$1,ResourceCosts!$B:$B,ResourceCosts!$F:$F),0)</f>
        <v>0</v>
      </c>
      <c r="F5" s="11">
        <f>IF(NOT(ISERROR(FIND(F$1,$A5))),LOOKUP(F$1,ResourceCosts!$B:$B,ResourceCosts!$F:$F),0)</f>
        <v>1820.3999999999999</v>
      </c>
      <c r="G5" s="11">
        <f>IF(NOT(ISERROR(FIND(G$1,$A5))),LOOKUP(G$1,ResourceCosts!$B:$B,ResourceCosts!$F:$F),0)</f>
        <v>0</v>
      </c>
      <c r="H5" s="11">
        <f>IF(NOT(ISERROR(FIND(H$1,$A5))),LOOKUP(H$1,ResourceCosts!$B:$B,ResourceCosts!$F:$F),0)</f>
        <v>0</v>
      </c>
      <c r="I5" s="11">
        <f>IF(NOT(ISERROR(FIND(I$1,$A5))),LOOKUP(I$1,ResourceCosts!$B:$B,ResourceCosts!$F:$F),0)</f>
        <v>1062.1600000000001</v>
      </c>
      <c r="J5" s="11">
        <f>IF(NOT(ISERROR(FIND(J$1,$A5))),LOOKUP(J$1,ResourceCosts!$B:$B,ResourceCosts!$F:$F),0)</f>
        <v>0</v>
      </c>
      <c r="K5" s="11">
        <f>IF(NOT(ISERROR(FIND(K$1,$A5))),LOOKUP(K$1,ResourceCosts!$B:$B,ResourceCosts!$F:$F),0)</f>
        <v>0</v>
      </c>
      <c r="L5" s="11">
        <f>IF(NOT(ISERROR(FIND(L$1,$A5))),LOOKUP(L$1,ResourceCosts!$B:$B,ResourceCosts!$F:$F),0)</f>
        <v>0</v>
      </c>
      <c r="M5" s="11">
        <f>IF(NOT(ISERROR(FIND(M$1,$A5))),LOOKUP(M$1,ResourceCosts!$B:$B,ResourceCosts!$F:$F),0)</f>
        <v>1778.4</v>
      </c>
      <c r="N5" s="11">
        <f>IF(NOT(ISERROR(FIND(N$1,$A5))),LOOKUP(N$1,ResourceCosts!$B:$B,ResourceCosts!$F:$F),0)</f>
        <v>0</v>
      </c>
      <c r="O5" s="11">
        <f>IF(NOT(ISERROR(FIND(O$1,$A5))),LOOKUP(O$1,ResourceCosts!$B:$B,ResourceCosts!$F:$F),0)</f>
        <v>0</v>
      </c>
      <c r="P5" s="11">
        <f>IF(NOT(ISERROR(FIND(P$1,$A5))),LOOKUP(P$1,ResourceCosts!$B:$B,ResourceCosts!$F:$F),0)</f>
        <v>0</v>
      </c>
      <c r="Q5" s="11">
        <f>IF(NOT(ISERROR(FIND(Q$1,$A5))),LOOKUP(Q$1,ResourceCosts!$B:$B,ResourceCosts!$F:$F),0)</f>
        <v>1332</v>
      </c>
      <c r="R5" s="11">
        <f>IF(NOT(ISERROR(FIND(R$1,$A5))),LOOKUP(R$1,ResourceCosts!$B:$B,ResourceCosts!$F:$F),0)</f>
        <v>0</v>
      </c>
      <c r="S5" s="11">
        <f>IF(NOT(ISERROR(FIND(S$1,$A5))),LOOKUP(S$1,ResourceCosts!$B:$B,ResourceCosts!$F:$F),0)</f>
        <v>0</v>
      </c>
    </row>
    <row r="6" spans="1:19" x14ac:dyDescent="0.2">
      <c r="A6" t="s">
        <v>707</v>
      </c>
      <c r="B6" s="13">
        <f t="shared" si="0"/>
        <v>8264.16</v>
      </c>
      <c r="C6" s="11">
        <f>IF(NOT(ISERROR(FIND(C$1,$A6))),LOOKUP(C$1,ResourceCosts!$B:$B,ResourceCosts!$F:$F),0)</f>
        <v>1235.2</v>
      </c>
      <c r="D6" s="11">
        <f>IF(NOT(ISERROR(FIND(D$1,$A6))),LOOKUP(D$1,ResourceCosts!$B:$B,ResourceCosts!$F:$F),0)</f>
        <v>0</v>
      </c>
      <c r="E6" s="11">
        <f>IF(NOT(ISERROR(FIND(E$1,$A6))),LOOKUP(E$1,ResourceCosts!$B:$B,ResourceCosts!$F:$F),0)</f>
        <v>0</v>
      </c>
      <c r="F6" s="11">
        <f>IF(NOT(ISERROR(FIND(F$1,$A6))),LOOKUP(F$1,ResourceCosts!$B:$B,ResourceCosts!$F:$F),0)</f>
        <v>0</v>
      </c>
      <c r="G6" s="11">
        <f>IF(NOT(ISERROR(FIND(G$1,$A6))),LOOKUP(G$1,ResourceCosts!$B:$B,ResourceCosts!$F:$F),0)</f>
        <v>358.32</v>
      </c>
      <c r="H6" s="11">
        <f>IF(NOT(ISERROR(FIND(H$1,$A6))),LOOKUP(H$1,ResourceCosts!$B:$B,ResourceCosts!$F:$F),0)</f>
        <v>0</v>
      </c>
      <c r="I6" s="11">
        <f>IF(NOT(ISERROR(FIND(I$1,$A6))),LOOKUP(I$1,ResourceCosts!$B:$B,ResourceCosts!$F:$F),0)</f>
        <v>1062.1600000000001</v>
      </c>
      <c r="J6" s="11">
        <f>IF(NOT(ISERROR(FIND(J$1,$A6))),LOOKUP(J$1,ResourceCosts!$B:$B,ResourceCosts!$F:$F),0)</f>
        <v>1307.04</v>
      </c>
      <c r="K6" s="11">
        <f>IF(NOT(ISERROR(FIND(K$1,$A6))),LOOKUP(K$1,ResourceCosts!$B:$B,ResourceCosts!$F:$F),0)</f>
        <v>0</v>
      </c>
      <c r="L6" s="11">
        <f>IF(NOT(ISERROR(FIND(L$1,$A6))),LOOKUP(L$1,ResourceCosts!$B:$B,ResourceCosts!$F:$F),0)</f>
        <v>0</v>
      </c>
      <c r="M6" s="11">
        <f>IF(NOT(ISERROR(FIND(M$1,$A6))),LOOKUP(M$1,ResourceCosts!$B:$B,ResourceCosts!$F:$F),0)</f>
        <v>1778.4</v>
      </c>
      <c r="N6" s="11">
        <f>IF(NOT(ISERROR(FIND(N$1,$A6))),LOOKUP(N$1,ResourceCosts!$B:$B,ResourceCosts!$F:$F),0)</f>
        <v>0</v>
      </c>
      <c r="O6" s="11">
        <f>IF(NOT(ISERROR(FIND(O$1,$A6))),LOOKUP(O$1,ResourceCosts!$B:$B,ResourceCosts!$F:$F),0)</f>
        <v>0</v>
      </c>
      <c r="P6" s="11">
        <f>IF(NOT(ISERROR(FIND(P$1,$A6))),LOOKUP(P$1,ResourceCosts!$B:$B,ResourceCosts!$F:$F),0)</f>
        <v>0</v>
      </c>
      <c r="Q6" s="11">
        <f>IF(NOT(ISERROR(FIND(Q$1,$A6))),LOOKUP(Q$1,ResourceCosts!$B:$B,ResourceCosts!$F:$F),0)</f>
        <v>1332</v>
      </c>
      <c r="R6" s="11">
        <f>IF(NOT(ISERROR(FIND(R$1,$A6))),LOOKUP(R$1,ResourceCosts!$B:$B,ResourceCosts!$F:$F),0)</f>
        <v>1191.04</v>
      </c>
      <c r="S6" s="11">
        <f>IF(NOT(ISERROR(FIND(S$1,$A6))),LOOKUP(S$1,ResourceCosts!$B:$B,ResourceCosts!$F:$F),0)</f>
        <v>0</v>
      </c>
    </row>
    <row r="7" spans="1:19" x14ac:dyDescent="0.2">
      <c r="A7" t="s">
        <v>295</v>
      </c>
      <c r="B7" s="13">
        <f t="shared" si="0"/>
        <v>4075.76</v>
      </c>
      <c r="C7" s="11">
        <f>IF(NOT(ISERROR(FIND(C$1,$A7))),LOOKUP(C$1,ResourceCosts!$B:$B,ResourceCosts!$F:$F),0)</f>
        <v>1235.2</v>
      </c>
      <c r="D7" s="11">
        <f>IF(NOT(ISERROR(FIND(D$1,$A7))),LOOKUP(D$1,ResourceCosts!$B:$B,ResourceCosts!$F:$F),0)</f>
        <v>0</v>
      </c>
      <c r="E7" s="11">
        <f>IF(NOT(ISERROR(FIND(E$1,$A7))),LOOKUP(E$1,ResourceCosts!$B:$B,ResourceCosts!$F:$F),0)</f>
        <v>0</v>
      </c>
      <c r="F7" s="11">
        <f>IF(NOT(ISERROR(FIND(F$1,$A7))),LOOKUP(F$1,ResourceCosts!$B:$B,ResourceCosts!$F:$F),0)</f>
        <v>0</v>
      </c>
      <c r="G7" s="11">
        <f>IF(NOT(ISERROR(FIND(G$1,$A7))),LOOKUP(G$1,ResourceCosts!$B:$B,ResourceCosts!$F:$F),0)</f>
        <v>0</v>
      </c>
      <c r="H7" s="11">
        <f>IF(NOT(ISERROR(FIND(H$1,$A7))),LOOKUP(H$1,ResourceCosts!$B:$B,ResourceCosts!$F:$F),0)</f>
        <v>0</v>
      </c>
      <c r="I7" s="11">
        <f>IF(NOT(ISERROR(FIND(I$1,$A7))),LOOKUP(I$1,ResourceCosts!$B:$B,ResourceCosts!$F:$F),0)</f>
        <v>1062.1600000000001</v>
      </c>
      <c r="J7" s="11">
        <f>IF(NOT(ISERROR(FIND(J$1,$A7))),LOOKUP(J$1,ResourceCosts!$B:$B,ResourceCosts!$F:$F),0)</f>
        <v>0</v>
      </c>
      <c r="K7" s="11">
        <f>IF(NOT(ISERROR(FIND(K$1,$A7))),LOOKUP(K$1,ResourceCosts!$B:$B,ResourceCosts!$F:$F),0)</f>
        <v>0</v>
      </c>
      <c r="L7" s="11">
        <f>IF(NOT(ISERROR(FIND(L$1,$A7))),LOOKUP(L$1,ResourceCosts!$B:$B,ResourceCosts!$F:$F),0)</f>
        <v>0</v>
      </c>
      <c r="M7" s="11">
        <f>IF(NOT(ISERROR(FIND(M$1,$A7))),LOOKUP(M$1,ResourceCosts!$B:$B,ResourceCosts!$F:$F),0)</f>
        <v>1778.4</v>
      </c>
      <c r="N7" s="11">
        <f>IF(NOT(ISERROR(FIND(N$1,$A7))),LOOKUP(N$1,ResourceCosts!$B:$B,ResourceCosts!$F:$F),0)</f>
        <v>0</v>
      </c>
      <c r="O7" s="11">
        <f>IF(NOT(ISERROR(FIND(O$1,$A7))),LOOKUP(O$1,ResourceCosts!$B:$B,ResourceCosts!$F:$F),0)</f>
        <v>0</v>
      </c>
      <c r="P7" s="11">
        <f>IF(NOT(ISERROR(FIND(P$1,$A7))),LOOKUP(P$1,ResourceCosts!$B:$B,ResourceCosts!$F:$F),0)</f>
        <v>0</v>
      </c>
      <c r="Q7" s="11">
        <f>IF(NOT(ISERROR(FIND(Q$1,$A7))),LOOKUP(Q$1,ResourceCosts!$B:$B,ResourceCosts!$F:$F),0)</f>
        <v>0</v>
      </c>
      <c r="R7" s="11">
        <f>IF(NOT(ISERROR(FIND(R$1,$A7))),LOOKUP(R$1,ResourceCosts!$B:$B,ResourceCosts!$F:$F),0)</f>
        <v>0</v>
      </c>
      <c r="S7" s="11">
        <f>IF(NOT(ISERROR(FIND(S$1,$A7))),LOOKUP(S$1,ResourceCosts!$B:$B,ResourceCosts!$F:$F),0)</f>
        <v>0</v>
      </c>
    </row>
    <row r="8" spans="1:19" x14ac:dyDescent="0.2">
      <c r="A8" t="s">
        <v>282</v>
      </c>
      <c r="B8" s="13">
        <f t="shared" si="0"/>
        <v>5896.16</v>
      </c>
      <c r="C8" s="11">
        <f>IF(NOT(ISERROR(FIND(C$1,$A8))),LOOKUP(C$1,ResourceCosts!$B:$B,ResourceCosts!$F:$F),0)</f>
        <v>1235.2</v>
      </c>
      <c r="D8" s="11">
        <f>IF(NOT(ISERROR(FIND(D$1,$A8))),LOOKUP(D$1,ResourceCosts!$B:$B,ResourceCosts!$F:$F),0)</f>
        <v>0</v>
      </c>
      <c r="E8" s="11">
        <f>IF(NOT(ISERROR(FIND(E$1,$A8))),LOOKUP(E$1,ResourceCosts!$B:$B,ResourceCosts!$F:$F),0)</f>
        <v>0</v>
      </c>
      <c r="F8" s="11">
        <f>IF(NOT(ISERROR(FIND(F$1,$A8))),LOOKUP(F$1,ResourceCosts!$B:$B,ResourceCosts!$F:$F),0)</f>
        <v>1820.3999999999999</v>
      </c>
      <c r="G8" s="11">
        <f>IF(NOT(ISERROR(FIND(G$1,$A8))),LOOKUP(G$1,ResourceCosts!$B:$B,ResourceCosts!$F:$F),0)</f>
        <v>0</v>
      </c>
      <c r="H8" s="11">
        <f>IF(NOT(ISERROR(FIND(H$1,$A8))),LOOKUP(H$1,ResourceCosts!$B:$B,ResourceCosts!$F:$F),0)</f>
        <v>0</v>
      </c>
      <c r="I8" s="11">
        <f>IF(NOT(ISERROR(FIND(I$1,$A8))),LOOKUP(I$1,ResourceCosts!$B:$B,ResourceCosts!$F:$F),0)</f>
        <v>1062.1600000000001</v>
      </c>
      <c r="J8" s="11">
        <f>IF(NOT(ISERROR(FIND(J$1,$A8))),LOOKUP(J$1,ResourceCosts!$B:$B,ResourceCosts!$F:$F),0)</f>
        <v>0</v>
      </c>
      <c r="K8" s="11">
        <f>IF(NOT(ISERROR(FIND(K$1,$A8))),LOOKUP(K$1,ResourceCosts!$B:$B,ResourceCosts!$F:$F),0)</f>
        <v>0</v>
      </c>
      <c r="L8" s="11">
        <f>IF(NOT(ISERROR(FIND(L$1,$A8))),LOOKUP(L$1,ResourceCosts!$B:$B,ResourceCosts!$F:$F),0)</f>
        <v>0</v>
      </c>
      <c r="M8" s="11">
        <f>IF(NOT(ISERROR(FIND(M$1,$A8))),LOOKUP(M$1,ResourceCosts!$B:$B,ResourceCosts!$F:$F),0)</f>
        <v>1778.4</v>
      </c>
      <c r="N8" s="11">
        <f>IF(NOT(ISERROR(FIND(N$1,$A8))),LOOKUP(N$1,ResourceCosts!$B:$B,ResourceCosts!$F:$F),0)</f>
        <v>0</v>
      </c>
      <c r="O8" s="11">
        <f>IF(NOT(ISERROR(FIND(O$1,$A8))),LOOKUP(O$1,ResourceCosts!$B:$B,ResourceCosts!$F:$F),0)</f>
        <v>0</v>
      </c>
      <c r="P8" s="11">
        <f>IF(NOT(ISERROR(FIND(P$1,$A8))),LOOKUP(P$1,ResourceCosts!$B:$B,ResourceCosts!$F:$F),0)</f>
        <v>0</v>
      </c>
      <c r="Q8" s="11">
        <f>IF(NOT(ISERROR(FIND(Q$1,$A8))),LOOKUP(Q$1,ResourceCosts!$B:$B,ResourceCosts!$F:$F),0)</f>
        <v>0</v>
      </c>
      <c r="R8" s="11">
        <f>IF(NOT(ISERROR(FIND(R$1,$A8))),LOOKUP(R$1,ResourceCosts!$B:$B,ResourceCosts!$F:$F),0)</f>
        <v>0</v>
      </c>
      <c r="S8" s="11">
        <f>IF(NOT(ISERROR(FIND(S$1,$A8))),LOOKUP(S$1,ResourceCosts!$B:$B,ResourceCosts!$F:$F),0)</f>
        <v>0</v>
      </c>
    </row>
    <row r="9" spans="1:19" x14ac:dyDescent="0.2">
      <c r="A9" t="s">
        <v>668</v>
      </c>
      <c r="B9" s="13">
        <f t="shared" si="0"/>
        <v>3013.6000000000004</v>
      </c>
      <c r="C9" s="11">
        <f>IF(NOT(ISERROR(FIND(C$1,$A9))),LOOKUP(C$1,ResourceCosts!$B:$B,ResourceCosts!$F:$F),0)</f>
        <v>1235.2</v>
      </c>
      <c r="D9" s="11">
        <f>IF(NOT(ISERROR(FIND(D$1,$A9))),LOOKUP(D$1,ResourceCosts!$B:$B,ResourceCosts!$F:$F),0)</f>
        <v>0</v>
      </c>
      <c r="E9" s="11">
        <f>IF(NOT(ISERROR(FIND(E$1,$A9))),LOOKUP(E$1,ResourceCosts!$B:$B,ResourceCosts!$F:$F),0)</f>
        <v>0</v>
      </c>
      <c r="F9" s="11">
        <f>IF(NOT(ISERROR(FIND(F$1,$A9))),LOOKUP(F$1,ResourceCosts!$B:$B,ResourceCosts!$F:$F),0)</f>
        <v>0</v>
      </c>
      <c r="G9" s="11">
        <f>IF(NOT(ISERROR(FIND(G$1,$A9))),LOOKUP(G$1,ResourceCosts!$B:$B,ResourceCosts!$F:$F),0)</f>
        <v>0</v>
      </c>
      <c r="H9" s="11">
        <f>IF(NOT(ISERROR(FIND(H$1,$A9))),LOOKUP(H$1,ResourceCosts!$B:$B,ResourceCosts!$F:$F),0)</f>
        <v>0</v>
      </c>
      <c r="I9" s="11">
        <f>IF(NOT(ISERROR(FIND(I$1,$A9))),LOOKUP(I$1,ResourceCosts!$B:$B,ResourceCosts!$F:$F),0)</f>
        <v>0</v>
      </c>
      <c r="J9" s="11">
        <f>IF(NOT(ISERROR(FIND(J$1,$A9))),LOOKUP(J$1,ResourceCosts!$B:$B,ResourceCosts!$F:$F),0)</f>
        <v>0</v>
      </c>
      <c r="K9" s="11">
        <f>IF(NOT(ISERROR(FIND(K$1,$A9))),LOOKUP(K$1,ResourceCosts!$B:$B,ResourceCosts!$F:$F),0)</f>
        <v>0</v>
      </c>
      <c r="L9" s="11">
        <f>IF(NOT(ISERROR(FIND(L$1,$A9))),LOOKUP(L$1,ResourceCosts!$B:$B,ResourceCosts!$F:$F),0)</f>
        <v>0</v>
      </c>
      <c r="M9" s="11">
        <f>IF(NOT(ISERROR(FIND(M$1,$A9))),LOOKUP(M$1,ResourceCosts!$B:$B,ResourceCosts!$F:$F),0)</f>
        <v>1778.4</v>
      </c>
      <c r="N9" s="11">
        <f>IF(NOT(ISERROR(FIND(N$1,$A9))),LOOKUP(N$1,ResourceCosts!$B:$B,ResourceCosts!$F:$F),0)</f>
        <v>0</v>
      </c>
      <c r="O9" s="11">
        <f>IF(NOT(ISERROR(FIND(O$1,$A9))),LOOKUP(O$1,ResourceCosts!$B:$B,ResourceCosts!$F:$F),0)</f>
        <v>0</v>
      </c>
      <c r="P9" s="11">
        <f>IF(NOT(ISERROR(FIND(P$1,$A9))),LOOKUP(P$1,ResourceCosts!$B:$B,ResourceCosts!$F:$F),0)</f>
        <v>0</v>
      </c>
      <c r="Q9" s="11">
        <f>IF(NOT(ISERROR(FIND(Q$1,$A9))),LOOKUP(Q$1,ResourceCosts!$B:$B,ResourceCosts!$F:$F),0)</f>
        <v>0</v>
      </c>
      <c r="R9" s="11">
        <f>IF(NOT(ISERROR(FIND(R$1,$A9))),LOOKUP(R$1,ResourceCosts!$B:$B,ResourceCosts!$F:$F),0)</f>
        <v>0</v>
      </c>
      <c r="S9" s="11">
        <f>IF(NOT(ISERROR(FIND(S$1,$A9))),LOOKUP(S$1,ResourceCosts!$B:$B,ResourceCosts!$F:$F),0)</f>
        <v>0</v>
      </c>
    </row>
    <row r="10" spans="1:19" x14ac:dyDescent="0.2">
      <c r="A10" t="s">
        <v>944</v>
      </c>
      <c r="B10" s="13">
        <f t="shared" si="0"/>
        <v>9022.4000000000015</v>
      </c>
      <c r="C10" s="11">
        <f>IF(NOT(ISERROR(FIND(C$1,$A10))),LOOKUP(C$1,ResourceCosts!$B:$B,ResourceCosts!$F:$F),0)</f>
        <v>1235.2</v>
      </c>
      <c r="D10" s="11">
        <f>IF(NOT(ISERROR(FIND(D$1,$A10))),LOOKUP(D$1,ResourceCosts!$B:$B,ResourceCosts!$F:$F),0)</f>
        <v>0</v>
      </c>
      <c r="E10" s="11">
        <f>IF(NOT(ISERROR(FIND(E$1,$A10))),LOOKUP(E$1,ResourceCosts!$B:$B,ResourceCosts!$F:$F),0)</f>
        <v>0</v>
      </c>
      <c r="F10" s="11">
        <f>IF(NOT(ISERROR(FIND(F$1,$A10))),LOOKUP(F$1,ResourceCosts!$B:$B,ResourceCosts!$F:$F),0)</f>
        <v>0</v>
      </c>
      <c r="G10" s="11">
        <f>IF(NOT(ISERROR(FIND(G$1,$A10))),LOOKUP(G$1,ResourceCosts!$B:$B,ResourceCosts!$F:$F),0)</f>
        <v>358.32</v>
      </c>
      <c r="H10" s="11">
        <f>IF(NOT(ISERROR(FIND(H$1,$A10))),LOOKUP(H$1,ResourceCosts!$B:$B,ResourceCosts!$F:$F),0)</f>
        <v>1820.3999999999999</v>
      </c>
      <c r="I10" s="11">
        <f>IF(NOT(ISERROR(FIND(I$1,$A10))),LOOKUP(I$1,ResourceCosts!$B:$B,ResourceCosts!$F:$F),0)</f>
        <v>0</v>
      </c>
      <c r="J10" s="11">
        <f>IF(NOT(ISERROR(FIND(J$1,$A10))),LOOKUP(J$1,ResourceCosts!$B:$B,ResourceCosts!$F:$F),0)</f>
        <v>1307.04</v>
      </c>
      <c r="K10" s="11">
        <f>IF(NOT(ISERROR(FIND(K$1,$A10))),LOOKUP(K$1,ResourceCosts!$B:$B,ResourceCosts!$F:$F),0)</f>
        <v>0</v>
      </c>
      <c r="L10" s="11">
        <f>IF(NOT(ISERROR(FIND(L$1,$A10))),LOOKUP(L$1,ResourceCosts!$B:$B,ResourceCosts!$F:$F),0)</f>
        <v>0</v>
      </c>
      <c r="M10" s="11">
        <f>IF(NOT(ISERROR(FIND(M$1,$A10))),LOOKUP(M$1,ResourceCosts!$B:$B,ResourceCosts!$F:$F),0)</f>
        <v>1778.4</v>
      </c>
      <c r="N10" s="11">
        <f>IF(NOT(ISERROR(FIND(N$1,$A10))),LOOKUP(N$1,ResourceCosts!$B:$B,ResourceCosts!$F:$F),0)</f>
        <v>0</v>
      </c>
      <c r="O10" s="11">
        <f>IF(NOT(ISERROR(FIND(O$1,$A10))),LOOKUP(O$1,ResourceCosts!$B:$B,ResourceCosts!$F:$F),0)</f>
        <v>0</v>
      </c>
      <c r="P10" s="11">
        <f>IF(NOT(ISERROR(FIND(P$1,$A10))),LOOKUP(P$1,ResourceCosts!$B:$B,ResourceCosts!$F:$F),0)</f>
        <v>0</v>
      </c>
      <c r="Q10" s="11">
        <f>IF(NOT(ISERROR(FIND(Q$1,$A10))),LOOKUP(Q$1,ResourceCosts!$B:$B,ResourceCosts!$F:$F),0)</f>
        <v>1332</v>
      </c>
      <c r="R10" s="11">
        <f>IF(NOT(ISERROR(FIND(R$1,$A10))),LOOKUP(R$1,ResourceCosts!$B:$B,ResourceCosts!$F:$F),0)</f>
        <v>1191.04</v>
      </c>
      <c r="S10" s="11">
        <f>IF(NOT(ISERROR(FIND(S$1,$A10))),LOOKUP(S$1,ResourceCosts!$B:$B,ResourceCosts!$F:$F),0)</f>
        <v>0</v>
      </c>
    </row>
    <row r="11" spans="1:19" x14ac:dyDescent="0.2">
      <c r="A11" t="s">
        <v>679</v>
      </c>
      <c r="B11" s="13">
        <f t="shared" si="0"/>
        <v>2567.1999999999998</v>
      </c>
      <c r="C11" s="11">
        <f>IF(NOT(ISERROR(FIND(C$1,$A11))),LOOKUP(C$1,ResourceCosts!$B:$B,ResourceCosts!$F:$F),0)</f>
        <v>1235.2</v>
      </c>
      <c r="D11" s="11">
        <f>IF(NOT(ISERROR(FIND(D$1,$A11))),LOOKUP(D$1,ResourceCosts!$B:$B,ResourceCosts!$F:$F),0)</f>
        <v>0</v>
      </c>
      <c r="E11" s="11">
        <f>IF(NOT(ISERROR(FIND(E$1,$A11))),LOOKUP(E$1,ResourceCosts!$B:$B,ResourceCosts!$F:$F),0)</f>
        <v>0</v>
      </c>
      <c r="F11" s="11">
        <f>IF(NOT(ISERROR(FIND(F$1,$A11))),LOOKUP(F$1,ResourceCosts!$B:$B,ResourceCosts!$F:$F),0)</f>
        <v>0</v>
      </c>
      <c r="G11" s="11">
        <f>IF(NOT(ISERROR(FIND(G$1,$A11))),LOOKUP(G$1,ResourceCosts!$B:$B,ResourceCosts!$F:$F),0)</f>
        <v>0</v>
      </c>
      <c r="H11" s="11">
        <f>IF(NOT(ISERROR(FIND(H$1,$A11))),LOOKUP(H$1,ResourceCosts!$B:$B,ResourceCosts!$F:$F),0)</f>
        <v>0</v>
      </c>
      <c r="I11" s="11">
        <f>IF(NOT(ISERROR(FIND(I$1,$A11))),LOOKUP(I$1,ResourceCosts!$B:$B,ResourceCosts!$F:$F),0)</f>
        <v>0</v>
      </c>
      <c r="J11" s="11">
        <f>IF(NOT(ISERROR(FIND(J$1,$A11))),LOOKUP(J$1,ResourceCosts!$B:$B,ResourceCosts!$F:$F),0)</f>
        <v>0</v>
      </c>
      <c r="K11" s="11">
        <f>IF(NOT(ISERROR(FIND(K$1,$A11))),LOOKUP(K$1,ResourceCosts!$B:$B,ResourceCosts!$F:$F),0)</f>
        <v>0</v>
      </c>
      <c r="L11" s="11">
        <f>IF(NOT(ISERROR(FIND(L$1,$A11))),LOOKUP(L$1,ResourceCosts!$B:$B,ResourceCosts!$F:$F),0)</f>
        <v>0</v>
      </c>
      <c r="M11" s="11">
        <f>IF(NOT(ISERROR(FIND(M$1,$A11))),LOOKUP(M$1,ResourceCosts!$B:$B,ResourceCosts!$F:$F),0)</f>
        <v>0</v>
      </c>
      <c r="N11" s="11">
        <f>IF(NOT(ISERROR(FIND(N$1,$A11))),LOOKUP(N$1,ResourceCosts!$B:$B,ResourceCosts!$F:$F),0)</f>
        <v>0</v>
      </c>
      <c r="O11" s="11">
        <f>IF(NOT(ISERROR(FIND(O$1,$A11))),LOOKUP(O$1,ResourceCosts!$B:$B,ResourceCosts!$F:$F),0)</f>
        <v>0</v>
      </c>
      <c r="P11" s="11">
        <f>IF(NOT(ISERROR(FIND(P$1,$A11))),LOOKUP(P$1,ResourceCosts!$B:$B,ResourceCosts!$F:$F),0)</f>
        <v>0</v>
      </c>
      <c r="Q11" s="11">
        <f>IF(NOT(ISERROR(FIND(Q$1,$A11))),LOOKUP(Q$1,ResourceCosts!$B:$B,ResourceCosts!$F:$F),0)</f>
        <v>1332</v>
      </c>
      <c r="R11" s="11">
        <f>IF(NOT(ISERROR(FIND(R$1,$A11))),LOOKUP(R$1,ResourceCosts!$B:$B,ResourceCosts!$F:$F),0)</f>
        <v>0</v>
      </c>
      <c r="S11" s="11">
        <f>IF(NOT(ISERROR(FIND(S$1,$A11))),LOOKUP(S$1,ResourceCosts!$B:$B,ResourceCosts!$F:$F),0)</f>
        <v>0</v>
      </c>
    </row>
    <row r="12" spans="1:19" x14ac:dyDescent="0.2">
      <c r="A12" t="s">
        <v>107</v>
      </c>
      <c r="B12" s="13">
        <f t="shared" si="0"/>
        <v>1235.2</v>
      </c>
      <c r="C12" s="11">
        <f>IF(NOT(ISERROR(FIND(C$1,$A12))),LOOKUP(C$1,ResourceCosts!$B:$B,ResourceCosts!$F:$F),0)</f>
        <v>0</v>
      </c>
      <c r="D12" s="11">
        <f>IF(NOT(ISERROR(FIND(D$1,$A12))),LOOKUP(D$1,ResourceCosts!$B:$B,ResourceCosts!$F:$F),0)</f>
        <v>1235.2</v>
      </c>
      <c r="E12" s="11">
        <f>IF(NOT(ISERROR(FIND(E$1,$A12))),LOOKUP(E$1,ResourceCosts!$B:$B,ResourceCosts!$F:$F),0)</f>
        <v>0</v>
      </c>
      <c r="F12" s="11">
        <f>IF(NOT(ISERROR(FIND(F$1,$A12))),LOOKUP(F$1,ResourceCosts!$B:$B,ResourceCosts!$F:$F),0)</f>
        <v>0</v>
      </c>
      <c r="G12" s="11">
        <f>IF(NOT(ISERROR(FIND(G$1,$A12))),LOOKUP(G$1,ResourceCosts!$B:$B,ResourceCosts!$F:$F),0)</f>
        <v>0</v>
      </c>
      <c r="H12" s="11">
        <f>IF(NOT(ISERROR(FIND(H$1,$A12))),LOOKUP(H$1,ResourceCosts!$B:$B,ResourceCosts!$F:$F),0)</f>
        <v>0</v>
      </c>
      <c r="I12" s="11">
        <f>IF(NOT(ISERROR(FIND(I$1,$A12))),LOOKUP(I$1,ResourceCosts!$B:$B,ResourceCosts!$F:$F),0)</f>
        <v>0</v>
      </c>
      <c r="J12" s="11">
        <f>IF(NOT(ISERROR(FIND(J$1,$A12))),LOOKUP(J$1,ResourceCosts!$B:$B,ResourceCosts!$F:$F),0)</f>
        <v>0</v>
      </c>
      <c r="K12" s="11">
        <f>IF(NOT(ISERROR(FIND(K$1,$A12))),LOOKUP(K$1,ResourceCosts!$B:$B,ResourceCosts!$F:$F),0)</f>
        <v>0</v>
      </c>
      <c r="L12" s="11">
        <f>IF(NOT(ISERROR(FIND(L$1,$A12))),LOOKUP(L$1,ResourceCosts!$B:$B,ResourceCosts!$F:$F),0)</f>
        <v>0</v>
      </c>
      <c r="M12" s="11">
        <f>IF(NOT(ISERROR(FIND(M$1,$A12))),LOOKUP(M$1,ResourceCosts!$B:$B,ResourceCosts!$F:$F),0)</f>
        <v>0</v>
      </c>
      <c r="N12" s="11">
        <f>IF(NOT(ISERROR(FIND(N$1,$A12))),LOOKUP(N$1,ResourceCosts!$B:$B,ResourceCosts!$F:$F),0)</f>
        <v>0</v>
      </c>
      <c r="O12" s="11">
        <f>IF(NOT(ISERROR(FIND(O$1,$A12))),LOOKUP(O$1,ResourceCosts!$B:$B,ResourceCosts!$F:$F),0)</f>
        <v>0</v>
      </c>
      <c r="P12" s="11">
        <f>IF(NOT(ISERROR(FIND(P$1,$A12))),LOOKUP(P$1,ResourceCosts!$B:$B,ResourceCosts!$F:$F),0)</f>
        <v>0</v>
      </c>
      <c r="Q12" s="11">
        <f>IF(NOT(ISERROR(FIND(Q$1,$A12))),LOOKUP(Q$1,ResourceCosts!$B:$B,ResourceCosts!$F:$F),0)</f>
        <v>0</v>
      </c>
      <c r="R12" s="11">
        <f>IF(NOT(ISERROR(FIND(R$1,$A12))),LOOKUP(R$1,ResourceCosts!$B:$B,ResourceCosts!$F:$F),0)</f>
        <v>0</v>
      </c>
      <c r="S12" s="11">
        <f>IF(NOT(ISERROR(FIND(S$1,$A12))),LOOKUP(S$1,ResourceCosts!$B:$B,ResourceCosts!$F:$F),0)</f>
        <v>0</v>
      </c>
    </row>
    <row r="13" spans="1:19" x14ac:dyDescent="0.2">
      <c r="A13" t="s">
        <v>119</v>
      </c>
      <c r="B13" s="13">
        <f t="shared" si="0"/>
        <v>1656</v>
      </c>
      <c r="C13" s="11">
        <f>IF(NOT(ISERROR(FIND(C$1,$A13))),LOOKUP(C$1,ResourceCosts!$B:$B,ResourceCosts!$F:$F),0)</f>
        <v>0</v>
      </c>
      <c r="D13" s="11">
        <f>IF(NOT(ISERROR(FIND(D$1,$A13))),LOOKUP(D$1,ResourceCosts!$B:$B,ResourceCosts!$F:$F),0)</f>
        <v>0</v>
      </c>
      <c r="E13" s="11">
        <f>IF(NOT(ISERROR(FIND(E$1,$A13))),LOOKUP(E$1,ResourceCosts!$B:$B,ResourceCosts!$F:$F),0)</f>
        <v>1656</v>
      </c>
      <c r="F13" s="11">
        <f>IF(NOT(ISERROR(FIND(F$1,$A13))),LOOKUP(F$1,ResourceCosts!$B:$B,ResourceCosts!$F:$F),0)</f>
        <v>0</v>
      </c>
      <c r="G13" s="11">
        <f>IF(NOT(ISERROR(FIND(G$1,$A13))),LOOKUP(G$1,ResourceCosts!$B:$B,ResourceCosts!$F:$F),0)</f>
        <v>0</v>
      </c>
      <c r="H13" s="11">
        <f>IF(NOT(ISERROR(FIND(H$1,$A13))),LOOKUP(H$1,ResourceCosts!$B:$B,ResourceCosts!$F:$F),0)</f>
        <v>0</v>
      </c>
      <c r="I13" s="11">
        <f>IF(NOT(ISERROR(FIND(I$1,$A13))),LOOKUP(I$1,ResourceCosts!$B:$B,ResourceCosts!$F:$F),0)</f>
        <v>0</v>
      </c>
      <c r="J13" s="11">
        <f>IF(NOT(ISERROR(FIND(J$1,$A13))),LOOKUP(J$1,ResourceCosts!$B:$B,ResourceCosts!$F:$F),0)</f>
        <v>0</v>
      </c>
      <c r="K13" s="11">
        <f>IF(NOT(ISERROR(FIND(K$1,$A13))),LOOKUP(K$1,ResourceCosts!$B:$B,ResourceCosts!$F:$F),0)</f>
        <v>0</v>
      </c>
      <c r="L13" s="11">
        <f>IF(NOT(ISERROR(FIND(L$1,$A13))),LOOKUP(L$1,ResourceCosts!$B:$B,ResourceCosts!$F:$F),0)</f>
        <v>0</v>
      </c>
      <c r="M13" s="11">
        <f>IF(NOT(ISERROR(FIND(M$1,$A13))),LOOKUP(M$1,ResourceCosts!$B:$B,ResourceCosts!$F:$F),0)</f>
        <v>0</v>
      </c>
      <c r="N13" s="11">
        <f>IF(NOT(ISERROR(FIND(N$1,$A13))),LOOKUP(N$1,ResourceCosts!$B:$B,ResourceCosts!$F:$F),0)</f>
        <v>0</v>
      </c>
      <c r="O13" s="11">
        <f>IF(NOT(ISERROR(FIND(O$1,$A13))),LOOKUP(O$1,ResourceCosts!$B:$B,ResourceCosts!$F:$F),0)</f>
        <v>0</v>
      </c>
      <c r="P13" s="11">
        <f>IF(NOT(ISERROR(FIND(P$1,$A13))),LOOKUP(P$1,ResourceCosts!$B:$B,ResourceCosts!$F:$F),0)</f>
        <v>0</v>
      </c>
      <c r="Q13" s="11">
        <f>IF(NOT(ISERROR(FIND(Q$1,$A13))),LOOKUP(Q$1,ResourceCosts!$B:$B,ResourceCosts!$F:$F),0)</f>
        <v>0</v>
      </c>
      <c r="R13" s="11">
        <f>IF(NOT(ISERROR(FIND(R$1,$A13))),LOOKUP(R$1,ResourceCosts!$B:$B,ResourceCosts!$F:$F),0)</f>
        <v>0</v>
      </c>
      <c r="S13" s="11">
        <f>IF(NOT(ISERROR(FIND(S$1,$A13))),LOOKUP(S$1,ResourceCosts!$B:$B,ResourceCosts!$F:$F),0)</f>
        <v>0</v>
      </c>
    </row>
    <row r="14" spans="1:19" x14ac:dyDescent="0.2">
      <c r="A14" t="s">
        <v>316</v>
      </c>
      <c r="B14" s="13">
        <f t="shared" si="0"/>
        <v>2963.04</v>
      </c>
      <c r="C14" s="11">
        <f>IF(NOT(ISERROR(FIND(C$1,$A14))),LOOKUP(C$1,ResourceCosts!$B:$B,ResourceCosts!$F:$F),0)</f>
        <v>0</v>
      </c>
      <c r="D14" s="11">
        <f>IF(NOT(ISERROR(FIND(D$1,$A14))),LOOKUP(D$1,ResourceCosts!$B:$B,ResourceCosts!$F:$F),0)</f>
        <v>0</v>
      </c>
      <c r="E14" s="11">
        <f>IF(NOT(ISERROR(FIND(E$1,$A14))),LOOKUP(E$1,ResourceCosts!$B:$B,ResourceCosts!$F:$F),0)</f>
        <v>1656</v>
      </c>
      <c r="F14" s="11">
        <f>IF(NOT(ISERROR(FIND(F$1,$A14))),LOOKUP(F$1,ResourceCosts!$B:$B,ResourceCosts!$F:$F),0)</f>
        <v>0</v>
      </c>
      <c r="G14" s="11">
        <f>IF(NOT(ISERROR(FIND(G$1,$A14))),LOOKUP(G$1,ResourceCosts!$B:$B,ResourceCosts!$F:$F),0)</f>
        <v>0</v>
      </c>
      <c r="H14" s="11">
        <f>IF(NOT(ISERROR(FIND(H$1,$A14))),LOOKUP(H$1,ResourceCosts!$B:$B,ResourceCosts!$F:$F),0)</f>
        <v>0</v>
      </c>
      <c r="I14" s="11">
        <f>IF(NOT(ISERROR(FIND(I$1,$A14))),LOOKUP(I$1,ResourceCosts!$B:$B,ResourceCosts!$F:$F),0)</f>
        <v>0</v>
      </c>
      <c r="J14" s="11">
        <f>IF(NOT(ISERROR(FIND(J$1,$A14))),LOOKUP(J$1,ResourceCosts!$B:$B,ResourceCosts!$F:$F),0)</f>
        <v>1307.04</v>
      </c>
      <c r="K14" s="11">
        <f>IF(NOT(ISERROR(FIND(K$1,$A14))),LOOKUP(K$1,ResourceCosts!$B:$B,ResourceCosts!$F:$F),0)</f>
        <v>0</v>
      </c>
      <c r="L14" s="11">
        <f>IF(NOT(ISERROR(FIND(L$1,$A14))),LOOKUP(L$1,ResourceCosts!$B:$B,ResourceCosts!$F:$F),0)</f>
        <v>0</v>
      </c>
      <c r="M14" s="11">
        <f>IF(NOT(ISERROR(FIND(M$1,$A14))),LOOKUP(M$1,ResourceCosts!$B:$B,ResourceCosts!$F:$F),0)</f>
        <v>0</v>
      </c>
      <c r="N14" s="11">
        <f>IF(NOT(ISERROR(FIND(N$1,$A14))),LOOKUP(N$1,ResourceCosts!$B:$B,ResourceCosts!$F:$F),0)</f>
        <v>0</v>
      </c>
      <c r="O14" s="11">
        <f>IF(NOT(ISERROR(FIND(O$1,$A14))),LOOKUP(O$1,ResourceCosts!$B:$B,ResourceCosts!$F:$F),0)</f>
        <v>0</v>
      </c>
      <c r="P14" s="11">
        <f>IF(NOT(ISERROR(FIND(P$1,$A14))),LOOKUP(P$1,ResourceCosts!$B:$B,ResourceCosts!$F:$F),0)</f>
        <v>0</v>
      </c>
      <c r="Q14" s="11">
        <f>IF(NOT(ISERROR(FIND(Q$1,$A14))),LOOKUP(Q$1,ResourceCosts!$B:$B,ResourceCosts!$F:$F),0)</f>
        <v>0</v>
      </c>
      <c r="R14" s="11">
        <f>IF(NOT(ISERROR(FIND(R$1,$A14))),LOOKUP(R$1,ResourceCosts!$B:$B,ResourceCosts!$F:$F),0)</f>
        <v>0</v>
      </c>
      <c r="S14" s="11">
        <f>IF(NOT(ISERROR(FIND(S$1,$A14))),LOOKUP(S$1,ResourceCosts!$B:$B,ResourceCosts!$F:$F),0)</f>
        <v>0</v>
      </c>
    </row>
    <row r="15" spans="1:19" x14ac:dyDescent="0.2">
      <c r="A15" t="s">
        <v>116</v>
      </c>
      <c r="B15" s="13">
        <f t="shared" si="0"/>
        <v>1820.3999999999999</v>
      </c>
      <c r="C15" s="11">
        <f>IF(NOT(ISERROR(FIND(C$1,$A15))),LOOKUP(C$1,ResourceCosts!$B:$B,ResourceCosts!$F:$F),0)</f>
        <v>0</v>
      </c>
      <c r="D15" s="11">
        <f>IF(NOT(ISERROR(FIND(D$1,$A15))),LOOKUP(D$1,ResourceCosts!$B:$B,ResourceCosts!$F:$F),0)</f>
        <v>0</v>
      </c>
      <c r="E15" s="11">
        <f>IF(NOT(ISERROR(FIND(E$1,$A15))),LOOKUP(E$1,ResourceCosts!$B:$B,ResourceCosts!$F:$F),0)</f>
        <v>0</v>
      </c>
      <c r="F15" s="11">
        <f>IF(NOT(ISERROR(FIND(F$1,$A15))),LOOKUP(F$1,ResourceCosts!$B:$B,ResourceCosts!$F:$F),0)</f>
        <v>1820.3999999999999</v>
      </c>
      <c r="G15" s="11">
        <f>IF(NOT(ISERROR(FIND(G$1,$A15))),LOOKUP(G$1,ResourceCosts!$B:$B,ResourceCosts!$F:$F),0)</f>
        <v>0</v>
      </c>
      <c r="H15" s="11">
        <f>IF(NOT(ISERROR(FIND(H$1,$A15))),LOOKUP(H$1,ResourceCosts!$B:$B,ResourceCosts!$F:$F),0)</f>
        <v>0</v>
      </c>
      <c r="I15" s="11">
        <f>IF(NOT(ISERROR(FIND(I$1,$A15))),LOOKUP(I$1,ResourceCosts!$B:$B,ResourceCosts!$F:$F),0)</f>
        <v>0</v>
      </c>
      <c r="J15" s="11">
        <f>IF(NOT(ISERROR(FIND(J$1,$A15))),LOOKUP(J$1,ResourceCosts!$B:$B,ResourceCosts!$F:$F),0)</f>
        <v>0</v>
      </c>
      <c r="K15" s="11">
        <f>IF(NOT(ISERROR(FIND(K$1,$A15))),LOOKUP(K$1,ResourceCosts!$B:$B,ResourceCosts!$F:$F),0)</f>
        <v>0</v>
      </c>
      <c r="L15" s="11">
        <f>IF(NOT(ISERROR(FIND(L$1,$A15))),LOOKUP(L$1,ResourceCosts!$B:$B,ResourceCosts!$F:$F),0)</f>
        <v>0</v>
      </c>
      <c r="M15" s="11">
        <f>IF(NOT(ISERROR(FIND(M$1,$A15))),LOOKUP(M$1,ResourceCosts!$B:$B,ResourceCosts!$F:$F),0)</f>
        <v>0</v>
      </c>
      <c r="N15" s="11">
        <f>IF(NOT(ISERROR(FIND(N$1,$A15))),LOOKUP(N$1,ResourceCosts!$B:$B,ResourceCosts!$F:$F),0)</f>
        <v>0</v>
      </c>
      <c r="O15" s="11">
        <f>IF(NOT(ISERROR(FIND(O$1,$A15))),LOOKUP(O$1,ResourceCosts!$B:$B,ResourceCosts!$F:$F),0)</f>
        <v>0</v>
      </c>
      <c r="P15" s="11">
        <f>IF(NOT(ISERROR(FIND(P$1,$A15))),LOOKUP(P$1,ResourceCosts!$B:$B,ResourceCosts!$F:$F),0)</f>
        <v>0</v>
      </c>
      <c r="Q15" s="11">
        <f>IF(NOT(ISERROR(FIND(Q$1,$A15))),LOOKUP(Q$1,ResourceCosts!$B:$B,ResourceCosts!$F:$F),0)</f>
        <v>0</v>
      </c>
      <c r="R15" s="11">
        <f>IF(NOT(ISERROR(FIND(R$1,$A15))),LOOKUP(R$1,ResourceCosts!$B:$B,ResourceCosts!$F:$F),0)</f>
        <v>0</v>
      </c>
      <c r="S15" s="11">
        <f>IF(NOT(ISERROR(FIND(S$1,$A15))),LOOKUP(S$1,ResourceCosts!$B:$B,ResourceCosts!$F:$F),0)</f>
        <v>0</v>
      </c>
    </row>
    <row r="16" spans="1:19" x14ac:dyDescent="0.2">
      <c r="A16" t="s">
        <v>263</v>
      </c>
      <c r="B16" s="13">
        <f t="shared" si="0"/>
        <v>3152.3999999999996</v>
      </c>
      <c r="C16" s="11">
        <f>IF(NOT(ISERROR(FIND(C$1,$A16))),LOOKUP(C$1,ResourceCosts!$B:$B,ResourceCosts!$F:$F),0)</f>
        <v>0</v>
      </c>
      <c r="D16" s="11">
        <f>IF(NOT(ISERROR(FIND(D$1,$A16))),LOOKUP(D$1,ResourceCosts!$B:$B,ResourceCosts!$F:$F),0)</f>
        <v>0</v>
      </c>
      <c r="E16" s="11">
        <f>IF(NOT(ISERROR(FIND(E$1,$A16))),LOOKUP(E$1,ResourceCosts!$B:$B,ResourceCosts!$F:$F),0)</f>
        <v>0</v>
      </c>
      <c r="F16" s="11">
        <f>IF(NOT(ISERROR(FIND(F$1,$A16))),LOOKUP(F$1,ResourceCosts!$B:$B,ResourceCosts!$F:$F),0)</f>
        <v>1820.3999999999999</v>
      </c>
      <c r="G16" s="11">
        <f>IF(NOT(ISERROR(FIND(G$1,$A16))),LOOKUP(G$1,ResourceCosts!$B:$B,ResourceCosts!$F:$F),0)</f>
        <v>0</v>
      </c>
      <c r="H16" s="11">
        <f>IF(NOT(ISERROR(FIND(H$1,$A16))),LOOKUP(H$1,ResourceCosts!$B:$B,ResourceCosts!$F:$F),0)</f>
        <v>0</v>
      </c>
      <c r="I16" s="11">
        <f>IF(NOT(ISERROR(FIND(I$1,$A16))),LOOKUP(I$1,ResourceCosts!$B:$B,ResourceCosts!$F:$F),0)</f>
        <v>0</v>
      </c>
      <c r="J16" s="11">
        <f>IF(NOT(ISERROR(FIND(J$1,$A16))),LOOKUP(J$1,ResourceCosts!$B:$B,ResourceCosts!$F:$F),0)</f>
        <v>0</v>
      </c>
      <c r="K16" s="11">
        <f>IF(NOT(ISERROR(FIND(K$1,$A16))),LOOKUP(K$1,ResourceCosts!$B:$B,ResourceCosts!$F:$F),0)</f>
        <v>0</v>
      </c>
      <c r="L16" s="11">
        <f>IF(NOT(ISERROR(FIND(L$1,$A16))),LOOKUP(L$1,ResourceCosts!$B:$B,ResourceCosts!$F:$F),0)</f>
        <v>0</v>
      </c>
      <c r="M16" s="11">
        <f>IF(NOT(ISERROR(FIND(M$1,$A16))),LOOKUP(M$1,ResourceCosts!$B:$B,ResourceCosts!$F:$F),0)</f>
        <v>0</v>
      </c>
      <c r="N16" s="11">
        <f>IF(NOT(ISERROR(FIND(N$1,$A16))),LOOKUP(N$1,ResourceCosts!$B:$B,ResourceCosts!$F:$F),0)</f>
        <v>0</v>
      </c>
      <c r="O16" s="11">
        <f>IF(NOT(ISERROR(FIND(O$1,$A16))),LOOKUP(O$1,ResourceCosts!$B:$B,ResourceCosts!$F:$F),0)</f>
        <v>0</v>
      </c>
      <c r="P16" s="11">
        <f>IF(NOT(ISERROR(FIND(P$1,$A16))),LOOKUP(P$1,ResourceCosts!$B:$B,ResourceCosts!$F:$F),0)</f>
        <v>0</v>
      </c>
      <c r="Q16" s="11">
        <f>IF(NOT(ISERROR(FIND(Q$1,$A16))),LOOKUP(Q$1,ResourceCosts!$B:$B,ResourceCosts!$F:$F),0)</f>
        <v>1332</v>
      </c>
      <c r="R16" s="11">
        <f>IF(NOT(ISERROR(FIND(R$1,$A16))),LOOKUP(R$1,ResourceCosts!$B:$B,ResourceCosts!$F:$F),0)</f>
        <v>0</v>
      </c>
      <c r="S16" s="11">
        <f>IF(NOT(ISERROR(FIND(S$1,$A16))),LOOKUP(S$1,ResourceCosts!$B:$B,ResourceCosts!$F:$F),0)</f>
        <v>0</v>
      </c>
    </row>
    <row r="17" spans="1:19" x14ac:dyDescent="0.2">
      <c r="A17" t="s">
        <v>139</v>
      </c>
      <c r="B17" s="13">
        <f t="shared" si="0"/>
        <v>1820.3999999999999</v>
      </c>
      <c r="C17" s="11">
        <f>IF(NOT(ISERROR(FIND(C$1,$A17))),LOOKUP(C$1,ResourceCosts!$B:$B,ResourceCosts!$F:$F),0)</f>
        <v>0</v>
      </c>
      <c r="D17" s="11">
        <f>IF(NOT(ISERROR(FIND(D$1,$A17))),LOOKUP(D$1,ResourceCosts!$B:$B,ResourceCosts!$F:$F),0)</f>
        <v>0</v>
      </c>
      <c r="E17" s="11">
        <f>IF(NOT(ISERROR(FIND(E$1,$A17))),LOOKUP(E$1,ResourceCosts!$B:$B,ResourceCosts!$F:$F),0)</f>
        <v>0</v>
      </c>
      <c r="F17" s="11">
        <f>IF(NOT(ISERROR(FIND(F$1,$A17))),LOOKUP(F$1,ResourceCosts!$B:$B,ResourceCosts!$F:$F),0)</f>
        <v>0</v>
      </c>
      <c r="G17" s="11">
        <f>IF(NOT(ISERROR(FIND(G$1,$A17))),LOOKUP(G$1,ResourceCosts!$B:$B,ResourceCosts!$F:$F),0)</f>
        <v>0</v>
      </c>
      <c r="H17" s="11">
        <f>IF(NOT(ISERROR(FIND(H$1,$A17))),LOOKUP(H$1,ResourceCosts!$B:$B,ResourceCosts!$F:$F),0)</f>
        <v>1820.3999999999999</v>
      </c>
      <c r="I17" s="11">
        <f>IF(NOT(ISERROR(FIND(I$1,$A17))),LOOKUP(I$1,ResourceCosts!$B:$B,ResourceCosts!$F:$F),0)</f>
        <v>0</v>
      </c>
      <c r="J17" s="11">
        <f>IF(NOT(ISERROR(FIND(J$1,$A17))),LOOKUP(J$1,ResourceCosts!$B:$B,ResourceCosts!$F:$F),0)</f>
        <v>0</v>
      </c>
      <c r="K17" s="11">
        <f>IF(NOT(ISERROR(FIND(K$1,$A17))),LOOKUP(K$1,ResourceCosts!$B:$B,ResourceCosts!$F:$F),0)</f>
        <v>0</v>
      </c>
      <c r="L17" s="11">
        <f>IF(NOT(ISERROR(FIND(L$1,$A17))),LOOKUP(L$1,ResourceCosts!$B:$B,ResourceCosts!$F:$F),0)</f>
        <v>0</v>
      </c>
      <c r="M17" s="11">
        <f>IF(NOT(ISERROR(FIND(M$1,$A17))),LOOKUP(M$1,ResourceCosts!$B:$B,ResourceCosts!$F:$F),0)</f>
        <v>0</v>
      </c>
      <c r="N17" s="11">
        <f>IF(NOT(ISERROR(FIND(N$1,$A17))),LOOKUP(N$1,ResourceCosts!$B:$B,ResourceCosts!$F:$F),0)</f>
        <v>0</v>
      </c>
      <c r="O17" s="11">
        <f>IF(NOT(ISERROR(FIND(O$1,$A17))),LOOKUP(O$1,ResourceCosts!$B:$B,ResourceCosts!$F:$F),0)</f>
        <v>0</v>
      </c>
      <c r="P17" s="11">
        <f>IF(NOT(ISERROR(FIND(P$1,$A17))),LOOKUP(P$1,ResourceCosts!$B:$B,ResourceCosts!$F:$F),0)</f>
        <v>0</v>
      </c>
      <c r="Q17" s="11">
        <f>IF(NOT(ISERROR(FIND(Q$1,$A17))),LOOKUP(Q$1,ResourceCosts!$B:$B,ResourceCosts!$F:$F),0)</f>
        <v>0</v>
      </c>
      <c r="R17" s="11">
        <f>IF(NOT(ISERROR(FIND(R$1,$A17))),LOOKUP(R$1,ResourceCosts!$B:$B,ResourceCosts!$F:$F),0)</f>
        <v>0</v>
      </c>
      <c r="S17" s="11">
        <f>IF(NOT(ISERROR(FIND(S$1,$A17))),LOOKUP(S$1,ResourceCosts!$B:$B,ResourceCosts!$F:$F),0)</f>
        <v>0</v>
      </c>
    </row>
    <row r="18" spans="1:19" x14ac:dyDescent="0.2">
      <c r="A18" t="s">
        <v>1054</v>
      </c>
      <c r="B18" s="13">
        <f t="shared" si="0"/>
        <v>3055.6</v>
      </c>
      <c r="C18" s="11">
        <f>IF(NOT(ISERROR(FIND(C$1,$A18))),LOOKUP(C$1,ResourceCosts!$B:$B,ResourceCosts!$F:$F),0)</f>
        <v>1235.2</v>
      </c>
      <c r="D18" s="11">
        <f>IF(NOT(ISERROR(FIND(D$1,$A18))),LOOKUP(D$1,ResourceCosts!$B:$B,ResourceCosts!$F:$F),0)</f>
        <v>0</v>
      </c>
      <c r="E18" s="11">
        <f>IF(NOT(ISERROR(FIND(E$1,$A18))),LOOKUP(E$1,ResourceCosts!$B:$B,ResourceCosts!$F:$F),0)</f>
        <v>0</v>
      </c>
      <c r="F18" s="11">
        <f>IF(NOT(ISERROR(FIND(F$1,$A18))),LOOKUP(F$1,ResourceCosts!$B:$B,ResourceCosts!$F:$F),0)</f>
        <v>0</v>
      </c>
      <c r="G18" s="11">
        <f>IF(NOT(ISERROR(FIND(G$1,$A18))),LOOKUP(G$1,ResourceCosts!$B:$B,ResourceCosts!$F:$F),0)</f>
        <v>0</v>
      </c>
      <c r="H18" s="11">
        <f>IF(NOT(ISERROR(FIND(H$1,$A18))),LOOKUP(H$1,ResourceCosts!$B:$B,ResourceCosts!$F:$F),0)</f>
        <v>1820.3999999999999</v>
      </c>
      <c r="I18" s="11">
        <f>IF(NOT(ISERROR(FIND(I$1,$A18))),LOOKUP(I$1,ResourceCosts!$B:$B,ResourceCosts!$F:$F),0)</f>
        <v>0</v>
      </c>
      <c r="J18" s="11">
        <f>IF(NOT(ISERROR(FIND(J$1,$A18))),LOOKUP(J$1,ResourceCosts!$B:$B,ResourceCosts!$F:$F),0)</f>
        <v>0</v>
      </c>
      <c r="K18" s="11">
        <f>IF(NOT(ISERROR(FIND(K$1,$A18))),LOOKUP(K$1,ResourceCosts!$B:$B,ResourceCosts!$F:$F),0)</f>
        <v>0</v>
      </c>
      <c r="L18" s="11">
        <f>IF(NOT(ISERROR(FIND(L$1,$A18))),LOOKUP(L$1,ResourceCosts!$B:$B,ResourceCosts!$F:$F),0)</f>
        <v>0</v>
      </c>
      <c r="M18" s="11">
        <f>IF(NOT(ISERROR(FIND(M$1,$A18))),LOOKUP(M$1,ResourceCosts!$B:$B,ResourceCosts!$F:$F),0)</f>
        <v>0</v>
      </c>
      <c r="N18" s="11">
        <f>IF(NOT(ISERROR(FIND(N$1,$A18))),LOOKUP(N$1,ResourceCosts!$B:$B,ResourceCosts!$F:$F),0)</f>
        <v>0</v>
      </c>
      <c r="O18" s="11">
        <f>IF(NOT(ISERROR(FIND(O$1,$A18))),LOOKUP(O$1,ResourceCosts!$B:$B,ResourceCosts!$F:$F),0)</f>
        <v>0</v>
      </c>
      <c r="P18" s="11">
        <f>IF(NOT(ISERROR(FIND(P$1,$A18))),LOOKUP(P$1,ResourceCosts!$B:$B,ResourceCosts!$F:$F),0)</f>
        <v>0</v>
      </c>
      <c r="Q18" s="11">
        <f>IF(NOT(ISERROR(FIND(Q$1,$A18))),LOOKUP(Q$1,ResourceCosts!$B:$B,ResourceCosts!$F:$F),0)</f>
        <v>0</v>
      </c>
      <c r="R18" s="11">
        <f>IF(NOT(ISERROR(FIND(R$1,$A18))),LOOKUP(R$1,ResourceCosts!$B:$B,ResourceCosts!$F:$F),0)</f>
        <v>0</v>
      </c>
      <c r="S18" s="11">
        <f>IF(NOT(ISERROR(FIND(S$1,$A18))),LOOKUP(S$1,ResourceCosts!$B:$B,ResourceCosts!$F:$F),0)</f>
        <v>0</v>
      </c>
    </row>
    <row r="19" spans="1:19" x14ac:dyDescent="0.2">
      <c r="A19" t="s">
        <v>1026</v>
      </c>
      <c r="B19" s="13">
        <f t="shared" si="0"/>
        <v>4362.6399999999994</v>
      </c>
      <c r="C19" s="11">
        <f>IF(NOT(ISERROR(FIND(C$1,$A19))),LOOKUP(C$1,ResourceCosts!$B:$B,ResourceCosts!$F:$F),0)</f>
        <v>1235.2</v>
      </c>
      <c r="D19" s="11">
        <f>IF(NOT(ISERROR(FIND(D$1,$A19))),LOOKUP(D$1,ResourceCosts!$B:$B,ResourceCosts!$F:$F),0)</f>
        <v>0</v>
      </c>
      <c r="E19" s="11">
        <f>IF(NOT(ISERROR(FIND(E$1,$A19))),LOOKUP(E$1,ResourceCosts!$B:$B,ResourceCosts!$F:$F),0)</f>
        <v>0</v>
      </c>
      <c r="F19" s="11">
        <f>IF(NOT(ISERROR(FIND(F$1,$A19))),LOOKUP(F$1,ResourceCosts!$B:$B,ResourceCosts!$F:$F),0)</f>
        <v>0</v>
      </c>
      <c r="G19" s="11">
        <f>IF(NOT(ISERROR(FIND(G$1,$A19))),LOOKUP(G$1,ResourceCosts!$B:$B,ResourceCosts!$F:$F),0)</f>
        <v>0</v>
      </c>
      <c r="H19" s="11">
        <f>IF(NOT(ISERROR(FIND(H$1,$A19))),LOOKUP(H$1,ResourceCosts!$B:$B,ResourceCosts!$F:$F),0)</f>
        <v>1820.3999999999999</v>
      </c>
      <c r="I19" s="11">
        <f>IF(NOT(ISERROR(FIND(I$1,$A19))),LOOKUP(I$1,ResourceCosts!$B:$B,ResourceCosts!$F:$F),0)</f>
        <v>0</v>
      </c>
      <c r="J19" s="11">
        <f>IF(NOT(ISERROR(FIND(J$1,$A19))),LOOKUP(J$1,ResourceCosts!$B:$B,ResourceCosts!$F:$F),0)</f>
        <v>0</v>
      </c>
      <c r="K19" s="11">
        <f>IF(NOT(ISERROR(FIND(K$1,$A19))),LOOKUP(K$1,ResourceCosts!$B:$B,ResourceCosts!$F:$F),0)</f>
        <v>1307.04</v>
      </c>
      <c r="L19" s="11">
        <f>IF(NOT(ISERROR(FIND(L$1,$A19))),LOOKUP(L$1,ResourceCosts!$B:$B,ResourceCosts!$F:$F),0)</f>
        <v>0</v>
      </c>
      <c r="M19" s="11">
        <f>IF(NOT(ISERROR(FIND(M$1,$A19))),LOOKUP(M$1,ResourceCosts!$B:$B,ResourceCosts!$F:$F),0)</f>
        <v>0</v>
      </c>
      <c r="N19" s="11">
        <f>IF(NOT(ISERROR(FIND(N$1,$A19))),LOOKUP(N$1,ResourceCosts!$B:$B,ResourceCosts!$F:$F),0)</f>
        <v>0</v>
      </c>
      <c r="O19" s="11">
        <f>IF(NOT(ISERROR(FIND(O$1,$A19))),LOOKUP(O$1,ResourceCosts!$B:$B,ResourceCosts!$F:$F),0)</f>
        <v>0</v>
      </c>
      <c r="P19" s="11">
        <f>IF(NOT(ISERROR(FIND(P$1,$A19))),LOOKUP(P$1,ResourceCosts!$B:$B,ResourceCosts!$F:$F),0)</f>
        <v>0</v>
      </c>
      <c r="Q19" s="11">
        <f>IF(NOT(ISERROR(FIND(Q$1,$A19))),LOOKUP(Q$1,ResourceCosts!$B:$B,ResourceCosts!$F:$F),0)</f>
        <v>0</v>
      </c>
      <c r="R19" s="11">
        <f>IF(NOT(ISERROR(FIND(R$1,$A19))),LOOKUP(R$1,ResourceCosts!$B:$B,ResourceCosts!$F:$F),0)</f>
        <v>0</v>
      </c>
      <c r="S19" s="11">
        <f>IF(NOT(ISERROR(FIND(S$1,$A19))),LOOKUP(S$1,ResourceCosts!$B:$B,ResourceCosts!$F:$F),0)</f>
        <v>0</v>
      </c>
    </row>
    <row r="20" spans="1:19" x14ac:dyDescent="0.2">
      <c r="A20" t="s">
        <v>443</v>
      </c>
      <c r="B20" s="13">
        <f t="shared" si="0"/>
        <v>3598.8</v>
      </c>
      <c r="C20" s="11">
        <f>IF(NOT(ISERROR(FIND(C$1,$A20))),LOOKUP(C$1,ResourceCosts!$B:$B,ResourceCosts!$F:$F),0)</f>
        <v>0</v>
      </c>
      <c r="D20" s="11">
        <f>IF(NOT(ISERROR(FIND(D$1,$A20))),LOOKUP(D$1,ResourceCosts!$B:$B,ResourceCosts!$F:$F),0)</f>
        <v>0</v>
      </c>
      <c r="E20" s="11">
        <f>IF(NOT(ISERROR(FIND(E$1,$A20))),LOOKUP(E$1,ResourceCosts!$B:$B,ResourceCosts!$F:$F),0)</f>
        <v>0</v>
      </c>
      <c r="F20" s="11">
        <f>IF(NOT(ISERROR(FIND(F$1,$A20))),LOOKUP(F$1,ResourceCosts!$B:$B,ResourceCosts!$F:$F),0)</f>
        <v>0</v>
      </c>
      <c r="G20" s="11">
        <f>IF(NOT(ISERROR(FIND(G$1,$A20))),LOOKUP(G$1,ResourceCosts!$B:$B,ResourceCosts!$F:$F),0)</f>
        <v>0</v>
      </c>
      <c r="H20" s="11">
        <f>IF(NOT(ISERROR(FIND(H$1,$A20))),LOOKUP(H$1,ResourceCosts!$B:$B,ResourceCosts!$F:$F),0)</f>
        <v>1820.3999999999999</v>
      </c>
      <c r="I20" s="11">
        <f>IF(NOT(ISERROR(FIND(I$1,$A20))),LOOKUP(I$1,ResourceCosts!$B:$B,ResourceCosts!$F:$F),0)</f>
        <v>0</v>
      </c>
      <c r="J20" s="11">
        <f>IF(NOT(ISERROR(FIND(J$1,$A20))),LOOKUP(J$1,ResourceCosts!$B:$B,ResourceCosts!$F:$F),0)</f>
        <v>0</v>
      </c>
      <c r="K20" s="11">
        <f>IF(NOT(ISERROR(FIND(K$1,$A20))),LOOKUP(K$1,ResourceCosts!$B:$B,ResourceCosts!$F:$F),0)</f>
        <v>0</v>
      </c>
      <c r="L20" s="11">
        <f>IF(NOT(ISERROR(FIND(L$1,$A20))),LOOKUP(L$1,ResourceCosts!$B:$B,ResourceCosts!$F:$F),0)</f>
        <v>0</v>
      </c>
      <c r="M20" s="11">
        <f>IF(NOT(ISERROR(FIND(M$1,$A20))),LOOKUP(M$1,ResourceCosts!$B:$B,ResourceCosts!$F:$F),0)</f>
        <v>1778.4</v>
      </c>
      <c r="N20" s="11">
        <f>IF(NOT(ISERROR(FIND(N$1,$A20))),LOOKUP(N$1,ResourceCosts!$B:$B,ResourceCosts!$F:$F),0)</f>
        <v>0</v>
      </c>
      <c r="O20" s="11">
        <f>IF(NOT(ISERROR(FIND(O$1,$A20))),LOOKUP(O$1,ResourceCosts!$B:$B,ResourceCosts!$F:$F),0)</f>
        <v>0</v>
      </c>
      <c r="P20" s="11">
        <f>IF(NOT(ISERROR(FIND(P$1,$A20))),LOOKUP(P$1,ResourceCosts!$B:$B,ResourceCosts!$F:$F),0)</f>
        <v>0</v>
      </c>
      <c r="Q20" s="11">
        <f>IF(NOT(ISERROR(FIND(Q$1,$A20))),LOOKUP(Q$1,ResourceCosts!$B:$B,ResourceCosts!$F:$F),0)</f>
        <v>0</v>
      </c>
      <c r="R20" s="11">
        <f>IF(NOT(ISERROR(FIND(R$1,$A20))),LOOKUP(R$1,ResourceCosts!$B:$B,ResourceCosts!$F:$F),0)</f>
        <v>0</v>
      </c>
      <c r="S20" s="11">
        <f>IF(NOT(ISERROR(FIND(S$1,$A20))),LOOKUP(S$1,ResourceCosts!$B:$B,ResourceCosts!$F:$F),0)</f>
        <v>0</v>
      </c>
    </row>
    <row r="21" spans="1:19" x14ac:dyDescent="0.2">
      <c r="A21" t="s">
        <v>1081</v>
      </c>
      <c r="B21" s="13">
        <f t="shared" si="0"/>
        <v>4905.84</v>
      </c>
      <c r="C21" s="11">
        <f>IF(NOT(ISERROR(FIND(C$1,$A21))),LOOKUP(C$1,ResourceCosts!$B:$B,ResourceCosts!$F:$F),0)</f>
        <v>0</v>
      </c>
      <c r="D21" s="11">
        <f>IF(NOT(ISERROR(FIND(D$1,$A21))),LOOKUP(D$1,ResourceCosts!$B:$B,ResourceCosts!$F:$F),0)</f>
        <v>0</v>
      </c>
      <c r="E21" s="11">
        <f>IF(NOT(ISERROR(FIND(E$1,$A21))),LOOKUP(E$1,ResourceCosts!$B:$B,ResourceCosts!$F:$F),0)</f>
        <v>0</v>
      </c>
      <c r="F21" s="11">
        <f>IF(NOT(ISERROR(FIND(F$1,$A21))),LOOKUP(F$1,ResourceCosts!$B:$B,ResourceCosts!$F:$F),0)</f>
        <v>0</v>
      </c>
      <c r="G21" s="11">
        <f>IF(NOT(ISERROR(FIND(G$1,$A21))),LOOKUP(G$1,ResourceCosts!$B:$B,ResourceCosts!$F:$F),0)</f>
        <v>0</v>
      </c>
      <c r="H21" s="11">
        <f>IF(NOT(ISERROR(FIND(H$1,$A21))),LOOKUP(H$1,ResourceCosts!$B:$B,ResourceCosts!$F:$F),0)</f>
        <v>1820.3999999999999</v>
      </c>
      <c r="I21" s="11">
        <f>IF(NOT(ISERROR(FIND(I$1,$A21))),LOOKUP(I$1,ResourceCosts!$B:$B,ResourceCosts!$F:$F),0)</f>
        <v>0</v>
      </c>
      <c r="J21" s="11">
        <f>IF(NOT(ISERROR(FIND(J$1,$A21))),LOOKUP(J$1,ResourceCosts!$B:$B,ResourceCosts!$F:$F),0)</f>
        <v>1307.04</v>
      </c>
      <c r="K21" s="11">
        <f>IF(NOT(ISERROR(FIND(K$1,$A21))),LOOKUP(K$1,ResourceCosts!$B:$B,ResourceCosts!$F:$F),0)</f>
        <v>0</v>
      </c>
      <c r="L21" s="11">
        <f>IF(NOT(ISERROR(FIND(L$1,$A21))),LOOKUP(L$1,ResourceCosts!$B:$B,ResourceCosts!$F:$F),0)</f>
        <v>0</v>
      </c>
      <c r="M21" s="11">
        <f>IF(NOT(ISERROR(FIND(M$1,$A21))),LOOKUP(M$1,ResourceCosts!$B:$B,ResourceCosts!$F:$F),0)</f>
        <v>1778.4</v>
      </c>
      <c r="N21" s="11">
        <f>IF(NOT(ISERROR(FIND(N$1,$A21))),LOOKUP(N$1,ResourceCosts!$B:$B,ResourceCosts!$F:$F),0)</f>
        <v>0</v>
      </c>
      <c r="O21" s="11">
        <f>IF(NOT(ISERROR(FIND(O$1,$A21))),LOOKUP(O$1,ResourceCosts!$B:$B,ResourceCosts!$F:$F),0)</f>
        <v>0</v>
      </c>
      <c r="P21" s="11">
        <f>IF(NOT(ISERROR(FIND(P$1,$A21))),LOOKUP(P$1,ResourceCosts!$B:$B,ResourceCosts!$F:$F),0)</f>
        <v>0</v>
      </c>
      <c r="Q21" s="11">
        <f>IF(NOT(ISERROR(FIND(Q$1,$A21))),LOOKUP(Q$1,ResourceCosts!$B:$B,ResourceCosts!$F:$F),0)</f>
        <v>0</v>
      </c>
      <c r="R21" s="11">
        <f>IF(NOT(ISERROR(FIND(R$1,$A21))),LOOKUP(R$1,ResourceCosts!$B:$B,ResourceCosts!$F:$F),0)</f>
        <v>0</v>
      </c>
      <c r="S21" s="11">
        <f>IF(NOT(ISERROR(FIND(S$1,$A21))),LOOKUP(S$1,ResourceCosts!$B:$B,ResourceCosts!$F:$F),0)</f>
        <v>0</v>
      </c>
    </row>
    <row r="22" spans="1:19" x14ac:dyDescent="0.2">
      <c r="A22" t="s">
        <v>344</v>
      </c>
      <c r="B22" s="13">
        <f t="shared" si="0"/>
        <v>3152.3999999999996</v>
      </c>
      <c r="C22" s="11">
        <f>IF(NOT(ISERROR(FIND(C$1,$A22))),LOOKUP(C$1,ResourceCosts!$B:$B,ResourceCosts!$F:$F),0)</f>
        <v>0</v>
      </c>
      <c r="D22" s="11">
        <f>IF(NOT(ISERROR(FIND(D$1,$A22))),LOOKUP(D$1,ResourceCosts!$B:$B,ResourceCosts!$F:$F),0)</f>
        <v>0</v>
      </c>
      <c r="E22" s="11">
        <f>IF(NOT(ISERROR(FIND(E$1,$A22))),LOOKUP(E$1,ResourceCosts!$B:$B,ResourceCosts!$F:$F),0)</f>
        <v>0</v>
      </c>
      <c r="F22" s="11">
        <f>IF(NOT(ISERROR(FIND(F$1,$A22))),LOOKUP(F$1,ResourceCosts!$B:$B,ResourceCosts!$F:$F),0)</f>
        <v>0</v>
      </c>
      <c r="G22" s="11">
        <f>IF(NOT(ISERROR(FIND(G$1,$A22))),LOOKUP(G$1,ResourceCosts!$B:$B,ResourceCosts!$F:$F),0)</f>
        <v>0</v>
      </c>
      <c r="H22" s="11">
        <f>IF(NOT(ISERROR(FIND(H$1,$A22))),LOOKUP(H$1,ResourceCosts!$B:$B,ResourceCosts!$F:$F),0)</f>
        <v>1820.3999999999999</v>
      </c>
      <c r="I22" s="11">
        <f>IF(NOT(ISERROR(FIND(I$1,$A22))),LOOKUP(I$1,ResourceCosts!$B:$B,ResourceCosts!$F:$F),0)</f>
        <v>0</v>
      </c>
      <c r="J22" s="11">
        <f>IF(NOT(ISERROR(FIND(J$1,$A22))),LOOKUP(J$1,ResourceCosts!$B:$B,ResourceCosts!$F:$F),0)</f>
        <v>0</v>
      </c>
      <c r="K22" s="11">
        <f>IF(NOT(ISERROR(FIND(K$1,$A22))),LOOKUP(K$1,ResourceCosts!$B:$B,ResourceCosts!$F:$F),0)</f>
        <v>0</v>
      </c>
      <c r="L22" s="11">
        <f>IF(NOT(ISERROR(FIND(L$1,$A22))),LOOKUP(L$1,ResourceCosts!$B:$B,ResourceCosts!$F:$F),0)</f>
        <v>0</v>
      </c>
      <c r="M22" s="11">
        <f>IF(NOT(ISERROR(FIND(M$1,$A22))),LOOKUP(M$1,ResourceCosts!$B:$B,ResourceCosts!$F:$F),0)</f>
        <v>0</v>
      </c>
      <c r="N22" s="11">
        <f>IF(NOT(ISERROR(FIND(N$1,$A22))),LOOKUP(N$1,ResourceCosts!$B:$B,ResourceCosts!$F:$F),0)</f>
        <v>0</v>
      </c>
      <c r="O22" s="11">
        <f>IF(NOT(ISERROR(FIND(O$1,$A22))),LOOKUP(O$1,ResourceCosts!$B:$B,ResourceCosts!$F:$F),0)</f>
        <v>1332</v>
      </c>
      <c r="P22" s="11">
        <f>IF(NOT(ISERROR(FIND(P$1,$A22))),LOOKUP(P$1,ResourceCosts!$B:$B,ResourceCosts!$F:$F),0)</f>
        <v>0</v>
      </c>
      <c r="Q22" s="11">
        <f>IF(NOT(ISERROR(FIND(Q$1,$A22))),LOOKUP(Q$1,ResourceCosts!$B:$B,ResourceCosts!$F:$F),0)</f>
        <v>0</v>
      </c>
      <c r="R22" s="11">
        <f>IF(NOT(ISERROR(FIND(R$1,$A22))),LOOKUP(R$1,ResourceCosts!$B:$B,ResourceCosts!$F:$F),0)</f>
        <v>0</v>
      </c>
      <c r="S22" s="11">
        <f>IF(NOT(ISERROR(FIND(S$1,$A22))),LOOKUP(S$1,ResourceCosts!$B:$B,ResourceCosts!$F:$F),0)</f>
        <v>0</v>
      </c>
    </row>
    <row r="23" spans="1:19" x14ac:dyDescent="0.2">
      <c r="A23" t="s">
        <v>122</v>
      </c>
      <c r="B23" s="13">
        <f t="shared" si="0"/>
        <v>1593.52</v>
      </c>
      <c r="C23" s="11">
        <f>IF(NOT(ISERROR(FIND(C$1,$A23))),LOOKUP(C$1,ResourceCosts!$B:$B,ResourceCosts!$F:$F),0)</f>
        <v>1235.2</v>
      </c>
      <c r="D23" s="11">
        <f>IF(NOT(ISERROR(FIND(D$1,$A23))),LOOKUP(D$1,ResourceCosts!$B:$B,ResourceCosts!$F:$F),0)</f>
        <v>0</v>
      </c>
      <c r="E23" s="11">
        <f>IF(NOT(ISERROR(FIND(E$1,$A23))),LOOKUP(E$1,ResourceCosts!$B:$B,ResourceCosts!$F:$F),0)</f>
        <v>0</v>
      </c>
      <c r="F23" s="11">
        <f>IF(NOT(ISERROR(FIND(F$1,$A23))),LOOKUP(F$1,ResourceCosts!$B:$B,ResourceCosts!$F:$F),0)</f>
        <v>0</v>
      </c>
      <c r="G23" s="11">
        <f>IF(NOT(ISERROR(FIND(G$1,$A23))),LOOKUP(G$1,ResourceCosts!$B:$B,ResourceCosts!$F:$F),0)</f>
        <v>358.32</v>
      </c>
      <c r="H23" s="11">
        <f>IF(NOT(ISERROR(FIND(H$1,$A23))),LOOKUP(H$1,ResourceCosts!$B:$B,ResourceCosts!$F:$F),0)</f>
        <v>0</v>
      </c>
      <c r="I23" s="11">
        <f>IF(NOT(ISERROR(FIND(I$1,$A23))),LOOKUP(I$1,ResourceCosts!$B:$B,ResourceCosts!$F:$F),0)</f>
        <v>0</v>
      </c>
      <c r="J23" s="11">
        <f>IF(NOT(ISERROR(FIND(J$1,$A23))),LOOKUP(J$1,ResourceCosts!$B:$B,ResourceCosts!$F:$F),0)</f>
        <v>0</v>
      </c>
      <c r="K23" s="11">
        <f>IF(NOT(ISERROR(FIND(K$1,$A23))),LOOKUP(K$1,ResourceCosts!$B:$B,ResourceCosts!$F:$F),0)</f>
        <v>0</v>
      </c>
      <c r="L23" s="11">
        <f>IF(NOT(ISERROR(FIND(L$1,$A23))),LOOKUP(L$1,ResourceCosts!$B:$B,ResourceCosts!$F:$F),0)</f>
        <v>0</v>
      </c>
      <c r="M23" s="11">
        <f>IF(NOT(ISERROR(FIND(M$1,$A23))),LOOKUP(M$1,ResourceCosts!$B:$B,ResourceCosts!$F:$F),0)</f>
        <v>0</v>
      </c>
      <c r="N23" s="11">
        <f>IF(NOT(ISERROR(FIND(N$1,$A23))),LOOKUP(N$1,ResourceCosts!$B:$B,ResourceCosts!$F:$F),0)</f>
        <v>0</v>
      </c>
      <c r="O23" s="11">
        <f>IF(NOT(ISERROR(FIND(O$1,$A23))),LOOKUP(O$1,ResourceCosts!$B:$B,ResourceCosts!$F:$F),0)</f>
        <v>0</v>
      </c>
      <c r="P23" s="11">
        <f>IF(NOT(ISERROR(FIND(P$1,$A23))),LOOKUP(P$1,ResourceCosts!$B:$B,ResourceCosts!$F:$F),0)</f>
        <v>0</v>
      </c>
      <c r="Q23" s="11">
        <f>IF(NOT(ISERROR(FIND(Q$1,$A23))),LOOKUP(Q$1,ResourceCosts!$B:$B,ResourceCosts!$F:$F),0)</f>
        <v>0</v>
      </c>
      <c r="R23" s="11">
        <f>IF(NOT(ISERROR(FIND(R$1,$A23))),LOOKUP(R$1,ResourceCosts!$B:$B,ResourceCosts!$F:$F),0)</f>
        <v>0</v>
      </c>
      <c r="S23" s="11">
        <f>IF(NOT(ISERROR(FIND(S$1,$A23))),LOOKUP(S$1,ResourceCosts!$B:$B,ResourceCosts!$F:$F),0)</f>
        <v>0</v>
      </c>
    </row>
    <row r="24" spans="1:19" x14ac:dyDescent="0.2">
      <c r="A24" t="s">
        <v>350</v>
      </c>
      <c r="B24" s="13">
        <f t="shared" si="0"/>
        <v>3371.92</v>
      </c>
      <c r="C24" s="11">
        <f>IF(NOT(ISERROR(FIND(C$1,$A24))),LOOKUP(C$1,ResourceCosts!$B:$B,ResourceCosts!$F:$F),0)</f>
        <v>1235.2</v>
      </c>
      <c r="D24" s="11">
        <f>IF(NOT(ISERROR(FIND(D$1,$A24))),LOOKUP(D$1,ResourceCosts!$B:$B,ResourceCosts!$F:$F),0)</f>
        <v>0</v>
      </c>
      <c r="E24" s="11">
        <f>IF(NOT(ISERROR(FIND(E$1,$A24))),LOOKUP(E$1,ResourceCosts!$B:$B,ResourceCosts!$F:$F),0)</f>
        <v>0</v>
      </c>
      <c r="F24" s="11">
        <f>IF(NOT(ISERROR(FIND(F$1,$A24))),LOOKUP(F$1,ResourceCosts!$B:$B,ResourceCosts!$F:$F),0)</f>
        <v>0</v>
      </c>
      <c r="G24" s="11">
        <f>IF(NOT(ISERROR(FIND(G$1,$A24))),LOOKUP(G$1,ResourceCosts!$B:$B,ResourceCosts!$F:$F),0)</f>
        <v>358.32</v>
      </c>
      <c r="H24" s="11">
        <f>IF(NOT(ISERROR(FIND(H$1,$A24))),LOOKUP(H$1,ResourceCosts!$B:$B,ResourceCosts!$F:$F),0)</f>
        <v>0</v>
      </c>
      <c r="I24" s="11">
        <f>IF(NOT(ISERROR(FIND(I$1,$A24))),LOOKUP(I$1,ResourceCosts!$B:$B,ResourceCosts!$F:$F),0)</f>
        <v>0</v>
      </c>
      <c r="J24" s="11">
        <f>IF(NOT(ISERROR(FIND(J$1,$A24))),LOOKUP(J$1,ResourceCosts!$B:$B,ResourceCosts!$F:$F),0)</f>
        <v>0</v>
      </c>
      <c r="K24" s="11">
        <f>IF(NOT(ISERROR(FIND(K$1,$A24))),LOOKUP(K$1,ResourceCosts!$B:$B,ResourceCosts!$F:$F),0)</f>
        <v>0</v>
      </c>
      <c r="L24" s="11">
        <f>IF(NOT(ISERROR(FIND(L$1,$A24))),LOOKUP(L$1,ResourceCosts!$B:$B,ResourceCosts!$F:$F),0)</f>
        <v>0</v>
      </c>
      <c r="M24" s="11">
        <f>IF(NOT(ISERROR(FIND(M$1,$A24))),LOOKUP(M$1,ResourceCosts!$B:$B,ResourceCosts!$F:$F),0)</f>
        <v>1778.4</v>
      </c>
      <c r="N24" s="11">
        <f>IF(NOT(ISERROR(FIND(N$1,$A24))),LOOKUP(N$1,ResourceCosts!$B:$B,ResourceCosts!$F:$F),0)</f>
        <v>0</v>
      </c>
      <c r="O24" s="11">
        <f>IF(NOT(ISERROR(FIND(O$1,$A24))),LOOKUP(O$1,ResourceCosts!$B:$B,ResourceCosts!$F:$F),0)</f>
        <v>0</v>
      </c>
      <c r="P24" s="11">
        <f>IF(NOT(ISERROR(FIND(P$1,$A24))),LOOKUP(P$1,ResourceCosts!$B:$B,ResourceCosts!$F:$F),0)</f>
        <v>0</v>
      </c>
      <c r="Q24" s="11">
        <f>IF(NOT(ISERROR(FIND(Q$1,$A24))),LOOKUP(Q$1,ResourceCosts!$B:$B,ResourceCosts!$F:$F),0)</f>
        <v>0</v>
      </c>
      <c r="R24" s="11">
        <f>IF(NOT(ISERROR(FIND(R$1,$A24))),LOOKUP(R$1,ResourceCosts!$B:$B,ResourceCosts!$F:$F),0)</f>
        <v>0</v>
      </c>
      <c r="S24" s="11">
        <f>IF(NOT(ISERROR(FIND(S$1,$A24))),LOOKUP(S$1,ResourceCosts!$B:$B,ResourceCosts!$F:$F),0)</f>
        <v>0</v>
      </c>
    </row>
    <row r="25" spans="1:19" x14ac:dyDescent="0.2">
      <c r="A25" t="s">
        <v>1084</v>
      </c>
      <c r="B25" s="13">
        <f t="shared" si="0"/>
        <v>2925.52</v>
      </c>
      <c r="C25" s="11">
        <f>IF(NOT(ISERROR(FIND(C$1,$A25))),LOOKUP(C$1,ResourceCosts!$B:$B,ResourceCosts!$F:$F),0)</f>
        <v>1235.2</v>
      </c>
      <c r="D25" s="11">
        <f>IF(NOT(ISERROR(FIND(D$1,$A25))),LOOKUP(D$1,ResourceCosts!$B:$B,ResourceCosts!$F:$F),0)</f>
        <v>0</v>
      </c>
      <c r="E25" s="11">
        <f>IF(NOT(ISERROR(FIND(E$1,$A25))),LOOKUP(E$1,ResourceCosts!$B:$B,ResourceCosts!$F:$F),0)</f>
        <v>0</v>
      </c>
      <c r="F25" s="11">
        <f>IF(NOT(ISERROR(FIND(F$1,$A25))),LOOKUP(F$1,ResourceCosts!$B:$B,ResourceCosts!$F:$F),0)</f>
        <v>0</v>
      </c>
      <c r="G25" s="11">
        <f>IF(NOT(ISERROR(FIND(G$1,$A25))),LOOKUP(G$1,ResourceCosts!$B:$B,ResourceCosts!$F:$F),0)</f>
        <v>358.32</v>
      </c>
      <c r="H25" s="11">
        <f>IF(NOT(ISERROR(FIND(H$1,$A25))),LOOKUP(H$1,ResourceCosts!$B:$B,ResourceCosts!$F:$F),0)</f>
        <v>0</v>
      </c>
      <c r="I25" s="11">
        <f>IF(NOT(ISERROR(FIND(I$1,$A25))),LOOKUP(I$1,ResourceCosts!$B:$B,ResourceCosts!$F:$F),0)</f>
        <v>0</v>
      </c>
      <c r="J25" s="11">
        <f>IF(NOT(ISERROR(FIND(J$1,$A25))),LOOKUP(J$1,ResourceCosts!$B:$B,ResourceCosts!$F:$F),0)</f>
        <v>0</v>
      </c>
      <c r="K25" s="11">
        <f>IF(NOT(ISERROR(FIND(K$1,$A25))),LOOKUP(K$1,ResourceCosts!$B:$B,ResourceCosts!$F:$F),0)</f>
        <v>0</v>
      </c>
      <c r="L25" s="11">
        <f>IF(NOT(ISERROR(FIND(L$1,$A25))),LOOKUP(L$1,ResourceCosts!$B:$B,ResourceCosts!$F:$F),0)</f>
        <v>0</v>
      </c>
      <c r="M25" s="11">
        <f>IF(NOT(ISERROR(FIND(M$1,$A25))),LOOKUP(M$1,ResourceCosts!$B:$B,ResourceCosts!$F:$F),0)</f>
        <v>0</v>
      </c>
      <c r="N25" s="11">
        <f>IF(NOT(ISERROR(FIND(N$1,$A25))),LOOKUP(N$1,ResourceCosts!$B:$B,ResourceCosts!$F:$F),0)</f>
        <v>0</v>
      </c>
      <c r="O25" s="11">
        <f>IF(NOT(ISERROR(FIND(O$1,$A25))),LOOKUP(O$1,ResourceCosts!$B:$B,ResourceCosts!$F:$F),0)</f>
        <v>0</v>
      </c>
      <c r="P25" s="11">
        <f>IF(NOT(ISERROR(FIND(P$1,$A25))),LOOKUP(P$1,ResourceCosts!$B:$B,ResourceCosts!$F:$F),0)</f>
        <v>0</v>
      </c>
      <c r="Q25" s="11">
        <f>IF(NOT(ISERROR(FIND(Q$1,$A25))),LOOKUP(Q$1,ResourceCosts!$B:$B,ResourceCosts!$F:$F),0)</f>
        <v>1332</v>
      </c>
      <c r="R25" s="11">
        <f>IF(NOT(ISERROR(FIND(R$1,$A25))),LOOKUP(R$1,ResourceCosts!$B:$B,ResourceCosts!$F:$F),0)</f>
        <v>0</v>
      </c>
      <c r="S25" s="11">
        <f>IF(NOT(ISERROR(FIND(S$1,$A25))),LOOKUP(S$1,ResourceCosts!$B:$B,ResourceCosts!$F:$F),0)</f>
        <v>0</v>
      </c>
    </row>
    <row r="26" spans="1:19" x14ac:dyDescent="0.2">
      <c r="A26" t="s">
        <v>417</v>
      </c>
      <c r="B26" s="13">
        <f t="shared" si="0"/>
        <v>2925.52</v>
      </c>
      <c r="C26" s="11">
        <f>IF(NOT(ISERROR(FIND(C$1,$A26))),LOOKUP(C$1,ResourceCosts!$B:$B,ResourceCosts!$F:$F),0)</f>
        <v>1235.2</v>
      </c>
      <c r="D26" s="11">
        <f>IF(NOT(ISERROR(FIND(D$1,$A26))),LOOKUP(D$1,ResourceCosts!$B:$B,ResourceCosts!$F:$F),0)</f>
        <v>0</v>
      </c>
      <c r="E26" s="11">
        <f>IF(NOT(ISERROR(FIND(E$1,$A26))),LOOKUP(E$1,ResourceCosts!$B:$B,ResourceCosts!$F:$F),0)</f>
        <v>0</v>
      </c>
      <c r="F26" s="11">
        <f>IF(NOT(ISERROR(FIND(F$1,$A26))),LOOKUP(F$1,ResourceCosts!$B:$B,ResourceCosts!$F:$F),0)</f>
        <v>0</v>
      </c>
      <c r="G26" s="11">
        <f>IF(NOT(ISERROR(FIND(G$1,$A26))),LOOKUP(G$1,ResourceCosts!$B:$B,ResourceCosts!$F:$F),0)</f>
        <v>358.32</v>
      </c>
      <c r="H26" s="11">
        <f>IF(NOT(ISERROR(FIND(H$1,$A26))),LOOKUP(H$1,ResourceCosts!$B:$B,ResourceCosts!$F:$F),0)</f>
        <v>0</v>
      </c>
      <c r="I26" s="11">
        <f>IF(NOT(ISERROR(FIND(I$1,$A26))),LOOKUP(I$1,ResourceCosts!$B:$B,ResourceCosts!$F:$F),0)</f>
        <v>0</v>
      </c>
      <c r="J26" s="11">
        <f>IF(NOT(ISERROR(FIND(J$1,$A26))),LOOKUP(J$1,ResourceCosts!$B:$B,ResourceCosts!$F:$F),0)</f>
        <v>0</v>
      </c>
      <c r="K26" s="11">
        <f>IF(NOT(ISERROR(FIND(K$1,$A26))),LOOKUP(K$1,ResourceCosts!$B:$B,ResourceCosts!$F:$F),0)</f>
        <v>0</v>
      </c>
      <c r="L26" s="11">
        <f>IF(NOT(ISERROR(FIND(L$1,$A26))),LOOKUP(L$1,ResourceCosts!$B:$B,ResourceCosts!$F:$F),0)</f>
        <v>0</v>
      </c>
      <c r="M26" s="11">
        <f>IF(NOT(ISERROR(FIND(M$1,$A26))),LOOKUP(M$1,ResourceCosts!$B:$B,ResourceCosts!$F:$F),0)</f>
        <v>0</v>
      </c>
      <c r="N26" s="11">
        <f>IF(NOT(ISERROR(FIND(N$1,$A26))),LOOKUP(N$1,ResourceCosts!$B:$B,ResourceCosts!$F:$F),0)</f>
        <v>0</v>
      </c>
      <c r="O26" s="11">
        <f>IF(NOT(ISERROR(FIND(O$1,$A26))),LOOKUP(O$1,ResourceCosts!$B:$B,ResourceCosts!$F:$F),0)</f>
        <v>1332</v>
      </c>
      <c r="P26" s="11">
        <f>IF(NOT(ISERROR(FIND(P$1,$A26))),LOOKUP(P$1,ResourceCosts!$B:$B,ResourceCosts!$F:$F),0)</f>
        <v>0</v>
      </c>
      <c r="Q26" s="11">
        <f>IF(NOT(ISERROR(FIND(Q$1,$A26))),LOOKUP(Q$1,ResourceCosts!$B:$B,ResourceCosts!$F:$F),0)</f>
        <v>0</v>
      </c>
      <c r="R26" s="11">
        <f>IF(NOT(ISERROR(FIND(R$1,$A26))),LOOKUP(R$1,ResourceCosts!$B:$B,ResourceCosts!$F:$F),0)</f>
        <v>0</v>
      </c>
      <c r="S26" s="11">
        <f>IF(NOT(ISERROR(FIND(S$1,$A26))),LOOKUP(S$1,ResourceCosts!$B:$B,ResourceCosts!$F:$F),0)</f>
        <v>0</v>
      </c>
    </row>
    <row r="27" spans="1:19" x14ac:dyDescent="0.2">
      <c r="A27" t="s">
        <v>113</v>
      </c>
      <c r="B27" s="13">
        <f t="shared" si="0"/>
        <v>1062.1600000000001</v>
      </c>
      <c r="C27" s="11">
        <f>IF(NOT(ISERROR(FIND(C$1,$A27))),LOOKUP(C$1,ResourceCosts!$B:$B,ResourceCosts!$F:$F),0)</f>
        <v>0</v>
      </c>
      <c r="D27" s="11">
        <f>IF(NOT(ISERROR(FIND(D$1,$A27))),LOOKUP(D$1,ResourceCosts!$B:$B,ResourceCosts!$F:$F),0)</f>
        <v>0</v>
      </c>
      <c r="E27" s="11">
        <f>IF(NOT(ISERROR(FIND(E$1,$A27))),LOOKUP(E$1,ResourceCosts!$B:$B,ResourceCosts!$F:$F),0)</f>
        <v>0</v>
      </c>
      <c r="F27" s="11">
        <f>IF(NOT(ISERROR(FIND(F$1,$A27))),LOOKUP(F$1,ResourceCosts!$B:$B,ResourceCosts!$F:$F),0)</f>
        <v>0</v>
      </c>
      <c r="G27" s="11">
        <f>IF(NOT(ISERROR(FIND(G$1,$A27))),LOOKUP(G$1,ResourceCosts!$B:$B,ResourceCosts!$F:$F),0)</f>
        <v>0</v>
      </c>
      <c r="H27" s="11">
        <f>IF(NOT(ISERROR(FIND(H$1,$A27))),LOOKUP(H$1,ResourceCosts!$B:$B,ResourceCosts!$F:$F),0)</f>
        <v>0</v>
      </c>
      <c r="I27" s="11">
        <f>IF(NOT(ISERROR(FIND(I$1,$A27))),LOOKUP(I$1,ResourceCosts!$B:$B,ResourceCosts!$F:$F),0)</f>
        <v>1062.1600000000001</v>
      </c>
      <c r="J27" s="11">
        <f>IF(NOT(ISERROR(FIND(J$1,$A27))),LOOKUP(J$1,ResourceCosts!$B:$B,ResourceCosts!$F:$F),0)</f>
        <v>0</v>
      </c>
      <c r="K27" s="11">
        <f>IF(NOT(ISERROR(FIND(K$1,$A27))),LOOKUP(K$1,ResourceCosts!$B:$B,ResourceCosts!$F:$F),0)</f>
        <v>0</v>
      </c>
      <c r="L27" s="11">
        <f>IF(NOT(ISERROR(FIND(L$1,$A27))),LOOKUP(L$1,ResourceCosts!$B:$B,ResourceCosts!$F:$F),0)</f>
        <v>0</v>
      </c>
      <c r="M27" s="11">
        <f>IF(NOT(ISERROR(FIND(M$1,$A27))),LOOKUP(M$1,ResourceCosts!$B:$B,ResourceCosts!$F:$F),0)</f>
        <v>0</v>
      </c>
      <c r="N27" s="11">
        <f>IF(NOT(ISERROR(FIND(N$1,$A27))),LOOKUP(N$1,ResourceCosts!$B:$B,ResourceCosts!$F:$F),0)</f>
        <v>0</v>
      </c>
      <c r="O27" s="11">
        <f>IF(NOT(ISERROR(FIND(O$1,$A27))),LOOKUP(O$1,ResourceCosts!$B:$B,ResourceCosts!$F:$F),0)</f>
        <v>0</v>
      </c>
      <c r="P27" s="11">
        <f>IF(NOT(ISERROR(FIND(P$1,$A27))),LOOKUP(P$1,ResourceCosts!$B:$B,ResourceCosts!$F:$F),0)</f>
        <v>0</v>
      </c>
      <c r="Q27" s="11">
        <f>IF(NOT(ISERROR(FIND(Q$1,$A27))),LOOKUP(Q$1,ResourceCosts!$B:$B,ResourceCosts!$F:$F),0)</f>
        <v>0</v>
      </c>
      <c r="R27" s="11">
        <f>IF(NOT(ISERROR(FIND(R$1,$A27))),LOOKUP(R$1,ResourceCosts!$B:$B,ResourceCosts!$F:$F),0)</f>
        <v>0</v>
      </c>
      <c r="S27" s="11">
        <f>IF(NOT(ISERROR(FIND(S$1,$A27))),LOOKUP(S$1,ResourceCosts!$B:$B,ResourceCosts!$F:$F),0)</f>
        <v>0</v>
      </c>
    </row>
    <row r="28" spans="1:19" x14ac:dyDescent="0.2">
      <c r="A28" t="s">
        <v>588</v>
      </c>
      <c r="B28" s="13">
        <f t="shared" si="0"/>
        <v>2840.5600000000004</v>
      </c>
      <c r="C28" s="11">
        <f>IF(NOT(ISERROR(FIND(C$1,$A28))),LOOKUP(C$1,ResourceCosts!$B:$B,ResourceCosts!$F:$F),0)</f>
        <v>0</v>
      </c>
      <c r="D28" s="11">
        <f>IF(NOT(ISERROR(FIND(D$1,$A28))),LOOKUP(D$1,ResourceCosts!$B:$B,ResourceCosts!$F:$F),0)</f>
        <v>0</v>
      </c>
      <c r="E28" s="11">
        <f>IF(NOT(ISERROR(FIND(E$1,$A28))),LOOKUP(E$1,ResourceCosts!$B:$B,ResourceCosts!$F:$F),0)</f>
        <v>0</v>
      </c>
      <c r="F28" s="11">
        <f>IF(NOT(ISERROR(FIND(F$1,$A28))),LOOKUP(F$1,ResourceCosts!$B:$B,ResourceCosts!$F:$F),0)</f>
        <v>0</v>
      </c>
      <c r="G28" s="11">
        <f>IF(NOT(ISERROR(FIND(G$1,$A28))),LOOKUP(G$1,ResourceCosts!$B:$B,ResourceCosts!$F:$F),0)</f>
        <v>0</v>
      </c>
      <c r="H28" s="11">
        <f>IF(NOT(ISERROR(FIND(H$1,$A28))),LOOKUP(H$1,ResourceCosts!$B:$B,ResourceCosts!$F:$F),0)</f>
        <v>0</v>
      </c>
      <c r="I28" s="11">
        <f>IF(NOT(ISERROR(FIND(I$1,$A28))),LOOKUP(I$1,ResourceCosts!$B:$B,ResourceCosts!$F:$F),0)</f>
        <v>1062.1600000000001</v>
      </c>
      <c r="J28" s="11">
        <f>IF(NOT(ISERROR(FIND(J$1,$A28))),LOOKUP(J$1,ResourceCosts!$B:$B,ResourceCosts!$F:$F),0)</f>
        <v>0</v>
      </c>
      <c r="K28" s="11">
        <f>IF(NOT(ISERROR(FIND(K$1,$A28))),LOOKUP(K$1,ResourceCosts!$B:$B,ResourceCosts!$F:$F),0)</f>
        <v>0</v>
      </c>
      <c r="L28" s="11">
        <f>IF(NOT(ISERROR(FIND(L$1,$A28))),LOOKUP(L$1,ResourceCosts!$B:$B,ResourceCosts!$F:$F),0)</f>
        <v>0</v>
      </c>
      <c r="M28" s="11">
        <f>IF(NOT(ISERROR(FIND(M$1,$A28))),LOOKUP(M$1,ResourceCosts!$B:$B,ResourceCosts!$F:$F),0)</f>
        <v>1778.4</v>
      </c>
      <c r="N28" s="11">
        <f>IF(NOT(ISERROR(FIND(N$1,$A28))),LOOKUP(N$1,ResourceCosts!$B:$B,ResourceCosts!$F:$F),0)</f>
        <v>0</v>
      </c>
      <c r="O28" s="11">
        <f>IF(NOT(ISERROR(FIND(O$1,$A28))),LOOKUP(O$1,ResourceCosts!$B:$B,ResourceCosts!$F:$F),0)</f>
        <v>0</v>
      </c>
      <c r="P28" s="11">
        <f>IF(NOT(ISERROR(FIND(P$1,$A28))),LOOKUP(P$1,ResourceCosts!$B:$B,ResourceCosts!$F:$F),0)</f>
        <v>0</v>
      </c>
      <c r="Q28" s="11">
        <f>IF(NOT(ISERROR(FIND(Q$1,$A28))),LOOKUP(Q$1,ResourceCosts!$B:$B,ResourceCosts!$F:$F),0)</f>
        <v>0</v>
      </c>
      <c r="R28" s="11">
        <f>IF(NOT(ISERROR(FIND(R$1,$A28))),LOOKUP(R$1,ResourceCosts!$B:$B,ResourceCosts!$F:$F),0)</f>
        <v>0</v>
      </c>
      <c r="S28" s="11">
        <f>IF(NOT(ISERROR(FIND(S$1,$A28))),LOOKUP(S$1,ResourceCosts!$B:$B,ResourceCosts!$F:$F),0)</f>
        <v>0</v>
      </c>
    </row>
    <row r="29" spans="1:19" x14ac:dyDescent="0.2">
      <c r="A29" t="s">
        <v>878</v>
      </c>
      <c r="B29" s="13">
        <f t="shared" si="0"/>
        <v>2394.16</v>
      </c>
      <c r="C29" s="11">
        <f>IF(NOT(ISERROR(FIND(C$1,$A29))),LOOKUP(C$1,ResourceCosts!$B:$B,ResourceCosts!$F:$F),0)</f>
        <v>0</v>
      </c>
      <c r="D29" s="11">
        <f>IF(NOT(ISERROR(FIND(D$1,$A29))),LOOKUP(D$1,ResourceCosts!$B:$B,ResourceCosts!$F:$F),0)</f>
        <v>0</v>
      </c>
      <c r="E29" s="11">
        <f>IF(NOT(ISERROR(FIND(E$1,$A29))),LOOKUP(E$1,ResourceCosts!$B:$B,ResourceCosts!$F:$F),0)</f>
        <v>0</v>
      </c>
      <c r="F29" s="11">
        <f>IF(NOT(ISERROR(FIND(F$1,$A29))),LOOKUP(F$1,ResourceCosts!$B:$B,ResourceCosts!$F:$F),0)</f>
        <v>0</v>
      </c>
      <c r="G29" s="11">
        <f>IF(NOT(ISERROR(FIND(G$1,$A29))),LOOKUP(G$1,ResourceCosts!$B:$B,ResourceCosts!$F:$F),0)</f>
        <v>0</v>
      </c>
      <c r="H29" s="11">
        <f>IF(NOT(ISERROR(FIND(H$1,$A29))),LOOKUP(H$1,ResourceCosts!$B:$B,ResourceCosts!$F:$F),0)</f>
        <v>0</v>
      </c>
      <c r="I29" s="11">
        <f>IF(NOT(ISERROR(FIND(I$1,$A29))),LOOKUP(I$1,ResourceCosts!$B:$B,ResourceCosts!$F:$F),0)</f>
        <v>1062.1600000000001</v>
      </c>
      <c r="J29" s="11">
        <f>IF(NOT(ISERROR(FIND(J$1,$A29))),LOOKUP(J$1,ResourceCosts!$B:$B,ResourceCosts!$F:$F),0)</f>
        <v>0</v>
      </c>
      <c r="K29" s="11">
        <f>IF(NOT(ISERROR(FIND(K$1,$A29))),LOOKUP(K$1,ResourceCosts!$B:$B,ResourceCosts!$F:$F),0)</f>
        <v>0</v>
      </c>
      <c r="L29" s="11">
        <f>IF(NOT(ISERROR(FIND(L$1,$A29))),LOOKUP(L$1,ResourceCosts!$B:$B,ResourceCosts!$F:$F),0)</f>
        <v>0</v>
      </c>
      <c r="M29" s="11">
        <f>IF(NOT(ISERROR(FIND(M$1,$A29))),LOOKUP(M$1,ResourceCosts!$B:$B,ResourceCosts!$F:$F),0)</f>
        <v>0</v>
      </c>
      <c r="N29" s="11">
        <f>IF(NOT(ISERROR(FIND(N$1,$A29))),LOOKUP(N$1,ResourceCosts!$B:$B,ResourceCosts!$F:$F),0)</f>
        <v>0</v>
      </c>
      <c r="O29" s="11">
        <f>IF(NOT(ISERROR(FIND(O$1,$A29))),LOOKUP(O$1,ResourceCosts!$B:$B,ResourceCosts!$F:$F),0)</f>
        <v>1332</v>
      </c>
      <c r="P29" s="11">
        <f>IF(NOT(ISERROR(FIND(P$1,$A29))),LOOKUP(P$1,ResourceCosts!$B:$B,ResourceCosts!$F:$F),0)</f>
        <v>0</v>
      </c>
      <c r="Q29" s="11">
        <f>IF(NOT(ISERROR(FIND(Q$1,$A29))),LOOKUP(Q$1,ResourceCosts!$B:$B,ResourceCosts!$F:$F),0)</f>
        <v>0</v>
      </c>
      <c r="R29" s="11">
        <f>IF(NOT(ISERROR(FIND(R$1,$A29))),LOOKUP(R$1,ResourceCosts!$B:$B,ResourceCosts!$F:$F),0)</f>
        <v>0</v>
      </c>
      <c r="S29" s="11">
        <f>IF(NOT(ISERROR(FIND(S$1,$A29))),LOOKUP(S$1,ResourceCosts!$B:$B,ResourceCosts!$F:$F),0)</f>
        <v>0</v>
      </c>
    </row>
    <row r="30" spans="1:19" x14ac:dyDescent="0.2">
      <c r="A30" t="s">
        <v>131</v>
      </c>
      <c r="B30" s="13">
        <f t="shared" si="0"/>
        <v>1307.04</v>
      </c>
      <c r="C30" s="11">
        <f>IF(NOT(ISERROR(FIND(C$1,$A30))),LOOKUP(C$1,ResourceCosts!$B:$B,ResourceCosts!$F:$F),0)</f>
        <v>0</v>
      </c>
      <c r="D30" s="11">
        <f>IF(NOT(ISERROR(FIND(D$1,$A30))),LOOKUP(D$1,ResourceCosts!$B:$B,ResourceCosts!$F:$F),0)</f>
        <v>0</v>
      </c>
      <c r="E30" s="11">
        <f>IF(NOT(ISERROR(FIND(E$1,$A30))),LOOKUP(E$1,ResourceCosts!$B:$B,ResourceCosts!$F:$F),0)</f>
        <v>0</v>
      </c>
      <c r="F30" s="11">
        <f>IF(NOT(ISERROR(FIND(F$1,$A30))),LOOKUP(F$1,ResourceCosts!$B:$B,ResourceCosts!$F:$F),0)</f>
        <v>0</v>
      </c>
      <c r="G30" s="11">
        <f>IF(NOT(ISERROR(FIND(G$1,$A30))),LOOKUP(G$1,ResourceCosts!$B:$B,ResourceCosts!$F:$F),0)</f>
        <v>0</v>
      </c>
      <c r="H30" s="11">
        <f>IF(NOT(ISERROR(FIND(H$1,$A30))),LOOKUP(H$1,ResourceCosts!$B:$B,ResourceCosts!$F:$F),0)</f>
        <v>0</v>
      </c>
      <c r="I30" s="11">
        <f>IF(NOT(ISERROR(FIND(I$1,$A30))),LOOKUP(I$1,ResourceCosts!$B:$B,ResourceCosts!$F:$F),0)</f>
        <v>0</v>
      </c>
      <c r="J30" s="11">
        <f>IF(NOT(ISERROR(FIND(J$1,$A30))),LOOKUP(J$1,ResourceCosts!$B:$B,ResourceCosts!$F:$F),0)</f>
        <v>1307.04</v>
      </c>
      <c r="K30" s="11">
        <f>IF(NOT(ISERROR(FIND(K$1,$A30))),LOOKUP(K$1,ResourceCosts!$B:$B,ResourceCosts!$F:$F),0)</f>
        <v>0</v>
      </c>
      <c r="L30" s="11">
        <f>IF(NOT(ISERROR(FIND(L$1,$A30))),LOOKUP(L$1,ResourceCosts!$B:$B,ResourceCosts!$F:$F),0)</f>
        <v>0</v>
      </c>
      <c r="M30" s="11">
        <f>IF(NOT(ISERROR(FIND(M$1,$A30))),LOOKUP(M$1,ResourceCosts!$B:$B,ResourceCosts!$F:$F),0)</f>
        <v>0</v>
      </c>
      <c r="N30" s="11">
        <f>IF(NOT(ISERROR(FIND(N$1,$A30))),LOOKUP(N$1,ResourceCosts!$B:$B,ResourceCosts!$F:$F),0)</f>
        <v>0</v>
      </c>
      <c r="O30" s="11">
        <f>IF(NOT(ISERROR(FIND(O$1,$A30))),LOOKUP(O$1,ResourceCosts!$B:$B,ResourceCosts!$F:$F),0)</f>
        <v>0</v>
      </c>
      <c r="P30" s="11">
        <f>IF(NOT(ISERROR(FIND(P$1,$A30))),LOOKUP(P$1,ResourceCosts!$B:$B,ResourceCosts!$F:$F),0)</f>
        <v>0</v>
      </c>
      <c r="Q30" s="11">
        <f>IF(NOT(ISERROR(FIND(Q$1,$A30))),LOOKUP(Q$1,ResourceCosts!$B:$B,ResourceCosts!$F:$F),0)</f>
        <v>0</v>
      </c>
      <c r="R30" s="11">
        <f>IF(NOT(ISERROR(FIND(R$1,$A30))),LOOKUP(R$1,ResourceCosts!$B:$B,ResourceCosts!$F:$F),0)</f>
        <v>0</v>
      </c>
      <c r="S30" s="11">
        <f>IF(NOT(ISERROR(FIND(S$1,$A30))),LOOKUP(S$1,ResourceCosts!$B:$B,ResourceCosts!$F:$F),0)</f>
        <v>0</v>
      </c>
    </row>
    <row r="31" spans="1:19" x14ac:dyDescent="0.2">
      <c r="A31" t="s">
        <v>1095</v>
      </c>
      <c r="B31" s="13">
        <f t="shared" si="0"/>
        <v>2900.56</v>
      </c>
      <c r="C31" s="11">
        <f>IF(NOT(ISERROR(FIND(C$1,$A31))),LOOKUP(C$1,ResourceCosts!$B:$B,ResourceCosts!$F:$F),0)</f>
        <v>1235.2</v>
      </c>
      <c r="D31" s="11">
        <f>IF(NOT(ISERROR(FIND(D$1,$A31))),LOOKUP(D$1,ResourceCosts!$B:$B,ResourceCosts!$F:$F),0)</f>
        <v>0</v>
      </c>
      <c r="E31" s="11">
        <f>IF(NOT(ISERROR(FIND(E$1,$A31))),LOOKUP(E$1,ResourceCosts!$B:$B,ResourceCosts!$F:$F),0)</f>
        <v>0</v>
      </c>
      <c r="F31" s="11">
        <f>IF(NOT(ISERROR(FIND(F$1,$A31))),LOOKUP(F$1,ResourceCosts!$B:$B,ResourceCosts!$F:$F),0)</f>
        <v>0</v>
      </c>
      <c r="G31" s="11">
        <f>IF(NOT(ISERROR(FIND(G$1,$A31))),LOOKUP(G$1,ResourceCosts!$B:$B,ResourceCosts!$F:$F),0)</f>
        <v>358.32</v>
      </c>
      <c r="H31" s="11">
        <f>IF(NOT(ISERROR(FIND(H$1,$A31))),LOOKUP(H$1,ResourceCosts!$B:$B,ResourceCosts!$F:$F),0)</f>
        <v>0</v>
      </c>
      <c r="I31" s="11">
        <f>IF(NOT(ISERROR(FIND(I$1,$A31))),LOOKUP(I$1,ResourceCosts!$B:$B,ResourceCosts!$F:$F),0)</f>
        <v>0</v>
      </c>
      <c r="J31" s="11">
        <f>IF(NOT(ISERROR(FIND(J$1,$A31))),LOOKUP(J$1,ResourceCosts!$B:$B,ResourceCosts!$F:$F),0)</f>
        <v>1307.04</v>
      </c>
      <c r="K31" s="11">
        <f>IF(NOT(ISERROR(FIND(K$1,$A31))),LOOKUP(K$1,ResourceCosts!$B:$B,ResourceCosts!$F:$F),0)</f>
        <v>0</v>
      </c>
      <c r="L31" s="11">
        <f>IF(NOT(ISERROR(FIND(L$1,$A31))),LOOKUP(L$1,ResourceCosts!$B:$B,ResourceCosts!$F:$F),0)</f>
        <v>0</v>
      </c>
      <c r="M31" s="11">
        <f>IF(NOT(ISERROR(FIND(M$1,$A31))),LOOKUP(M$1,ResourceCosts!$B:$B,ResourceCosts!$F:$F),0)</f>
        <v>0</v>
      </c>
      <c r="N31" s="11">
        <f>IF(NOT(ISERROR(FIND(N$1,$A31))),LOOKUP(N$1,ResourceCosts!$B:$B,ResourceCosts!$F:$F),0)</f>
        <v>0</v>
      </c>
      <c r="O31" s="11">
        <f>IF(NOT(ISERROR(FIND(O$1,$A31))),LOOKUP(O$1,ResourceCosts!$B:$B,ResourceCosts!$F:$F),0)</f>
        <v>0</v>
      </c>
      <c r="P31" s="11">
        <f>IF(NOT(ISERROR(FIND(P$1,$A31))),LOOKUP(P$1,ResourceCosts!$B:$B,ResourceCosts!$F:$F),0)</f>
        <v>0</v>
      </c>
      <c r="Q31" s="11">
        <f>IF(NOT(ISERROR(FIND(Q$1,$A31))),LOOKUP(Q$1,ResourceCosts!$B:$B,ResourceCosts!$F:$F),0)</f>
        <v>0</v>
      </c>
      <c r="R31" s="11">
        <f>IF(NOT(ISERROR(FIND(R$1,$A31))),LOOKUP(R$1,ResourceCosts!$B:$B,ResourceCosts!$F:$F),0)</f>
        <v>0</v>
      </c>
      <c r="S31" s="11">
        <f>IF(NOT(ISERROR(FIND(S$1,$A31))),LOOKUP(S$1,ResourceCosts!$B:$B,ResourceCosts!$F:$F),0)</f>
        <v>0</v>
      </c>
    </row>
    <row r="32" spans="1:19" x14ac:dyDescent="0.2">
      <c r="A32" t="s">
        <v>1104</v>
      </c>
      <c r="B32" s="13">
        <f t="shared" si="0"/>
        <v>4720.96</v>
      </c>
      <c r="C32" s="11">
        <f>IF(NOT(ISERROR(FIND(C$1,$A32))),LOOKUP(C$1,ResourceCosts!$B:$B,ResourceCosts!$F:$F),0)</f>
        <v>1235.2</v>
      </c>
      <c r="D32" s="11">
        <f>IF(NOT(ISERROR(FIND(D$1,$A32))),LOOKUP(D$1,ResourceCosts!$B:$B,ResourceCosts!$F:$F),0)</f>
        <v>0</v>
      </c>
      <c r="E32" s="11">
        <f>IF(NOT(ISERROR(FIND(E$1,$A32))),LOOKUP(E$1,ResourceCosts!$B:$B,ResourceCosts!$F:$F),0)</f>
        <v>0</v>
      </c>
      <c r="F32" s="11">
        <f>IF(NOT(ISERROR(FIND(F$1,$A32))),LOOKUP(F$1,ResourceCosts!$B:$B,ResourceCosts!$F:$F),0)</f>
        <v>0</v>
      </c>
      <c r="G32" s="11">
        <f>IF(NOT(ISERROR(FIND(G$1,$A32))),LOOKUP(G$1,ResourceCosts!$B:$B,ResourceCosts!$F:$F),0)</f>
        <v>358.32</v>
      </c>
      <c r="H32" s="11">
        <f>IF(NOT(ISERROR(FIND(H$1,$A32))),LOOKUP(H$1,ResourceCosts!$B:$B,ResourceCosts!$F:$F),0)</f>
        <v>1820.3999999999999</v>
      </c>
      <c r="I32" s="11">
        <f>IF(NOT(ISERROR(FIND(I$1,$A32))),LOOKUP(I$1,ResourceCosts!$B:$B,ResourceCosts!$F:$F),0)</f>
        <v>0</v>
      </c>
      <c r="J32" s="11">
        <f>IF(NOT(ISERROR(FIND(J$1,$A32))),LOOKUP(J$1,ResourceCosts!$B:$B,ResourceCosts!$F:$F),0)</f>
        <v>1307.04</v>
      </c>
      <c r="K32" s="11">
        <f>IF(NOT(ISERROR(FIND(K$1,$A32))),LOOKUP(K$1,ResourceCosts!$B:$B,ResourceCosts!$F:$F),0)</f>
        <v>0</v>
      </c>
      <c r="L32" s="11">
        <f>IF(NOT(ISERROR(FIND(L$1,$A32))),LOOKUP(L$1,ResourceCosts!$B:$B,ResourceCosts!$F:$F),0)</f>
        <v>0</v>
      </c>
      <c r="M32" s="11">
        <f>IF(NOT(ISERROR(FIND(M$1,$A32))),LOOKUP(M$1,ResourceCosts!$B:$B,ResourceCosts!$F:$F),0)</f>
        <v>0</v>
      </c>
      <c r="N32" s="11">
        <f>IF(NOT(ISERROR(FIND(N$1,$A32))),LOOKUP(N$1,ResourceCosts!$B:$B,ResourceCosts!$F:$F),0)</f>
        <v>0</v>
      </c>
      <c r="O32" s="11">
        <f>IF(NOT(ISERROR(FIND(O$1,$A32))),LOOKUP(O$1,ResourceCosts!$B:$B,ResourceCosts!$F:$F),0)</f>
        <v>0</v>
      </c>
      <c r="P32" s="11">
        <f>IF(NOT(ISERROR(FIND(P$1,$A32))),LOOKUP(P$1,ResourceCosts!$B:$B,ResourceCosts!$F:$F),0)</f>
        <v>0</v>
      </c>
      <c r="Q32" s="11">
        <f>IF(NOT(ISERROR(FIND(Q$1,$A32))),LOOKUP(Q$1,ResourceCosts!$B:$B,ResourceCosts!$F:$F),0)</f>
        <v>0</v>
      </c>
      <c r="R32" s="11">
        <f>IF(NOT(ISERROR(FIND(R$1,$A32))),LOOKUP(R$1,ResourceCosts!$B:$B,ResourceCosts!$F:$F),0)</f>
        <v>0</v>
      </c>
      <c r="S32" s="11">
        <f>IF(NOT(ISERROR(FIND(S$1,$A32))),LOOKUP(S$1,ResourceCosts!$B:$B,ResourceCosts!$F:$F),0)</f>
        <v>0</v>
      </c>
    </row>
    <row r="33" spans="1:19" x14ac:dyDescent="0.2">
      <c r="A33" t="s">
        <v>365</v>
      </c>
      <c r="B33" s="13">
        <f t="shared" si="0"/>
        <v>3085.44</v>
      </c>
      <c r="C33" s="11">
        <f>IF(NOT(ISERROR(FIND(C$1,$A33))),LOOKUP(C$1,ResourceCosts!$B:$B,ResourceCosts!$F:$F),0)</f>
        <v>0</v>
      </c>
      <c r="D33" s="11">
        <f>IF(NOT(ISERROR(FIND(D$1,$A33))),LOOKUP(D$1,ResourceCosts!$B:$B,ResourceCosts!$F:$F),0)</f>
        <v>0</v>
      </c>
      <c r="E33" s="11">
        <f>IF(NOT(ISERROR(FIND(E$1,$A33))),LOOKUP(E$1,ResourceCosts!$B:$B,ResourceCosts!$F:$F),0)</f>
        <v>0</v>
      </c>
      <c r="F33" s="11">
        <f>IF(NOT(ISERROR(FIND(F$1,$A33))),LOOKUP(F$1,ResourceCosts!$B:$B,ResourceCosts!$F:$F),0)</f>
        <v>0</v>
      </c>
      <c r="G33" s="11">
        <f>IF(NOT(ISERROR(FIND(G$1,$A33))),LOOKUP(G$1,ResourceCosts!$B:$B,ResourceCosts!$F:$F),0)</f>
        <v>0</v>
      </c>
      <c r="H33" s="11">
        <f>IF(NOT(ISERROR(FIND(H$1,$A33))),LOOKUP(H$1,ResourceCosts!$B:$B,ResourceCosts!$F:$F),0)</f>
        <v>0</v>
      </c>
      <c r="I33" s="11">
        <f>IF(NOT(ISERROR(FIND(I$1,$A33))),LOOKUP(I$1,ResourceCosts!$B:$B,ResourceCosts!$F:$F),0)</f>
        <v>0</v>
      </c>
      <c r="J33" s="11">
        <f>IF(NOT(ISERROR(FIND(J$1,$A33))),LOOKUP(J$1,ResourceCosts!$B:$B,ResourceCosts!$F:$F),0)</f>
        <v>1307.04</v>
      </c>
      <c r="K33" s="11">
        <f>IF(NOT(ISERROR(FIND(K$1,$A33))),LOOKUP(K$1,ResourceCosts!$B:$B,ResourceCosts!$F:$F),0)</f>
        <v>0</v>
      </c>
      <c r="L33" s="11">
        <f>IF(NOT(ISERROR(FIND(L$1,$A33))),LOOKUP(L$1,ResourceCosts!$B:$B,ResourceCosts!$F:$F),0)</f>
        <v>0</v>
      </c>
      <c r="M33" s="11">
        <f>IF(NOT(ISERROR(FIND(M$1,$A33))),LOOKUP(M$1,ResourceCosts!$B:$B,ResourceCosts!$F:$F),0)</f>
        <v>1778.4</v>
      </c>
      <c r="N33" s="11">
        <f>IF(NOT(ISERROR(FIND(N$1,$A33))),LOOKUP(N$1,ResourceCosts!$B:$B,ResourceCosts!$F:$F),0)</f>
        <v>0</v>
      </c>
      <c r="O33" s="11">
        <f>IF(NOT(ISERROR(FIND(O$1,$A33))),LOOKUP(O$1,ResourceCosts!$B:$B,ResourceCosts!$F:$F),0)</f>
        <v>0</v>
      </c>
      <c r="P33" s="11">
        <f>IF(NOT(ISERROR(FIND(P$1,$A33))),LOOKUP(P$1,ResourceCosts!$B:$B,ResourceCosts!$F:$F),0)</f>
        <v>0</v>
      </c>
      <c r="Q33" s="11">
        <f>IF(NOT(ISERROR(FIND(Q$1,$A33))),LOOKUP(Q$1,ResourceCosts!$B:$B,ResourceCosts!$F:$F),0)</f>
        <v>0</v>
      </c>
      <c r="R33" s="11">
        <f>IF(NOT(ISERROR(FIND(R$1,$A33))),LOOKUP(R$1,ResourceCosts!$B:$B,ResourceCosts!$F:$F),0)</f>
        <v>0</v>
      </c>
      <c r="S33" s="11">
        <f>IF(NOT(ISERROR(FIND(S$1,$A33))),LOOKUP(S$1,ResourceCosts!$B:$B,ResourceCosts!$F:$F),0)</f>
        <v>0</v>
      </c>
    </row>
    <row r="34" spans="1:19" x14ac:dyDescent="0.2">
      <c r="A34" t="s">
        <v>379</v>
      </c>
      <c r="B34" s="13">
        <f t="shared" si="0"/>
        <v>2639.04</v>
      </c>
      <c r="C34" s="11">
        <f>IF(NOT(ISERROR(FIND(C$1,$A34))),LOOKUP(C$1,ResourceCosts!$B:$B,ResourceCosts!$F:$F),0)</f>
        <v>0</v>
      </c>
      <c r="D34" s="11">
        <f>IF(NOT(ISERROR(FIND(D$1,$A34))),LOOKUP(D$1,ResourceCosts!$B:$B,ResourceCosts!$F:$F),0)</f>
        <v>0</v>
      </c>
      <c r="E34" s="11">
        <f>IF(NOT(ISERROR(FIND(E$1,$A34))),LOOKUP(E$1,ResourceCosts!$B:$B,ResourceCosts!$F:$F),0)</f>
        <v>0</v>
      </c>
      <c r="F34" s="11">
        <f>IF(NOT(ISERROR(FIND(F$1,$A34))),LOOKUP(F$1,ResourceCosts!$B:$B,ResourceCosts!$F:$F),0)</f>
        <v>0</v>
      </c>
      <c r="G34" s="11">
        <f>IF(NOT(ISERROR(FIND(G$1,$A34))),LOOKUP(G$1,ResourceCosts!$B:$B,ResourceCosts!$F:$F),0)</f>
        <v>0</v>
      </c>
      <c r="H34" s="11">
        <f>IF(NOT(ISERROR(FIND(H$1,$A34))),LOOKUP(H$1,ResourceCosts!$B:$B,ResourceCosts!$F:$F),0)</f>
        <v>0</v>
      </c>
      <c r="I34" s="11">
        <f>IF(NOT(ISERROR(FIND(I$1,$A34))),LOOKUP(I$1,ResourceCosts!$B:$B,ResourceCosts!$F:$F),0)</f>
        <v>0</v>
      </c>
      <c r="J34" s="11">
        <f>IF(NOT(ISERROR(FIND(J$1,$A34))),LOOKUP(J$1,ResourceCosts!$B:$B,ResourceCosts!$F:$F),0)</f>
        <v>1307.04</v>
      </c>
      <c r="K34" s="11">
        <f>IF(NOT(ISERROR(FIND(K$1,$A34))),LOOKUP(K$1,ResourceCosts!$B:$B,ResourceCosts!$F:$F),0)</f>
        <v>0</v>
      </c>
      <c r="L34" s="11">
        <f>IF(NOT(ISERROR(FIND(L$1,$A34))),LOOKUP(L$1,ResourceCosts!$B:$B,ResourceCosts!$F:$F),0)</f>
        <v>0</v>
      </c>
      <c r="M34" s="11">
        <f>IF(NOT(ISERROR(FIND(M$1,$A34))),LOOKUP(M$1,ResourceCosts!$B:$B,ResourceCosts!$F:$F),0)</f>
        <v>0</v>
      </c>
      <c r="N34" s="11">
        <f>IF(NOT(ISERROR(FIND(N$1,$A34))),LOOKUP(N$1,ResourceCosts!$B:$B,ResourceCosts!$F:$F),0)</f>
        <v>0</v>
      </c>
      <c r="O34" s="11">
        <f>IF(NOT(ISERROR(FIND(O$1,$A34))),LOOKUP(O$1,ResourceCosts!$B:$B,ResourceCosts!$F:$F),0)</f>
        <v>0</v>
      </c>
      <c r="P34" s="11">
        <f>IF(NOT(ISERROR(FIND(P$1,$A34))),LOOKUP(P$1,ResourceCosts!$B:$B,ResourceCosts!$F:$F),0)</f>
        <v>0</v>
      </c>
      <c r="Q34" s="11">
        <f>IF(NOT(ISERROR(FIND(Q$1,$A34))),LOOKUP(Q$1,ResourceCosts!$B:$B,ResourceCosts!$F:$F),0)</f>
        <v>1332</v>
      </c>
      <c r="R34" s="11">
        <f>IF(NOT(ISERROR(FIND(R$1,$A34))),LOOKUP(R$1,ResourceCosts!$B:$B,ResourceCosts!$F:$F),0)</f>
        <v>0</v>
      </c>
      <c r="S34" s="11">
        <f>IF(NOT(ISERROR(FIND(S$1,$A34))),LOOKUP(S$1,ResourceCosts!$B:$B,ResourceCosts!$F:$F),0)</f>
        <v>0</v>
      </c>
    </row>
    <row r="35" spans="1:19" x14ac:dyDescent="0.2">
      <c r="A35" t="s">
        <v>1039</v>
      </c>
      <c r="B35" s="13">
        <f t="shared" si="0"/>
        <v>2639.04</v>
      </c>
      <c r="C35" s="11">
        <f>IF(NOT(ISERROR(FIND(C$1,$A35))),LOOKUP(C$1,ResourceCosts!$B:$B,ResourceCosts!$F:$F),0)</f>
        <v>0</v>
      </c>
      <c r="D35" s="11">
        <f>IF(NOT(ISERROR(FIND(D$1,$A35))),LOOKUP(D$1,ResourceCosts!$B:$B,ResourceCosts!$F:$F),0)</f>
        <v>0</v>
      </c>
      <c r="E35" s="11">
        <f>IF(NOT(ISERROR(FIND(E$1,$A35))),LOOKUP(E$1,ResourceCosts!$B:$B,ResourceCosts!$F:$F),0)</f>
        <v>0</v>
      </c>
      <c r="F35" s="11">
        <f>IF(NOT(ISERROR(FIND(F$1,$A35))),LOOKUP(F$1,ResourceCosts!$B:$B,ResourceCosts!$F:$F),0)</f>
        <v>0</v>
      </c>
      <c r="G35" s="11">
        <f>IF(NOT(ISERROR(FIND(G$1,$A35))),LOOKUP(G$1,ResourceCosts!$B:$B,ResourceCosts!$F:$F),0)</f>
        <v>0</v>
      </c>
      <c r="H35" s="11">
        <f>IF(NOT(ISERROR(FIND(H$1,$A35))),LOOKUP(H$1,ResourceCosts!$B:$B,ResourceCosts!$F:$F),0)</f>
        <v>0</v>
      </c>
      <c r="I35" s="11">
        <f>IF(NOT(ISERROR(FIND(I$1,$A35))),LOOKUP(I$1,ResourceCosts!$B:$B,ResourceCosts!$F:$F),0)</f>
        <v>0</v>
      </c>
      <c r="J35" s="11">
        <f>IF(NOT(ISERROR(FIND(J$1,$A35))),LOOKUP(J$1,ResourceCosts!$B:$B,ResourceCosts!$F:$F),0)</f>
        <v>1307.04</v>
      </c>
      <c r="K35" s="11">
        <f>IF(NOT(ISERROR(FIND(K$1,$A35))),LOOKUP(K$1,ResourceCosts!$B:$B,ResourceCosts!$F:$F),0)</f>
        <v>0</v>
      </c>
      <c r="L35" s="11">
        <f>IF(NOT(ISERROR(FIND(L$1,$A35))),LOOKUP(L$1,ResourceCosts!$B:$B,ResourceCosts!$F:$F),0)</f>
        <v>0</v>
      </c>
      <c r="M35" s="11">
        <f>IF(NOT(ISERROR(FIND(M$1,$A35))),LOOKUP(M$1,ResourceCosts!$B:$B,ResourceCosts!$F:$F),0)</f>
        <v>0</v>
      </c>
      <c r="N35" s="11">
        <f>IF(NOT(ISERROR(FIND(N$1,$A35))),LOOKUP(N$1,ResourceCosts!$B:$B,ResourceCosts!$F:$F),0)</f>
        <v>0</v>
      </c>
      <c r="O35" s="11">
        <f>IF(NOT(ISERROR(FIND(O$1,$A35))),LOOKUP(O$1,ResourceCosts!$B:$B,ResourceCosts!$F:$F),0)</f>
        <v>1332</v>
      </c>
      <c r="P35" s="11">
        <f>IF(NOT(ISERROR(FIND(P$1,$A35))),LOOKUP(P$1,ResourceCosts!$B:$B,ResourceCosts!$F:$F),0)</f>
        <v>0</v>
      </c>
      <c r="Q35" s="11">
        <f>IF(NOT(ISERROR(FIND(Q$1,$A35))),LOOKUP(Q$1,ResourceCosts!$B:$B,ResourceCosts!$F:$F),0)</f>
        <v>0</v>
      </c>
      <c r="R35" s="11">
        <f>IF(NOT(ISERROR(FIND(R$1,$A35))),LOOKUP(R$1,ResourceCosts!$B:$B,ResourceCosts!$F:$F),0)</f>
        <v>0</v>
      </c>
      <c r="S35" s="11">
        <f>IF(NOT(ISERROR(FIND(S$1,$A35))),LOOKUP(S$1,ResourceCosts!$B:$B,ResourceCosts!$F:$F),0)</f>
        <v>0</v>
      </c>
    </row>
    <row r="36" spans="1:19" x14ac:dyDescent="0.2">
      <c r="A36" t="s">
        <v>133</v>
      </c>
      <c r="B36" s="13">
        <f t="shared" si="0"/>
        <v>1307.04</v>
      </c>
      <c r="C36" s="11">
        <f>IF(NOT(ISERROR(FIND(C$1,$A36))),LOOKUP(C$1,ResourceCosts!$B:$B,ResourceCosts!$F:$F),0)</f>
        <v>0</v>
      </c>
      <c r="D36" s="11">
        <f>IF(NOT(ISERROR(FIND(D$1,$A36))),LOOKUP(D$1,ResourceCosts!$B:$B,ResourceCosts!$F:$F),0)</f>
        <v>0</v>
      </c>
      <c r="E36" s="11">
        <f>IF(NOT(ISERROR(FIND(E$1,$A36))),LOOKUP(E$1,ResourceCosts!$B:$B,ResourceCosts!$F:$F),0)</f>
        <v>0</v>
      </c>
      <c r="F36" s="11">
        <f>IF(NOT(ISERROR(FIND(F$1,$A36))),LOOKUP(F$1,ResourceCosts!$B:$B,ResourceCosts!$F:$F),0)</f>
        <v>0</v>
      </c>
      <c r="G36" s="11">
        <f>IF(NOT(ISERROR(FIND(G$1,$A36))),LOOKUP(G$1,ResourceCosts!$B:$B,ResourceCosts!$F:$F),0)</f>
        <v>0</v>
      </c>
      <c r="H36" s="11">
        <f>IF(NOT(ISERROR(FIND(H$1,$A36))),LOOKUP(H$1,ResourceCosts!$B:$B,ResourceCosts!$F:$F),0)</f>
        <v>0</v>
      </c>
      <c r="I36" s="11">
        <f>IF(NOT(ISERROR(FIND(I$1,$A36))),LOOKUP(I$1,ResourceCosts!$B:$B,ResourceCosts!$F:$F),0)</f>
        <v>0</v>
      </c>
      <c r="J36" s="11">
        <f>IF(NOT(ISERROR(FIND(J$1,$A36))),LOOKUP(J$1,ResourceCosts!$B:$B,ResourceCosts!$F:$F),0)</f>
        <v>0</v>
      </c>
      <c r="K36" s="11">
        <f>IF(NOT(ISERROR(FIND(K$1,$A36))),LOOKUP(K$1,ResourceCosts!$B:$B,ResourceCosts!$F:$F),0)</f>
        <v>1307.04</v>
      </c>
      <c r="L36" s="11">
        <f>IF(NOT(ISERROR(FIND(L$1,$A36))),LOOKUP(L$1,ResourceCosts!$B:$B,ResourceCosts!$F:$F),0)</f>
        <v>0</v>
      </c>
      <c r="M36" s="11">
        <f>IF(NOT(ISERROR(FIND(M$1,$A36))),LOOKUP(M$1,ResourceCosts!$B:$B,ResourceCosts!$F:$F),0)</f>
        <v>0</v>
      </c>
      <c r="N36" s="11">
        <f>IF(NOT(ISERROR(FIND(N$1,$A36))),LOOKUP(N$1,ResourceCosts!$B:$B,ResourceCosts!$F:$F),0)</f>
        <v>0</v>
      </c>
      <c r="O36" s="11">
        <f>IF(NOT(ISERROR(FIND(O$1,$A36))),LOOKUP(O$1,ResourceCosts!$B:$B,ResourceCosts!$F:$F),0)</f>
        <v>0</v>
      </c>
      <c r="P36" s="11">
        <f>IF(NOT(ISERROR(FIND(P$1,$A36))),LOOKUP(P$1,ResourceCosts!$B:$B,ResourceCosts!$F:$F),0)</f>
        <v>0</v>
      </c>
      <c r="Q36" s="11">
        <f>IF(NOT(ISERROR(FIND(Q$1,$A36))),LOOKUP(Q$1,ResourceCosts!$B:$B,ResourceCosts!$F:$F),0)</f>
        <v>0</v>
      </c>
      <c r="R36" s="11">
        <f>IF(NOT(ISERROR(FIND(R$1,$A36))),LOOKUP(R$1,ResourceCosts!$B:$B,ResourceCosts!$F:$F),0)</f>
        <v>0</v>
      </c>
      <c r="S36" s="11">
        <f>IF(NOT(ISERROR(FIND(S$1,$A36))),LOOKUP(S$1,ResourceCosts!$B:$B,ResourceCosts!$F:$F),0)</f>
        <v>0</v>
      </c>
    </row>
    <row r="37" spans="1:19" x14ac:dyDescent="0.2">
      <c r="A37" t="s">
        <v>623</v>
      </c>
      <c r="B37" s="13">
        <f t="shared" si="0"/>
        <v>2614.08</v>
      </c>
      <c r="C37" s="11">
        <f>IF(NOT(ISERROR(FIND(C$1,$A37))),LOOKUP(C$1,ResourceCosts!$B:$B,ResourceCosts!$F:$F),0)</f>
        <v>0</v>
      </c>
      <c r="D37" s="11">
        <f>IF(NOT(ISERROR(FIND(D$1,$A37))),LOOKUP(D$1,ResourceCosts!$B:$B,ResourceCosts!$F:$F),0)</f>
        <v>0</v>
      </c>
      <c r="E37" s="11">
        <f>IF(NOT(ISERROR(FIND(E$1,$A37))),LOOKUP(E$1,ResourceCosts!$B:$B,ResourceCosts!$F:$F),0)</f>
        <v>0</v>
      </c>
      <c r="F37" s="11">
        <f>IF(NOT(ISERROR(FIND(F$1,$A37))),LOOKUP(F$1,ResourceCosts!$B:$B,ResourceCosts!$F:$F),0)</f>
        <v>0</v>
      </c>
      <c r="G37" s="11">
        <f>IF(NOT(ISERROR(FIND(G$1,$A37))),LOOKUP(G$1,ResourceCosts!$B:$B,ResourceCosts!$F:$F),0)</f>
        <v>0</v>
      </c>
      <c r="H37" s="11">
        <f>IF(NOT(ISERROR(FIND(H$1,$A37))),LOOKUP(H$1,ResourceCosts!$B:$B,ResourceCosts!$F:$F),0)</f>
        <v>0</v>
      </c>
      <c r="I37" s="11">
        <f>IF(NOT(ISERROR(FIND(I$1,$A37))),LOOKUP(I$1,ResourceCosts!$B:$B,ResourceCosts!$F:$F),0)</f>
        <v>0</v>
      </c>
      <c r="J37" s="11">
        <f>IF(NOT(ISERROR(FIND(J$1,$A37))),LOOKUP(J$1,ResourceCosts!$B:$B,ResourceCosts!$F:$F),0)</f>
        <v>1307.04</v>
      </c>
      <c r="K37" s="11">
        <f>IF(NOT(ISERROR(FIND(K$1,$A37))),LOOKUP(K$1,ResourceCosts!$B:$B,ResourceCosts!$F:$F),0)</f>
        <v>1307.04</v>
      </c>
      <c r="L37" s="11">
        <f>IF(NOT(ISERROR(FIND(L$1,$A37))),LOOKUP(L$1,ResourceCosts!$B:$B,ResourceCosts!$F:$F),0)</f>
        <v>0</v>
      </c>
      <c r="M37" s="11">
        <f>IF(NOT(ISERROR(FIND(M$1,$A37))),LOOKUP(M$1,ResourceCosts!$B:$B,ResourceCosts!$F:$F),0)</f>
        <v>0</v>
      </c>
      <c r="N37" s="11">
        <f>IF(NOT(ISERROR(FIND(N$1,$A37))),LOOKUP(N$1,ResourceCosts!$B:$B,ResourceCosts!$F:$F),0)</f>
        <v>0</v>
      </c>
      <c r="O37" s="11">
        <f>IF(NOT(ISERROR(FIND(O$1,$A37))),LOOKUP(O$1,ResourceCosts!$B:$B,ResourceCosts!$F:$F),0)</f>
        <v>0</v>
      </c>
      <c r="P37" s="11">
        <f>IF(NOT(ISERROR(FIND(P$1,$A37))),LOOKUP(P$1,ResourceCosts!$B:$B,ResourceCosts!$F:$F),0)</f>
        <v>0</v>
      </c>
      <c r="Q37" s="11">
        <f>IF(NOT(ISERROR(FIND(Q$1,$A37))),LOOKUP(Q$1,ResourceCosts!$B:$B,ResourceCosts!$F:$F),0)</f>
        <v>0</v>
      </c>
      <c r="R37" s="11">
        <f>IF(NOT(ISERROR(FIND(R$1,$A37))),LOOKUP(R$1,ResourceCosts!$B:$B,ResourceCosts!$F:$F),0)</f>
        <v>0</v>
      </c>
      <c r="S37" s="11">
        <f>IF(NOT(ISERROR(FIND(S$1,$A37))),LOOKUP(S$1,ResourceCosts!$B:$B,ResourceCosts!$F:$F),0)</f>
        <v>0</v>
      </c>
    </row>
    <row r="38" spans="1:19" x14ac:dyDescent="0.2">
      <c r="A38" t="s">
        <v>1071</v>
      </c>
      <c r="B38" s="13">
        <f t="shared" si="0"/>
        <v>4678.96</v>
      </c>
      <c r="C38" s="11">
        <f>IF(NOT(ISERROR(FIND(C$1,$A38))),LOOKUP(C$1,ResourceCosts!$B:$B,ResourceCosts!$F:$F),0)</f>
        <v>1235.2</v>
      </c>
      <c r="D38" s="11">
        <f>IF(NOT(ISERROR(FIND(D$1,$A38))),LOOKUP(D$1,ResourceCosts!$B:$B,ResourceCosts!$F:$F),0)</f>
        <v>0</v>
      </c>
      <c r="E38" s="11">
        <f>IF(NOT(ISERROR(FIND(E$1,$A38))),LOOKUP(E$1,ResourceCosts!$B:$B,ResourceCosts!$F:$F),0)</f>
        <v>0</v>
      </c>
      <c r="F38" s="11">
        <f>IF(NOT(ISERROR(FIND(F$1,$A38))),LOOKUP(F$1,ResourceCosts!$B:$B,ResourceCosts!$F:$F),0)</f>
        <v>0</v>
      </c>
      <c r="G38" s="11">
        <f>IF(NOT(ISERROR(FIND(G$1,$A38))),LOOKUP(G$1,ResourceCosts!$B:$B,ResourceCosts!$F:$F),0)</f>
        <v>358.32</v>
      </c>
      <c r="H38" s="11">
        <f>IF(NOT(ISERROR(FIND(H$1,$A38))),LOOKUP(H$1,ResourceCosts!$B:$B,ResourceCosts!$F:$F),0)</f>
        <v>0</v>
      </c>
      <c r="I38" s="11">
        <f>IF(NOT(ISERROR(FIND(I$1,$A38))),LOOKUP(I$1,ResourceCosts!$B:$B,ResourceCosts!$F:$F),0)</f>
        <v>0</v>
      </c>
      <c r="J38" s="11">
        <f>IF(NOT(ISERROR(FIND(J$1,$A38))),LOOKUP(J$1,ResourceCosts!$B:$B,ResourceCosts!$F:$F),0)</f>
        <v>0</v>
      </c>
      <c r="K38" s="11">
        <f>IF(NOT(ISERROR(FIND(K$1,$A38))),LOOKUP(K$1,ResourceCosts!$B:$B,ResourceCosts!$F:$F),0)</f>
        <v>1307.04</v>
      </c>
      <c r="L38" s="11">
        <f>IF(NOT(ISERROR(FIND(L$1,$A38))),LOOKUP(L$1,ResourceCosts!$B:$B,ResourceCosts!$F:$F),0)</f>
        <v>0</v>
      </c>
      <c r="M38" s="11">
        <f>IF(NOT(ISERROR(FIND(M$1,$A38))),LOOKUP(M$1,ResourceCosts!$B:$B,ResourceCosts!$F:$F),0)</f>
        <v>1778.4</v>
      </c>
      <c r="N38" s="11">
        <f>IF(NOT(ISERROR(FIND(N$1,$A38))),LOOKUP(N$1,ResourceCosts!$B:$B,ResourceCosts!$F:$F),0)</f>
        <v>0</v>
      </c>
      <c r="O38" s="11">
        <f>IF(NOT(ISERROR(FIND(O$1,$A38))),LOOKUP(O$1,ResourceCosts!$B:$B,ResourceCosts!$F:$F),0)</f>
        <v>0</v>
      </c>
      <c r="P38" s="11">
        <f>IF(NOT(ISERROR(FIND(P$1,$A38))),LOOKUP(P$1,ResourceCosts!$B:$B,ResourceCosts!$F:$F),0)</f>
        <v>0</v>
      </c>
      <c r="Q38" s="11">
        <f>IF(NOT(ISERROR(FIND(Q$1,$A38))),LOOKUP(Q$1,ResourceCosts!$B:$B,ResourceCosts!$F:$F),0)</f>
        <v>0</v>
      </c>
      <c r="R38" s="11">
        <f>IF(NOT(ISERROR(FIND(R$1,$A38))),LOOKUP(R$1,ResourceCosts!$B:$B,ResourceCosts!$F:$F),0)</f>
        <v>0</v>
      </c>
      <c r="S38" s="11">
        <f>IF(NOT(ISERROR(FIND(S$1,$A38))),LOOKUP(S$1,ResourceCosts!$B:$B,ResourceCosts!$F:$F),0)</f>
        <v>0</v>
      </c>
    </row>
    <row r="39" spans="1:19" x14ac:dyDescent="0.2">
      <c r="A39" t="s">
        <v>1018</v>
      </c>
      <c r="B39" s="13">
        <f t="shared" si="0"/>
        <v>2639.04</v>
      </c>
      <c r="C39" s="11">
        <f>IF(NOT(ISERROR(FIND(C$1,$A39))),LOOKUP(C$1,ResourceCosts!$B:$B,ResourceCosts!$F:$F),0)</f>
        <v>0</v>
      </c>
      <c r="D39" s="11">
        <f>IF(NOT(ISERROR(FIND(D$1,$A39))),LOOKUP(D$1,ResourceCosts!$B:$B,ResourceCosts!$F:$F),0)</f>
        <v>0</v>
      </c>
      <c r="E39" s="11">
        <f>IF(NOT(ISERROR(FIND(E$1,$A39))),LOOKUP(E$1,ResourceCosts!$B:$B,ResourceCosts!$F:$F),0)</f>
        <v>0</v>
      </c>
      <c r="F39" s="11">
        <f>IF(NOT(ISERROR(FIND(F$1,$A39))),LOOKUP(F$1,ResourceCosts!$B:$B,ResourceCosts!$F:$F),0)</f>
        <v>0</v>
      </c>
      <c r="G39" s="11">
        <f>IF(NOT(ISERROR(FIND(G$1,$A39))),LOOKUP(G$1,ResourceCosts!$B:$B,ResourceCosts!$F:$F),0)</f>
        <v>0</v>
      </c>
      <c r="H39" s="11">
        <f>IF(NOT(ISERROR(FIND(H$1,$A39))),LOOKUP(H$1,ResourceCosts!$B:$B,ResourceCosts!$F:$F),0)</f>
        <v>0</v>
      </c>
      <c r="I39" s="11">
        <f>IF(NOT(ISERROR(FIND(I$1,$A39))),LOOKUP(I$1,ResourceCosts!$B:$B,ResourceCosts!$F:$F),0)</f>
        <v>0</v>
      </c>
      <c r="J39" s="11">
        <f>IF(NOT(ISERROR(FIND(J$1,$A39))),LOOKUP(J$1,ResourceCosts!$B:$B,ResourceCosts!$F:$F),0)</f>
        <v>0</v>
      </c>
      <c r="K39" s="11">
        <f>IF(NOT(ISERROR(FIND(K$1,$A39))),LOOKUP(K$1,ResourceCosts!$B:$B,ResourceCosts!$F:$F),0)</f>
        <v>1307.04</v>
      </c>
      <c r="L39" s="11">
        <f>IF(NOT(ISERROR(FIND(L$1,$A39))),LOOKUP(L$1,ResourceCosts!$B:$B,ResourceCosts!$F:$F),0)</f>
        <v>0</v>
      </c>
      <c r="M39" s="11">
        <f>IF(NOT(ISERROR(FIND(M$1,$A39))),LOOKUP(M$1,ResourceCosts!$B:$B,ResourceCosts!$F:$F),0)</f>
        <v>0</v>
      </c>
      <c r="N39" s="11">
        <f>IF(NOT(ISERROR(FIND(N$1,$A39))),LOOKUP(N$1,ResourceCosts!$B:$B,ResourceCosts!$F:$F),0)</f>
        <v>0</v>
      </c>
      <c r="O39" s="11">
        <f>IF(NOT(ISERROR(FIND(O$1,$A39))),LOOKUP(O$1,ResourceCosts!$B:$B,ResourceCosts!$F:$F),0)</f>
        <v>0</v>
      </c>
      <c r="P39" s="11">
        <f>IF(NOT(ISERROR(FIND(P$1,$A39))),LOOKUP(P$1,ResourceCosts!$B:$B,ResourceCosts!$F:$F),0)</f>
        <v>0</v>
      </c>
      <c r="Q39" s="11">
        <f>IF(NOT(ISERROR(FIND(Q$1,$A39))),LOOKUP(Q$1,ResourceCosts!$B:$B,ResourceCosts!$F:$F),0)</f>
        <v>1332</v>
      </c>
      <c r="R39" s="11">
        <f>IF(NOT(ISERROR(FIND(R$1,$A39))),LOOKUP(R$1,ResourceCosts!$B:$B,ResourceCosts!$F:$F),0)</f>
        <v>0</v>
      </c>
      <c r="S39" s="11">
        <f>IF(NOT(ISERROR(FIND(S$1,$A39))),LOOKUP(S$1,ResourceCosts!$B:$B,ResourceCosts!$F:$F),0)</f>
        <v>0</v>
      </c>
    </row>
    <row r="40" spans="1:19" x14ac:dyDescent="0.2">
      <c r="A40" t="s">
        <v>1150</v>
      </c>
      <c r="B40" s="13">
        <f t="shared" si="0"/>
        <v>6052.96</v>
      </c>
      <c r="C40" s="11">
        <f>IF(NOT(ISERROR(FIND(C$1,$A40))),LOOKUP(C$1,ResourceCosts!$B:$B,ResourceCosts!$F:$F),0)</f>
        <v>1235.2</v>
      </c>
      <c r="D40" s="11">
        <f>IF(NOT(ISERROR(FIND(D$1,$A40))),LOOKUP(D$1,ResourceCosts!$B:$B,ResourceCosts!$F:$F),0)</f>
        <v>0</v>
      </c>
      <c r="E40" s="11">
        <f>IF(NOT(ISERROR(FIND(E$1,$A40))),LOOKUP(E$1,ResourceCosts!$B:$B,ResourceCosts!$F:$F),0)</f>
        <v>0</v>
      </c>
      <c r="F40" s="11">
        <f>IF(NOT(ISERROR(FIND(F$1,$A40))),LOOKUP(F$1,ResourceCosts!$B:$B,ResourceCosts!$F:$F),0)</f>
        <v>0</v>
      </c>
      <c r="G40" s="11">
        <f>IF(NOT(ISERROR(FIND(G$1,$A40))),LOOKUP(G$1,ResourceCosts!$B:$B,ResourceCosts!$F:$F),0)</f>
        <v>358.32</v>
      </c>
      <c r="H40" s="11">
        <f>IF(NOT(ISERROR(FIND(H$1,$A40))),LOOKUP(H$1,ResourceCosts!$B:$B,ResourceCosts!$F:$F),0)</f>
        <v>1820.3999999999999</v>
      </c>
      <c r="I40" s="11">
        <f>IF(NOT(ISERROR(FIND(I$1,$A40))),LOOKUP(I$1,ResourceCosts!$B:$B,ResourceCosts!$F:$F),0)</f>
        <v>0</v>
      </c>
      <c r="J40" s="11">
        <f>IF(NOT(ISERROR(FIND(J$1,$A40))),LOOKUP(J$1,ResourceCosts!$B:$B,ResourceCosts!$F:$F),0)</f>
        <v>0</v>
      </c>
      <c r="K40" s="11">
        <f>IF(NOT(ISERROR(FIND(K$1,$A40))),LOOKUP(K$1,ResourceCosts!$B:$B,ResourceCosts!$F:$F),0)</f>
        <v>1307.04</v>
      </c>
      <c r="L40" s="11">
        <f>IF(NOT(ISERROR(FIND(L$1,$A40))),LOOKUP(L$1,ResourceCosts!$B:$B,ResourceCosts!$F:$F),0)</f>
        <v>0</v>
      </c>
      <c r="M40" s="11">
        <f>IF(NOT(ISERROR(FIND(M$1,$A40))),LOOKUP(M$1,ResourceCosts!$B:$B,ResourceCosts!$F:$F),0)</f>
        <v>0</v>
      </c>
      <c r="N40" s="11">
        <f>IF(NOT(ISERROR(FIND(N$1,$A40))),LOOKUP(N$1,ResourceCosts!$B:$B,ResourceCosts!$F:$F),0)</f>
        <v>0</v>
      </c>
      <c r="O40" s="11">
        <f>IF(NOT(ISERROR(FIND(O$1,$A40))),LOOKUP(O$1,ResourceCosts!$B:$B,ResourceCosts!$F:$F),0)</f>
        <v>0</v>
      </c>
      <c r="P40" s="11">
        <f>IF(NOT(ISERROR(FIND(P$1,$A40))),LOOKUP(P$1,ResourceCosts!$B:$B,ResourceCosts!$F:$F),0)</f>
        <v>0</v>
      </c>
      <c r="Q40" s="11">
        <f>IF(NOT(ISERROR(FIND(Q$1,$A40))),LOOKUP(Q$1,ResourceCosts!$B:$B,ResourceCosts!$F:$F),0)</f>
        <v>1332</v>
      </c>
      <c r="R40" s="11">
        <f>IF(NOT(ISERROR(FIND(R$1,$A40))),LOOKUP(R$1,ResourceCosts!$B:$B,ResourceCosts!$F:$F),0)</f>
        <v>0</v>
      </c>
      <c r="S40" s="11">
        <f>IF(NOT(ISERROR(FIND(S$1,$A40))),LOOKUP(S$1,ResourceCosts!$B:$B,ResourceCosts!$F:$F),0)</f>
        <v>0</v>
      </c>
    </row>
    <row r="41" spans="1:19" x14ac:dyDescent="0.2">
      <c r="A41" t="s">
        <v>110</v>
      </c>
      <c r="B41" s="13">
        <f t="shared" si="0"/>
        <v>1778.4</v>
      </c>
      <c r="C41" s="11">
        <f>IF(NOT(ISERROR(FIND(C$1,$A41))),LOOKUP(C$1,ResourceCosts!$B:$B,ResourceCosts!$F:$F),0)</f>
        <v>0</v>
      </c>
      <c r="D41" s="11">
        <f>IF(NOT(ISERROR(FIND(D$1,$A41))),LOOKUP(D$1,ResourceCosts!$B:$B,ResourceCosts!$F:$F),0)</f>
        <v>0</v>
      </c>
      <c r="E41" s="11">
        <f>IF(NOT(ISERROR(FIND(E$1,$A41))),LOOKUP(E$1,ResourceCosts!$B:$B,ResourceCosts!$F:$F),0)</f>
        <v>0</v>
      </c>
      <c r="F41" s="11">
        <f>IF(NOT(ISERROR(FIND(F$1,$A41))),LOOKUP(F$1,ResourceCosts!$B:$B,ResourceCosts!$F:$F),0)</f>
        <v>0</v>
      </c>
      <c r="G41" s="11">
        <f>IF(NOT(ISERROR(FIND(G$1,$A41))),LOOKUP(G$1,ResourceCosts!$B:$B,ResourceCosts!$F:$F),0)</f>
        <v>0</v>
      </c>
      <c r="H41" s="11">
        <f>IF(NOT(ISERROR(FIND(H$1,$A41))),LOOKUP(H$1,ResourceCosts!$B:$B,ResourceCosts!$F:$F),0)</f>
        <v>0</v>
      </c>
      <c r="I41" s="11">
        <f>IF(NOT(ISERROR(FIND(I$1,$A41))),LOOKUP(I$1,ResourceCosts!$B:$B,ResourceCosts!$F:$F),0)</f>
        <v>0</v>
      </c>
      <c r="J41" s="11">
        <f>IF(NOT(ISERROR(FIND(J$1,$A41))),LOOKUP(J$1,ResourceCosts!$B:$B,ResourceCosts!$F:$F),0)</f>
        <v>0</v>
      </c>
      <c r="K41" s="11">
        <f>IF(NOT(ISERROR(FIND(K$1,$A41))),LOOKUP(K$1,ResourceCosts!$B:$B,ResourceCosts!$F:$F),0)</f>
        <v>0</v>
      </c>
      <c r="L41" s="11">
        <f>IF(NOT(ISERROR(FIND(L$1,$A41))),LOOKUP(L$1,ResourceCosts!$B:$B,ResourceCosts!$F:$F),0)</f>
        <v>0</v>
      </c>
      <c r="M41" s="11">
        <f>IF(NOT(ISERROR(FIND(M$1,$A41))),LOOKUP(M$1,ResourceCosts!$B:$B,ResourceCosts!$F:$F),0)</f>
        <v>1778.4</v>
      </c>
      <c r="N41" s="11">
        <f>IF(NOT(ISERROR(FIND(N$1,$A41))),LOOKUP(N$1,ResourceCosts!$B:$B,ResourceCosts!$F:$F),0)</f>
        <v>0</v>
      </c>
      <c r="O41" s="11">
        <f>IF(NOT(ISERROR(FIND(O$1,$A41))),LOOKUP(O$1,ResourceCosts!$B:$B,ResourceCosts!$F:$F),0)</f>
        <v>0</v>
      </c>
      <c r="P41" s="11">
        <f>IF(NOT(ISERROR(FIND(P$1,$A41))),LOOKUP(P$1,ResourceCosts!$B:$B,ResourceCosts!$F:$F),0)</f>
        <v>0</v>
      </c>
      <c r="Q41" s="11">
        <f>IF(NOT(ISERROR(FIND(Q$1,$A41))),LOOKUP(Q$1,ResourceCosts!$B:$B,ResourceCosts!$F:$F),0)</f>
        <v>0</v>
      </c>
      <c r="R41" s="11">
        <f>IF(NOT(ISERROR(FIND(R$1,$A41))),LOOKUP(R$1,ResourceCosts!$B:$B,ResourceCosts!$F:$F),0)</f>
        <v>0</v>
      </c>
      <c r="S41" s="11">
        <f>IF(NOT(ISERROR(FIND(S$1,$A41))),LOOKUP(S$1,ResourceCosts!$B:$B,ResourceCosts!$F:$F),0)</f>
        <v>0</v>
      </c>
    </row>
    <row r="42" spans="1:19" x14ac:dyDescent="0.2">
      <c r="A42" t="s">
        <v>375</v>
      </c>
      <c r="B42" s="13">
        <f t="shared" si="0"/>
        <v>3013.6000000000004</v>
      </c>
      <c r="C42" s="11">
        <f>IF(NOT(ISERROR(FIND(C$1,$A42))),LOOKUP(C$1,ResourceCosts!$B:$B,ResourceCosts!$F:$F),0)</f>
        <v>1235.2</v>
      </c>
      <c r="D42" s="11">
        <f>IF(NOT(ISERROR(FIND(D$1,$A42))),LOOKUP(D$1,ResourceCosts!$B:$B,ResourceCosts!$F:$F),0)</f>
        <v>0</v>
      </c>
      <c r="E42" s="11">
        <f>IF(NOT(ISERROR(FIND(E$1,$A42))),LOOKUP(E$1,ResourceCosts!$B:$B,ResourceCosts!$F:$F),0)</f>
        <v>0</v>
      </c>
      <c r="F42" s="11">
        <f>IF(NOT(ISERROR(FIND(F$1,$A42))),LOOKUP(F$1,ResourceCosts!$B:$B,ResourceCosts!$F:$F),0)</f>
        <v>0</v>
      </c>
      <c r="G42" s="11">
        <f>IF(NOT(ISERROR(FIND(G$1,$A42))),LOOKUP(G$1,ResourceCosts!$B:$B,ResourceCosts!$F:$F),0)</f>
        <v>0</v>
      </c>
      <c r="H42" s="11">
        <f>IF(NOT(ISERROR(FIND(H$1,$A42))),LOOKUP(H$1,ResourceCosts!$B:$B,ResourceCosts!$F:$F),0)</f>
        <v>0</v>
      </c>
      <c r="I42" s="11">
        <f>IF(NOT(ISERROR(FIND(I$1,$A42))),LOOKUP(I$1,ResourceCosts!$B:$B,ResourceCosts!$F:$F),0)</f>
        <v>0</v>
      </c>
      <c r="J42" s="11">
        <f>IF(NOT(ISERROR(FIND(J$1,$A42))),LOOKUP(J$1,ResourceCosts!$B:$B,ResourceCosts!$F:$F),0)</f>
        <v>0</v>
      </c>
      <c r="K42" s="11">
        <f>IF(NOT(ISERROR(FIND(K$1,$A42))),LOOKUP(K$1,ResourceCosts!$B:$B,ResourceCosts!$F:$F),0)</f>
        <v>0</v>
      </c>
      <c r="L42" s="11">
        <f>IF(NOT(ISERROR(FIND(L$1,$A42))),LOOKUP(L$1,ResourceCosts!$B:$B,ResourceCosts!$F:$F),0)</f>
        <v>0</v>
      </c>
      <c r="M42" s="11">
        <f>IF(NOT(ISERROR(FIND(M$1,$A42))),LOOKUP(M$1,ResourceCosts!$B:$B,ResourceCosts!$F:$F),0)</f>
        <v>1778.4</v>
      </c>
      <c r="N42" s="11">
        <f>IF(NOT(ISERROR(FIND(N$1,$A42))),LOOKUP(N$1,ResourceCosts!$B:$B,ResourceCosts!$F:$F),0)</f>
        <v>0</v>
      </c>
      <c r="O42" s="11">
        <f>IF(NOT(ISERROR(FIND(O$1,$A42))),LOOKUP(O$1,ResourceCosts!$B:$B,ResourceCosts!$F:$F),0)</f>
        <v>0</v>
      </c>
      <c r="P42" s="11">
        <f>IF(NOT(ISERROR(FIND(P$1,$A42))),LOOKUP(P$1,ResourceCosts!$B:$B,ResourceCosts!$F:$F),0)</f>
        <v>0</v>
      </c>
      <c r="Q42" s="11">
        <f>IF(NOT(ISERROR(FIND(Q$1,$A42))),LOOKUP(Q$1,ResourceCosts!$B:$B,ResourceCosts!$F:$F),0)</f>
        <v>0</v>
      </c>
      <c r="R42" s="11">
        <f>IF(NOT(ISERROR(FIND(R$1,$A42))),LOOKUP(R$1,ResourceCosts!$B:$B,ResourceCosts!$F:$F),0)</f>
        <v>0</v>
      </c>
      <c r="S42" s="11">
        <f>IF(NOT(ISERROR(FIND(S$1,$A42))),LOOKUP(S$1,ResourceCosts!$B:$B,ResourceCosts!$F:$F),0)</f>
        <v>0</v>
      </c>
    </row>
    <row r="43" spans="1:19" x14ac:dyDescent="0.2">
      <c r="A43" t="s">
        <v>952</v>
      </c>
      <c r="B43" s="13">
        <f t="shared" si="0"/>
        <v>9996.0799999999981</v>
      </c>
      <c r="C43" s="11">
        <f>IF(NOT(ISERROR(FIND(C$1,$A43))),LOOKUP(C$1,ResourceCosts!$B:$B,ResourceCosts!$F:$F),0)</f>
        <v>1235.2</v>
      </c>
      <c r="D43" s="11">
        <f>IF(NOT(ISERROR(FIND(D$1,$A43))),LOOKUP(D$1,ResourceCosts!$B:$B,ResourceCosts!$F:$F),0)</f>
        <v>0</v>
      </c>
      <c r="E43" s="11">
        <f>IF(NOT(ISERROR(FIND(E$1,$A43))),LOOKUP(E$1,ResourceCosts!$B:$B,ResourceCosts!$F:$F),0)</f>
        <v>0</v>
      </c>
      <c r="F43" s="11">
        <f>IF(NOT(ISERROR(FIND(F$1,$A43))),LOOKUP(F$1,ResourceCosts!$B:$B,ResourceCosts!$F:$F),0)</f>
        <v>0</v>
      </c>
      <c r="G43" s="11">
        <f>IF(NOT(ISERROR(FIND(G$1,$A43))),LOOKUP(G$1,ResourceCosts!$B:$B,ResourceCosts!$F:$F),0)</f>
        <v>0</v>
      </c>
      <c r="H43" s="11">
        <f>IF(NOT(ISERROR(FIND(H$1,$A43))),LOOKUP(H$1,ResourceCosts!$B:$B,ResourceCosts!$F:$F),0)</f>
        <v>1820.3999999999999</v>
      </c>
      <c r="I43" s="11">
        <f>IF(NOT(ISERROR(FIND(I$1,$A43))),LOOKUP(I$1,ResourceCosts!$B:$B,ResourceCosts!$F:$F),0)</f>
        <v>0</v>
      </c>
      <c r="J43" s="11">
        <f>IF(NOT(ISERROR(FIND(J$1,$A43))),LOOKUP(J$1,ResourceCosts!$B:$B,ResourceCosts!$F:$F),0)</f>
        <v>1307.04</v>
      </c>
      <c r="K43" s="11">
        <f>IF(NOT(ISERROR(FIND(K$1,$A43))),LOOKUP(K$1,ResourceCosts!$B:$B,ResourceCosts!$F:$F),0)</f>
        <v>0</v>
      </c>
      <c r="L43" s="11">
        <f>IF(NOT(ISERROR(FIND(L$1,$A43))),LOOKUP(L$1,ResourceCosts!$B:$B,ResourceCosts!$F:$F),0)</f>
        <v>0</v>
      </c>
      <c r="M43" s="11">
        <f>IF(NOT(ISERROR(FIND(M$1,$A43))),LOOKUP(M$1,ResourceCosts!$B:$B,ResourceCosts!$F:$F),0)</f>
        <v>1778.4</v>
      </c>
      <c r="N43" s="11">
        <f>IF(NOT(ISERROR(FIND(N$1,$A43))),LOOKUP(N$1,ResourceCosts!$B:$B,ResourceCosts!$F:$F),0)</f>
        <v>0</v>
      </c>
      <c r="O43" s="11">
        <f>IF(NOT(ISERROR(FIND(O$1,$A43))),LOOKUP(O$1,ResourceCosts!$B:$B,ResourceCosts!$F:$F),0)</f>
        <v>1332</v>
      </c>
      <c r="P43" s="11">
        <f>IF(NOT(ISERROR(FIND(P$1,$A43))),LOOKUP(P$1,ResourceCosts!$B:$B,ResourceCosts!$F:$F),0)</f>
        <v>0</v>
      </c>
      <c r="Q43" s="11">
        <f>IF(NOT(ISERROR(FIND(Q$1,$A43))),LOOKUP(Q$1,ResourceCosts!$B:$B,ResourceCosts!$F:$F),0)</f>
        <v>1332</v>
      </c>
      <c r="R43" s="11">
        <f>IF(NOT(ISERROR(FIND(R$1,$A43))),LOOKUP(R$1,ResourceCosts!$B:$B,ResourceCosts!$F:$F),0)</f>
        <v>1191.04</v>
      </c>
      <c r="S43" s="11">
        <f>IF(NOT(ISERROR(FIND(S$1,$A43))),LOOKUP(S$1,ResourceCosts!$B:$B,ResourceCosts!$F:$F),0)</f>
        <v>0</v>
      </c>
    </row>
    <row r="44" spans="1:19" x14ac:dyDescent="0.2">
      <c r="A44" t="s">
        <v>931</v>
      </c>
      <c r="B44" s="13">
        <f t="shared" si="0"/>
        <v>4345.6000000000004</v>
      </c>
      <c r="C44" s="11">
        <f>IF(NOT(ISERROR(FIND(C$1,$A44))),LOOKUP(C$1,ResourceCosts!$B:$B,ResourceCosts!$F:$F),0)</f>
        <v>1235.2</v>
      </c>
      <c r="D44" s="11">
        <f>IF(NOT(ISERROR(FIND(D$1,$A44))),LOOKUP(D$1,ResourceCosts!$B:$B,ResourceCosts!$F:$F),0)</f>
        <v>0</v>
      </c>
      <c r="E44" s="11">
        <f>IF(NOT(ISERROR(FIND(E$1,$A44))),LOOKUP(E$1,ResourceCosts!$B:$B,ResourceCosts!$F:$F),0)</f>
        <v>0</v>
      </c>
      <c r="F44" s="11">
        <f>IF(NOT(ISERROR(FIND(F$1,$A44))),LOOKUP(F$1,ResourceCosts!$B:$B,ResourceCosts!$F:$F),0)</f>
        <v>0</v>
      </c>
      <c r="G44" s="11">
        <f>IF(NOT(ISERROR(FIND(G$1,$A44))),LOOKUP(G$1,ResourceCosts!$B:$B,ResourceCosts!$F:$F),0)</f>
        <v>0</v>
      </c>
      <c r="H44" s="11">
        <f>IF(NOT(ISERROR(FIND(H$1,$A44))),LOOKUP(H$1,ResourceCosts!$B:$B,ResourceCosts!$F:$F),0)</f>
        <v>0</v>
      </c>
      <c r="I44" s="11">
        <f>IF(NOT(ISERROR(FIND(I$1,$A44))),LOOKUP(I$1,ResourceCosts!$B:$B,ResourceCosts!$F:$F),0)</f>
        <v>0</v>
      </c>
      <c r="J44" s="11">
        <f>IF(NOT(ISERROR(FIND(J$1,$A44))),LOOKUP(J$1,ResourceCosts!$B:$B,ResourceCosts!$F:$F),0)</f>
        <v>0</v>
      </c>
      <c r="K44" s="11">
        <f>IF(NOT(ISERROR(FIND(K$1,$A44))),LOOKUP(K$1,ResourceCosts!$B:$B,ResourceCosts!$F:$F),0)</f>
        <v>0</v>
      </c>
      <c r="L44" s="11">
        <f>IF(NOT(ISERROR(FIND(L$1,$A44))),LOOKUP(L$1,ResourceCosts!$B:$B,ResourceCosts!$F:$F),0)</f>
        <v>0</v>
      </c>
      <c r="M44" s="11">
        <f>IF(NOT(ISERROR(FIND(M$1,$A44))),LOOKUP(M$1,ResourceCosts!$B:$B,ResourceCosts!$F:$F),0)</f>
        <v>1778.4</v>
      </c>
      <c r="N44" s="11">
        <f>IF(NOT(ISERROR(FIND(N$1,$A44))),LOOKUP(N$1,ResourceCosts!$B:$B,ResourceCosts!$F:$F),0)</f>
        <v>0</v>
      </c>
      <c r="O44" s="11">
        <f>IF(NOT(ISERROR(FIND(O$1,$A44))),LOOKUP(O$1,ResourceCosts!$B:$B,ResourceCosts!$F:$F),0)</f>
        <v>0</v>
      </c>
      <c r="P44" s="11">
        <f>IF(NOT(ISERROR(FIND(P$1,$A44))),LOOKUP(P$1,ResourceCosts!$B:$B,ResourceCosts!$F:$F),0)</f>
        <v>0</v>
      </c>
      <c r="Q44" s="11">
        <f>IF(NOT(ISERROR(FIND(Q$1,$A44))),LOOKUP(Q$1,ResourceCosts!$B:$B,ResourceCosts!$F:$F),0)</f>
        <v>1332</v>
      </c>
      <c r="R44" s="11">
        <f>IF(NOT(ISERROR(FIND(R$1,$A44))),LOOKUP(R$1,ResourceCosts!$B:$B,ResourceCosts!$F:$F),0)</f>
        <v>0</v>
      </c>
      <c r="S44" s="11">
        <f>IF(NOT(ISERROR(FIND(S$1,$A44))),LOOKUP(S$1,ResourceCosts!$B:$B,ResourceCosts!$F:$F),0)</f>
        <v>0</v>
      </c>
    </row>
    <row r="45" spans="1:19" x14ac:dyDescent="0.2">
      <c r="A45" t="s">
        <v>412</v>
      </c>
      <c r="B45" s="13">
        <f t="shared" si="0"/>
        <v>3598.8</v>
      </c>
      <c r="C45" s="11">
        <f>IF(NOT(ISERROR(FIND(C$1,$A45))),LOOKUP(C$1,ResourceCosts!$B:$B,ResourceCosts!$F:$F),0)</f>
        <v>0</v>
      </c>
      <c r="D45" s="11">
        <f>IF(NOT(ISERROR(FIND(D$1,$A45))),LOOKUP(D$1,ResourceCosts!$B:$B,ResourceCosts!$F:$F),0)</f>
        <v>0</v>
      </c>
      <c r="E45" s="11">
        <f>IF(NOT(ISERROR(FIND(E$1,$A45))),LOOKUP(E$1,ResourceCosts!$B:$B,ResourceCosts!$F:$F),0)</f>
        <v>0</v>
      </c>
      <c r="F45" s="11">
        <f>IF(NOT(ISERROR(FIND(F$1,$A45))),LOOKUP(F$1,ResourceCosts!$B:$B,ResourceCosts!$F:$F),0)</f>
        <v>0</v>
      </c>
      <c r="G45" s="11">
        <f>IF(NOT(ISERROR(FIND(G$1,$A45))),LOOKUP(G$1,ResourceCosts!$B:$B,ResourceCosts!$F:$F),0)</f>
        <v>0</v>
      </c>
      <c r="H45" s="11">
        <f>IF(NOT(ISERROR(FIND(H$1,$A45))),LOOKUP(H$1,ResourceCosts!$B:$B,ResourceCosts!$F:$F),0)</f>
        <v>1820.3999999999999</v>
      </c>
      <c r="I45" s="11">
        <f>IF(NOT(ISERROR(FIND(I$1,$A45))),LOOKUP(I$1,ResourceCosts!$B:$B,ResourceCosts!$F:$F),0)</f>
        <v>0</v>
      </c>
      <c r="J45" s="11">
        <f>IF(NOT(ISERROR(FIND(J$1,$A45))),LOOKUP(J$1,ResourceCosts!$B:$B,ResourceCosts!$F:$F),0)</f>
        <v>0</v>
      </c>
      <c r="K45" s="11">
        <f>IF(NOT(ISERROR(FIND(K$1,$A45))),LOOKUP(K$1,ResourceCosts!$B:$B,ResourceCosts!$F:$F),0)</f>
        <v>0</v>
      </c>
      <c r="L45" s="11">
        <f>IF(NOT(ISERROR(FIND(L$1,$A45))),LOOKUP(L$1,ResourceCosts!$B:$B,ResourceCosts!$F:$F),0)</f>
        <v>0</v>
      </c>
      <c r="M45" s="11">
        <f>IF(NOT(ISERROR(FIND(M$1,$A45))),LOOKUP(M$1,ResourceCosts!$B:$B,ResourceCosts!$F:$F),0)</f>
        <v>1778.4</v>
      </c>
      <c r="N45" s="11">
        <f>IF(NOT(ISERROR(FIND(N$1,$A45))),LOOKUP(N$1,ResourceCosts!$B:$B,ResourceCosts!$F:$F),0)</f>
        <v>0</v>
      </c>
      <c r="O45" s="11">
        <f>IF(NOT(ISERROR(FIND(O$1,$A45))),LOOKUP(O$1,ResourceCosts!$B:$B,ResourceCosts!$F:$F),0)</f>
        <v>0</v>
      </c>
      <c r="P45" s="11">
        <f>IF(NOT(ISERROR(FIND(P$1,$A45))),LOOKUP(P$1,ResourceCosts!$B:$B,ResourceCosts!$F:$F),0)</f>
        <v>0</v>
      </c>
      <c r="Q45" s="11">
        <f>IF(NOT(ISERROR(FIND(Q$1,$A45))),LOOKUP(Q$1,ResourceCosts!$B:$B,ResourceCosts!$F:$F),0)</f>
        <v>0</v>
      </c>
      <c r="R45" s="11">
        <f>IF(NOT(ISERROR(FIND(R$1,$A45))),LOOKUP(R$1,ResourceCosts!$B:$B,ResourceCosts!$F:$F),0)</f>
        <v>0</v>
      </c>
      <c r="S45" s="11">
        <f>IF(NOT(ISERROR(FIND(S$1,$A45))),LOOKUP(S$1,ResourceCosts!$B:$B,ResourceCosts!$F:$F),0)</f>
        <v>0</v>
      </c>
    </row>
    <row r="46" spans="1:19" x14ac:dyDescent="0.2">
      <c r="A46" t="s">
        <v>691</v>
      </c>
      <c r="B46" s="13">
        <f t="shared" si="0"/>
        <v>3371.92</v>
      </c>
      <c r="C46" s="11">
        <f>IF(NOT(ISERROR(FIND(C$1,$A46))),LOOKUP(C$1,ResourceCosts!$B:$B,ResourceCosts!$F:$F),0)</f>
        <v>1235.2</v>
      </c>
      <c r="D46" s="11">
        <f>IF(NOT(ISERROR(FIND(D$1,$A46))),LOOKUP(D$1,ResourceCosts!$B:$B,ResourceCosts!$F:$F),0)</f>
        <v>0</v>
      </c>
      <c r="E46" s="11">
        <f>IF(NOT(ISERROR(FIND(E$1,$A46))),LOOKUP(E$1,ResourceCosts!$B:$B,ResourceCosts!$F:$F),0)</f>
        <v>0</v>
      </c>
      <c r="F46" s="11">
        <f>IF(NOT(ISERROR(FIND(F$1,$A46))),LOOKUP(F$1,ResourceCosts!$B:$B,ResourceCosts!$F:$F),0)</f>
        <v>0</v>
      </c>
      <c r="G46" s="11">
        <f>IF(NOT(ISERROR(FIND(G$1,$A46))),LOOKUP(G$1,ResourceCosts!$B:$B,ResourceCosts!$F:$F),0)</f>
        <v>358.32</v>
      </c>
      <c r="H46" s="11">
        <f>IF(NOT(ISERROR(FIND(H$1,$A46))),LOOKUP(H$1,ResourceCosts!$B:$B,ResourceCosts!$F:$F),0)</f>
        <v>0</v>
      </c>
      <c r="I46" s="11">
        <f>IF(NOT(ISERROR(FIND(I$1,$A46))),LOOKUP(I$1,ResourceCosts!$B:$B,ResourceCosts!$F:$F),0)</f>
        <v>0</v>
      </c>
      <c r="J46" s="11">
        <f>IF(NOT(ISERROR(FIND(J$1,$A46))),LOOKUP(J$1,ResourceCosts!$B:$B,ResourceCosts!$F:$F),0)</f>
        <v>0</v>
      </c>
      <c r="K46" s="11">
        <f>IF(NOT(ISERROR(FIND(K$1,$A46))),LOOKUP(K$1,ResourceCosts!$B:$B,ResourceCosts!$F:$F),0)</f>
        <v>0</v>
      </c>
      <c r="L46" s="11">
        <f>IF(NOT(ISERROR(FIND(L$1,$A46))),LOOKUP(L$1,ResourceCosts!$B:$B,ResourceCosts!$F:$F),0)</f>
        <v>0</v>
      </c>
      <c r="M46" s="11">
        <f>IF(NOT(ISERROR(FIND(M$1,$A46))),LOOKUP(M$1,ResourceCosts!$B:$B,ResourceCosts!$F:$F),0)</f>
        <v>1778.4</v>
      </c>
      <c r="N46" s="11">
        <f>IF(NOT(ISERROR(FIND(N$1,$A46))),LOOKUP(N$1,ResourceCosts!$B:$B,ResourceCosts!$F:$F),0)</f>
        <v>0</v>
      </c>
      <c r="O46" s="11">
        <f>IF(NOT(ISERROR(FIND(O$1,$A46))),LOOKUP(O$1,ResourceCosts!$B:$B,ResourceCosts!$F:$F),0)</f>
        <v>0</v>
      </c>
      <c r="P46" s="11">
        <f>IF(NOT(ISERROR(FIND(P$1,$A46))),LOOKUP(P$1,ResourceCosts!$B:$B,ResourceCosts!$F:$F),0)</f>
        <v>0</v>
      </c>
      <c r="Q46" s="11">
        <f>IF(NOT(ISERROR(FIND(Q$1,$A46))),LOOKUP(Q$1,ResourceCosts!$B:$B,ResourceCosts!$F:$F),0)</f>
        <v>0</v>
      </c>
      <c r="R46" s="11">
        <f>IF(NOT(ISERROR(FIND(R$1,$A46))),LOOKUP(R$1,ResourceCosts!$B:$B,ResourceCosts!$F:$F),0)</f>
        <v>0</v>
      </c>
      <c r="S46" s="11">
        <f>IF(NOT(ISERROR(FIND(S$1,$A46))),LOOKUP(S$1,ResourceCosts!$B:$B,ResourceCosts!$F:$F),0)</f>
        <v>0</v>
      </c>
    </row>
    <row r="47" spans="1:19" x14ac:dyDescent="0.2">
      <c r="A47" t="s">
        <v>616</v>
      </c>
      <c r="B47" s="13">
        <f t="shared" si="0"/>
        <v>2840.5600000000004</v>
      </c>
      <c r="C47" s="11">
        <f>IF(NOT(ISERROR(FIND(C$1,$A47))),LOOKUP(C$1,ResourceCosts!$B:$B,ResourceCosts!$F:$F),0)</f>
        <v>0</v>
      </c>
      <c r="D47" s="11">
        <f>IF(NOT(ISERROR(FIND(D$1,$A47))),LOOKUP(D$1,ResourceCosts!$B:$B,ResourceCosts!$F:$F),0)</f>
        <v>0</v>
      </c>
      <c r="E47" s="11">
        <f>IF(NOT(ISERROR(FIND(E$1,$A47))),LOOKUP(E$1,ResourceCosts!$B:$B,ResourceCosts!$F:$F),0)</f>
        <v>0</v>
      </c>
      <c r="F47" s="11">
        <f>IF(NOT(ISERROR(FIND(F$1,$A47))),LOOKUP(F$1,ResourceCosts!$B:$B,ResourceCosts!$F:$F),0)</f>
        <v>0</v>
      </c>
      <c r="G47" s="11">
        <f>IF(NOT(ISERROR(FIND(G$1,$A47))),LOOKUP(G$1,ResourceCosts!$B:$B,ResourceCosts!$F:$F),0)</f>
        <v>0</v>
      </c>
      <c r="H47" s="11">
        <f>IF(NOT(ISERROR(FIND(H$1,$A47))),LOOKUP(H$1,ResourceCosts!$B:$B,ResourceCosts!$F:$F),0)</f>
        <v>0</v>
      </c>
      <c r="I47" s="11">
        <f>IF(NOT(ISERROR(FIND(I$1,$A47))),LOOKUP(I$1,ResourceCosts!$B:$B,ResourceCosts!$F:$F),0)</f>
        <v>1062.1600000000001</v>
      </c>
      <c r="J47" s="11">
        <f>IF(NOT(ISERROR(FIND(J$1,$A47))),LOOKUP(J$1,ResourceCosts!$B:$B,ResourceCosts!$F:$F),0)</f>
        <v>0</v>
      </c>
      <c r="K47" s="11">
        <f>IF(NOT(ISERROR(FIND(K$1,$A47))),LOOKUP(K$1,ResourceCosts!$B:$B,ResourceCosts!$F:$F),0)</f>
        <v>0</v>
      </c>
      <c r="L47" s="11">
        <f>IF(NOT(ISERROR(FIND(L$1,$A47))),LOOKUP(L$1,ResourceCosts!$B:$B,ResourceCosts!$F:$F),0)</f>
        <v>0</v>
      </c>
      <c r="M47" s="11">
        <f>IF(NOT(ISERROR(FIND(M$1,$A47))),LOOKUP(M$1,ResourceCosts!$B:$B,ResourceCosts!$F:$F),0)</f>
        <v>1778.4</v>
      </c>
      <c r="N47" s="11">
        <f>IF(NOT(ISERROR(FIND(N$1,$A47))),LOOKUP(N$1,ResourceCosts!$B:$B,ResourceCosts!$F:$F),0)</f>
        <v>0</v>
      </c>
      <c r="O47" s="11">
        <f>IF(NOT(ISERROR(FIND(O$1,$A47))),LOOKUP(O$1,ResourceCosts!$B:$B,ResourceCosts!$F:$F),0)</f>
        <v>0</v>
      </c>
      <c r="P47" s="11">
        <f>IF(NOT(ISERROR(FIND(P$1,$A47))),LOOKUP(P$1,ResourceCosts!$B:$B,ResourceCosts!$F:$F),0)</f>
        <v>0</v>
      </c>
      <c r="Q47" s="11">
        <f>IF(NOT(ISERROR(FIND(Q$1,$A47))),LOOKUP(Q$1,ResourceCosts!$B:$B,ResourceCosts!$F:$F),0)</f>
        <v>0</v>
      </c>
      <c r="R47" s="11">
        <f>IF(NOT(ISERROR(FIND(R$1,$A47))),LOOKUP(R$1,ResourceCosts!$B:$B,ResourceCosts!$F:$F),0)</f>
        <v>0</v>
      </c>
      <c r="S47" s="11">
        <f>IF(NOT(ISERROR(FIND(S$1,$A47))),LOOKUP(S$1,ResourceCosts!$B:$B,ResourceCosts!$F:$F),0)</f>
        <v>0</v>
      </c>
    </row>
    <row r="48" spans="1:19" x14ac:dyDescent="0.2">
      <c r="A48" t="s">
        <v>305</v>
      </c>
      <c r="B48" s="13">
        <f t="shared" si="0"/>
        <v>10354.400000000001</v>
      </c>
      <c r="C48" s="11">
        <f>IF(NOT(ISERROR(FIND(C$1,$A48))),LOOKUP(C$1,ResourceCosts!$B:$B,ResourceCosts!$F:$F),0)</f>
        <v>1235.2</v>
      </c>
      <c r="D48" s="11">
        <f>IF(NOT(ISERROR(FIND(D$1,$A48))),LOOKUP(D$1,ResourceCosts!$B:$B,ResourceCosts!$F:$F),0)</f>
        <v>0</v>
      </c>
      <c r="E48" s="11">
        <f>IF(NOT(ISERROR(FIND(E$1,$A48))),LOOKUP(E$1,ResourceCosts!$B:$B,ResourceCosts!$F:$F),0)</f>
        <v>0</v>
      </c>
      <c r="F48" s="11">
        <f>IF(NOT(ISERROR(FIND(F$1,$A48))),LOOKUP(F$1,ResourceCosts!$B:$B,ResourceCosts!$F:$F),0)</f>
        <v>0</v>
      </c>
      <c r="G48" s="11">
        <f>IF(NOT(ISERROR(FIND(G$1,$A48))),LOOKUP(G$1,ResourceCosts!$B:$B,ResourceCosts!$F:$F),0)</f>
        <v>358.32</v>
      </c>
      <c r="H48" s="11">
        <f>IF(NOT(ISERROR(FIND(H$1,$A48))),LOOKUP(H$1,ResourceCosts!$B:$B,ResourceCosts!$F:$F),0)</f>
        <v>1820.3999999999999</v>
      </c>
      <c r="I48" s="11">
        <f>IF(NOT(ISERROR(FIND(I$1,$A48))),LOOKUP(I$1,ResourceCosts!$B:$B,ResourceCosts!$F:$F),0)</f>
        <v>0</v>
      </c>
      <c r="J48" s="11">
        <f>IF(NOT(ISERROR(FIND(J$1,$A48))),LOOKUP(J$1,ResourceCosts!$B:$B,ResourceCosts!$F:$F),0)</f>
        <v>1307.04</v>
      </c>
      <c r="K48" s="11">
        <f>IF(NOT(ISERROR(FIND(K$1,$A48))),LOOKUP(K$1,ResourceCosts!$B:$B,ResourceCosts!$F:$F),0)</f>
        <v>0</v>
      </c>
      <c r="L48" s="11">
        <f>IF(NOT(ISERROR(FIND(L$1,$A48))),LOOKUP(L$1,ResourceCosts!$B:$B,ResourceCosts!$F:$F),0)</f>
        <v>0</v>
      </c>
      <c r="M48" s="11">
        <f>IF(NOT(ISERROR(FIND(M$1,$A48))),LOOKUP(M$1,ResourceCosts!$B:$B,ResourceCosts!$F:$F),0)</f>
        <v>1778.4</v>
      </c>
      <c r="N48" s="11">
        <f>IF(NOT(ISERROR(FIND(N$1,$A48))),LOOKUP(N$1,ResourceCosts!$B:$B,ResourceCosts!$F:$F),0)</f>
        <v>0</v>
      </c>
      <c r="O48" s="11">
        <f>IF(NOT(ISERROR(FIND(O$1,$A48))),LOOKUP(O$1,ResourceCosts!$B:$B,ResourceCosts!$F:$F),0)</f>
        <v>1332</v>
      </c>
      <c r="P48" s="11">
        <f>IF(NOT(ISERROR(FIND(P$1,$A48))),LOOKUP(P$1,ResourceCosts!$B:$B,ResourceCosts!$F:$F),0)</f>
        <v>0</v>
      </c>
      <c r="Q48" s="11">
        <f>IF(NOT(ISERROR(FIND(Q$1,$A48))),LOOKUP(Q$1,ResourceCosts!$B:$B,ResourceCosts!$F:$F),0)</f>
        <v>1332</v>
      </c>
      <c r="R48" s="11">
        <f>IF(NOT(ISERROR(FIND(R$1,$A48))),LOOKUP(R$1,ResourceCosts!$B:$B,ResourceCosts!$F:$F),0)</f>
        <v>1191.04</v>
      </c>
      <c r="S48" s="11">
        <f>IF(NOT(ISERROR(FIND(S$1,$A48))),LOOKUP(S$1,ResourceCosts!$B:$B,ResourceCosts!$F:$F),0)</f>
        <v>0</v>
      </c>
    </row>
    <row r="49" spans="1:19" x14ac:dyDescent="0.2">
      <c r="A49" t="s">
        <v>424</v>
      </c>
      <c r="B49" s="13">
        <f t="shared" si="0"/>
        <v>3110.4</v>
      </c>
      <c r="C49" s="11">
        <f>IF(NOT(ISERROR(FIND(C$1,$A49))),LOOKUP(C$1,ResourceCosts!$B:$B,ResourceCosts!$F:$F),0)</f>
        <v>0</v>
      </c>
      <c r="D49" s="11">
        <f>IF(NOT(ISERROR(FIND(D$1,$A49))),LOOKUP(D$1,ResourceCosts!$B:$B,ResourceCosts!$F:$F),0)</f>
        <v>0</v>
      </c>
      <c r="E49" s="11">
        <f>IF(NOT(ISERROR(FIND(E$1,$A49))),LOOKUP(E$1,ResourceCosts!$B:$B,ResourceCosts!$F:$F),0)</f>
        <v>0</v>
      </c>
      <c r="F49" s="11">
        <f>IF(NOT(ISERROR(FIND(F$1,$A49))),LOOKUP(F$1,ResourceCosts!$B:$B,ResourceCosts!$F:$F),0)</f>
        <v>0</v>
      </c>
      <c r="G49" s="11">
        <f>IF(NOT(ISERROR(FIND(G$1,$A49))),LOOKUP(G$1,ResourceCosts!$B:$B,ResourceCosts!$F:$F),0)</f>
        <v>0</v>
      </c>
      <c r="H49" s="11">
        <f>IF(NOT(ISERROR(FIND(H$1,$A49))),LOOKUP(H$1,ResourceCosts!$B:$B,ResourceCosts!$F:$F),0)</f>
        <v>0</v>
      </c>
      <c r="I49" s="11">
        <f>IF(NOT(ISERROR(FIND(I$1,$A49))),LOOKUP(I$1,ResourceCosts!$B:$B,ResourceCosts!$F:$F),0)</f>
        <v>0</v>
      </c>
      <c r="J49" s="11">
        <f>IF(NOT(ISERROR(FIND(J$1,$A49))),LOOKUP(J$1,ResourceCosts!$B:$B,ResourceCosts!$F:$F),0)</f>
        <v>0</v>
      </c>
      <c r="K49" s="11">
        <f>IF(NOT(ISERROR(FIND(K$1,$A49))),LOOKUP(K$1,ResourceCosts!$B:$B,ResourceCosts!$F:$F),0)</f>
        <v>0</v>
      </c>
      <c r="L49" s="11">
        <f>IF(NOT(ISERROR(FIND(L$1,$A49))),LOOKUP(L$1,ResourceCosts!$B:$B,ResourceCosts!$F:$F),0)</f>
        <v>0</v>
      </c>
      <c r="M49" s="11">
        <f>IF(NOT(ISERROR(FIND(M$1,$A49))),LOOKUP(M$1,ResourceCosts!$B:$B,ResourceCosts!$F:$F),0)</f>
        <v>1778.4</v>
      </c>
      <c r="N49" s="11">
        <f>IF(NOT(ISERROR(FIND(N$1,$A49))),LOOKUP(N$1,ResourceCosts!$B:$B,ResourceCosts!$F:$F),0)</f>
        <v>0</v>
      </c>
      <c r="O49" s="11">
        <f>IF(NOT(ISERROR(FIND(O$1,$A49))),LOOKUP(O$1,ResourceCosts!$B:$B,ResourceCosts!$F:$F),0)</f>
        <v>0</v>
      </c>
      <c r="P49" s="11">
        <f>IF(NOT(ISERROR(FIND(P$1,$A49))),LOOKUP(P$1,ResourceCosts!$B:$B,ResourceCosts!$F:$F),0)</f>
        <v>0</v>
      </c>
      <c r="Q49" s="11">
        <f>IF(NOT(ISERROR(FIND(Q$1,$A49))),LOOKUP(Q$1,ResourceCosts!$B:$B,ResourceCosts!$F:$F),0)</f>
        <v>1332</v>
      </c>
      <c r="R49" s="11">
        <f>IF(NOT(ISERROR(FIND(R$1,$A49))),LOOKUP(R$1,ResourceCosts!$B:$B,ResourceCosts!$F:$F),0)</f>
        <v>0</v>
      </c>
      <c r="S49" s="11">
        <f>IF(NOT(ISERROR(FIND(S$1,$A49))),LOOKUP(S$1,ResourceCosts!$B:$B,ResourceCosts!$F:$F),0)</f>
        <v>0</v>
      </c>
    </row>
    <row r="50" spans="1:19" x14ac:dyDescent="0.2">
      <c r="A50" t="s">
        <v>1145</v>
      </c>
      <c r="B50" s="13">
        <f t="shared" si="0"/>
        <v>4345.6000000000004</v>
      </c>
      <c r="C50" s="11">
        <f>IF(NOT(ISERROR(FIND(C$1,$A50))),LOOKUP(C$1,ResourceCosts!$B:$B,ResourceCosts!$F:$F),0)</f>
        <v>1235.2</v>
      </c>
      <c r="D50" s="11">
        <f>IF(NOT(ISERROR(FIND(D$1,$A50))),LOOKUP(D$1,ResourceCosts!$B:$B,ResourceCosts!$F:$F),0)</f>
        <v>0</v>
      </c>
      <c r="E50" s="11">
        <f>IF(NOT(ISERROR(FIND(E$1,$A50))),LOOKUP(E$1,ResourceCosts!$B:$B,ResourceCosts!$F:$F),0)</f>
        <v>0</v>
      </c>
      <c r="F50" s="11">
        <f>IF(NOT(ISERROR(FIND(F$1,$A50))),LOOKUP(F$1,ResourceCosts!$B:$B,ResourceCosts!$F:$F),0)</f>
        <v>0</v>
      </c>
      <c r="G50" s="11">
        <f>IF(NOT(ISERROR(FIND(G$1,$A50))),LOOKUP(G$1,ResourceCosts!$B:$B,ResourceCosts!$F:$F),0)</f>
        <v>0</v>
      </c>
      <c r="H50" s="11">
        <f>IF(NOT(ISERROR(FIND(H$1,$A50))),LOOKUP(H$1,ResourceCosts!$B:$B,ResourceCosts!$F:$F),0)</f>
        <v>0</v>
      </c>
      <c r="I50" s="11">
        <f>IF(NOT(ISERROR(FIND(I$1,$A50))),LOOKUP(I$1,ResourceCosts!$B:$B,ResourceCosts!$F:$F),0)</f>
        <v>0</v>
      </c>
      <c r="J50" s="11">
        <f>IF(NOT(ISERROR(FIND(J$1,$A50))),LOOKUP(J$1,ResourceCosts!$B:$B,ResourceCosts!$F:$F),0)</f>
        <v>0</v>
      </c>
      <c r="K50" s="11">
        <f>IF(NOT(ISERROR(FIND(K$1,$A50))),LOOKUP(K$1,ResourceCosts!$B:$B,ResourceCosts!$F:$F),0)</f>
        <v>0</v>
      </c>
      <c r="L50" s="11">
        <f>IF(NOT(ISERROR(FIND(L$1,$A50))),LOOKUP(L$1,ResourceCosts!$B:$B,ResourceCosts!$F:$F),0)</f>
        <v>0</v>
      </c>
      <c r="M50" s="11">
        <f>IF(NOT(ISERROR(FIND(M$1,$A50))),LOOKUP(M$1,ResourceCosts!$B:$B,ResourceCosts!$F:$F),0)</f>
        <v>1778.4</v>
      </c>
      <c r="N50" s="11">
        <f>IF(NOT(ISERROR(FIND(N$1,$A50))),LOOKUP(N$1,ResourceCosts!$B:$B,ResourceCosts!$F:$F),0)</f>
        <v>0</v>
      </c>
      <c r="O50" s="11">
        <f>IF(NOT(ISERROR(FIND(O$1,$A50))),LOOKUP(O$1,ResourceCosts!$B:$B,ResourceCosts!$F:$F),0)</f>
        <v>0</v>
      </c>
      <c r="P50" s="11">
        <f>IF(NOT(ISERROR(FIND(P$1,$A50))),LOOKUP(P$1,ResourceCosts!$B:$B,ResourceCosts!$F:$F),0)</f>
        <v>0</v>
      </c>
      <c r="Q50" s="11">
        <f>IF(NOT(ISERROR(FIND(Q$1,$A50))),LOOKUP(Q$1,ResourceCosts!$B:$B,ResourceCosts!$F:$F),0)</f>
        <v>1332</v>
      </c>
      <c r="R50" s="11">
        <f>IF(NOT(ISERROR(FIND(R$1,$A50))),LOOKUP(R$1,ResourceCosts!$B:$B,ResourceCosts!$F:$F),0)</f>
        <v>0</v>
      </c>
      <c r="S50" s="11">
        <f>IF(NOT(ISERROR(FIND(S$1,$A50))),LOOKUP(S$1,ResourceCosts!$B:$B,ResourceCosts!$F:$F),0)</f>
        <v>0</v>
      </c>
    </row>
    <row r="51" spans="1:19" x14ac:dyDescent="0.2">
      <c r="A51" t="s">
        <v>956</v>
      </c>
      <c r="B51" s="13">
        <f t="shared" si="0"/>
        <v>6121.84</v>
      </c>
      <c r="C51" s="11">
        <f>IF(NOT(ISERROR(FIND(C$1,$A51))),LOOKUP(C$1,ResourceCosts!$B:$B,ResourceCosts!$F:$F),0)</f>
        <v>0</v>
      </c>
      <c r="D51" s="11">
        <f>IF(NOT(ISERROR(FIND(D$1,$A51))),LOOKUP(D$1,ResourceCosts!$B:$B,ResourceCosts!$F:$F),0)</f>
        <v>0</v>
      </c>
      <c r="E51" s="11">
        <f>IF(NOT(ISERROR(FIND(E$1,$A51))),LOOKUP(E$1,ResourceCosts!$B:$B,ResourceCosts!$F:$F),0)</f>
        <v>0</v>
      </c>
      <c r="F51" s="11">
        <f>IF(NOT(ISERROR(FIND(F$1,$A51))),LOOKUP(F$1,ResourceCosts!$B:$B,ResourceCosts!$F:$F),0)</f>
        <v>0</v>
      </c>
      <c r="G51" s="11">
        <f>IF(NOT(ISERROR(FIND(G$1,$A51))),LOOKUP(G$1,ResourceCosts!$B:$B,ResourceCosts!$F:$F),0)</f>
        <v>0</v>
      </c>
      <c r="H51" s="11">
        <f>IF(NOT(ISERROR(FIND(H$1,$A51))),LOOKUP(H$1,ResourceCosts!$B:$B,ResourceCosts!$F:$F),0)</f>
        <v>1820.3999999999999</v>
      </c>
      <c r="I51" s="11">
        <f>IF(NOT(ISERROR(FIND(I$1,$A51))),LOOKUP(I$1,ResourceCosts!$B:$B,ResourceCosts!$F:$F),0)</f>
        <v>0</v>
      </c>
      <c r="J51" s="11">
        <f>IF(NOT(ISERROR(FIND(J$1,$A51))),LOOKUP(J$1,ResourceCosts!$B:$B,ResourceCosts!$F:$F),0)</f>
        <v>0</v>
      </c>
      <c r="K51" s="11">
        <f>IF(NOT(ISERROR(FIND(K$1,$A51))),LOOKUP(K$1,ResourceCosts!$B:$B,ResourceCosts!$F:$F),0)</f>
        <v>0</v>
      </c>
      <c r="L51" s="11">
        <f>IF(NOT(ISERROR(FIND(L$1,$A51))),LOOKUP(L$1,ResourceCosts!$B:$B,ResourceCosts!$F:$F),0)</f>
        <v>0</v>
      </c>
      <c r="M51" s="11">
        <f>IF(NOT(ISERROR(FIND(M$1,$A51))),LOOKUP(M$1,ResourceCosts!$B:$B,ResourceCosts!$F:$F),0)</f>
        <v>1778.4</v>
      </c>
      <c r="N51" s="11">
        <f>IF(NOT(ISERROR(FIND(N$1,$A51))),LOOKUP(N$1,ResourceCosts!$B:$B,ResourceCosts!$F:$F),0)</f>
        <v>0</v>
      </c>
      <c r="O51" s="11">
        <f>IF(NOT(ISERROR(FIND(O$1,$A51))),LOOKUP(O$1,ResourceCosts!$B:$B,ResourceCosts!$F:$F),0)</f>
        <v>0</v>
      </c>
      <c r="P51" s="11">
        <f>IF(NOT(ISERROR(FIND(P$1,$A51))),LOOKUP(P$1,ResourceCosts!$B:$B,ResourceCosts!$F:$F),0)</f>
        <v>0</v>
      </c>
      <c r="Q51" s="11">
        <f>IF(NOT(ISERROR(FIND(Q$1,$A51))),LOOKUP(Q$1,ResourceCosts!$B:$B,ResourceCosts!$F:$F),0)</f>
        <v>1332</v>
      </c>
      <c r="R51" s="11">
        <f>IF(NOT(ISERROR(FIND(R$1,$A51))),LOOKUP(R$1,ResourceCosts!$B:$B,ResourceCosts!$F:$F),0)</f>
        <v>1191.04</v>
      </c>
      <c r="S51" s="11">
        <f>IF(NOT(ISERROR(FIND(S$1,$A51))),LOOKUP(S$1,ResourceCosts!$B:$B,ResourceCosts!$F:$F),0)</f>
        <v>0</v>
      </c>
    </row>
    <row r="52" spans="1:19" x14ac:dyDescent="0.2">
      <c r="A52" t="s">
        <v>1166</v>
      </c>
      <c r="B52" s="13">
        <f t="shared" si="0"/>
        <v>4703.92</v>
      </c>
      <c r="C52" s="11">
        <f>IF(NOT(ISERROR(FIND(C$1,$A52))),LOOKUP(C$1,ResourceCosts!$B:$B,ResourceCosts!$F:$F),0)</f>
        <v>1235.2</v>
      </c>
      <c r="D52" s="11">
        <f>IF(NOT(ISERROR(FIND(D$1,$A52))),LOOKUP(D$1,ResourceCosts!$B:$B,ResourceCosts!$F:$F),0)</f>
        <v>0</v>
      </c>
      <c r="E52" s="11">
        <f>IF(NOT(ISERROR(FIND(E$1,$A52))),LOOKUP(E$1,ResourceCosts!$B:$B,ResourceCosts!$F:$F),0)</f>
        <v>0</v>
      </c>
      <c r="F52" s="11">
        <f>IF(NOT(ISERROR(FIND(F$1,$A52))),LOOKUP(F$1,ResourceCosts!$B:$B,ResourceCosts!$F:$F),0)</f>
        <v>0</v>
      </c>
      <c r="G52" s="11">
        <f>IF(NOT(ISERROR(FIND(G$1,$A52))),LOOKUP(G$1,ResourceCosts!$B:$B,ResourceCosts!$F:$F),0)</f>
        <v>358.32</v>
      </c>
      <c r="H52" s="11">
        <f>IF(NOT(ISERROR(FIND(H$1,$A52))),LOOKUP(H$1,ResourceCosts!$B:$B,ResourceCosts!$F:$F),0)</f>
        <v>0</v>
      </c>
      <c r="I52" s="11">
        <f>IF(NOT(ISERROR(FIND(I$1,$A52))),LOOKUP(I$1,ResourceCosts!$B:$B,ResourceCosts!$F:$F),0)</f>
        <v>0</v>
      </c>
      <c r="J52" s="11">
        <f>IF(NOT(ISERROR(FIND(J$1,$A52))),LOOKUP(J$1,ResourceCosts!$B:$B,ResourceCosts!$F:$F),0)</f>
        <v>0</v>
      </c>
      <c r="K52" s="11">
        <f>IF(NOT(ISERROR(FIND(K$1,$A52))),LOOKUP(K$1,ResourceCosts!$B:$B,ResourceCosts!$F:$F),0)</f>
        <v>0</v>
      </c>
      <c r="L52" s="11">
        <f>IF(NOT(ISERROR(FIND(L$1,$A52))),LOOKUP(L$1,ResourceCosts!$B:$B,ResourceCosts!$F:$F),0)</f>
        <v>0</v>
      </c>
      <c r="M52" s="11">
        <f>IF(NOT(ISERROR(FIND(M$1,$A52))),LOOKUP(M$1,ResourceCosts!$B:$B,ResourceCosts!$F:$F),0)</f>
        <v>1778.4</v>
      </c>
      <c r="N52" s="11">
        <f>IF(NOT(ISERROR(FIND(N$1,$A52))),LOOKUP(N$1,ResourceCosts!$B:$B,ResourceCosts!$F:$F),0)</f>
        <v>0</v>
      </c>
      <c r="O52" s="11">
        <f>IF(NOT(ISERROR(FIND(O$1,$A52))),LOOKUP(O$1,ResourceCosts!$B:$B,ResourceCosts!$F:$F),0)</f>
        <v>0</v>
      </c>
      <c r="P52" s="11">
        <f>IF(NOT(ISERROR(FIND(P$1,$A52))),LOOKUP(P$1,ResourceCosts!$B:$B,ResourceCosts!$F:$F),0)</f>
        <v>0</v>
      </c>
      <c r="Q52" s="11">
        <f>IF(NOT(ISERROR(FIND(Q$1,$A52))),LOOKUP(Q$1,ResourceCosts!$B:$B,ResourceCosts!$F:$F),0)</f>
        <v>1332</v>
      </c>
      <c r="R52" s="11">
        <f>IF(NOT(ISERROR(FIND(R$1,$A52))),LOOKUP(R$1,ResourceCosts!$B:$B,ResourceCosts!$F:$F),0)</f>
        <v>0</v>
      </c>
      <c r="S52" s="11">
        <f>IF(NOT(ISERROR(FIND(S$1,$A52))),LOOKUP(S$1,ResourceCosts!$B:$B,ResourceCosts!$F:$F),0)</f>
        <v>0</v>
      </c>
    </row>
    <row r="53" spans="1:19" x14ac:dyDescent="0.2">
      <c r="A53" t="s">
        <v>278</v>
      </c>
      <c r="B53" s="13">
        <f t="shared" si="0"/>
        <v>8463.36</v>
      </c>
      <c r="C53" s="11">
        <f>IF(NOT(ISERROR(FIND(C$1,$A53))),LOOKUP(C$1,ResourceCosts!$B:$B,ResourceCosts!$F:$F),0)</f>
        <v>1235.2</v>
      </c>
      <c r="D53" s="11">
        <f>IF(NOT(ISERROR(FIND(D$1,$A53))),LOOKUP(D$1,ResourceCosts!$B:$B,ResourceCosts!$F:$F),0)</f>
        <v>1235.2</v>
      </c>
      <c r="E53" s="11">
        <f>IF(NOT(ISERROR(FIND(E$1,$A53))),LOOKUP(E$1,ResourceCosts!$B:$B,ResourceCosts!$F:$F),0)</f>
        <v>0</v>
      </c>
      <c r="F53" s="11">
        <f>IF(NOT(ISERROR(FIND(F$1,$A53))),LOOKUP(F$1,ResourceCosts!$B:$B,ResourceCosts!$F:$F),0)</f>
        <v>1820.3999999999999</v>
      </c>
      <c r="G53" s="11">
        <f>IF(NOT(ISERROR(FIND(G$1,$A53))),LOOKUP(G$1,ResourceCosts!$B:$B,ResourceCosts!$F:$F),0)</f>
        <v>0</v>
      </c>
      <c r="H53" s="11">
        <f>IF(NOT(ISERROR(FIND(H$1,$A53))),LOOKUP(H$1,ResourceCosts!$B:$B,ResourceCosts!$F:$F),0)</f>
        <v>0</v>
      </c>
      <c r="I53" s="11">
        <f>IF(NOT(ISERROR(FIND(I$1,$A53))),LOOKUP(I$1,ResourceCosts!$B:$B,ResourceCosts!$F:$F),0)</f>
        <v>1062.1600000000001</v>
      </c>
      <c r="J53" s="11">
        <f>IF(NOT(ISERROR(FIND(J$1,$A53))),LOOKUP(J$1,ResourceCosts!$B:$B,ResourceCosts!$F:$F),0)</f>
        <v>0</v>
      </c>
      <c r="K53" s="11">
        <f>IF(NOT(ISERROR(FIND(K$1,$A53))),LOOKUP(K$1,ResourceCosts!$B:$B,ResourceCosts!$F:$F),0)</f>
        <v>0</v>
      </c>
      <c r="L53" s="11">
        <f>IF(NOT(ISERROR(FIND(L$1,$A53))),LOOKUP(L$1,ResourceCosts!$B:$B,ResourceCosts!$F:$F),0)</f>
        <v>0</v>
      </c>
      <c r="M53" s="11">
        <f>IF(NOT(ISERROR(FIND(M$1,$A53))),LOOKUP(M$1,ResourceCosts!$B:$B,ResourceCosts!$F:$F),0)</f>
        <v>1778.4</v>
      </c>
      <c r="N53" s="11">
        <f>IF(NOT(ISERROR(FIND(N$1,$A53))),LOOKUP(N$1,ResourceCosts!$B:$B,ResourceCosts!$F:$F),0)</f>
        <v>0</v>
      </c>
      <c r="O53" s="11">
        <f>IF(NOT(ISERROR(FIND(O$1,$A53))),LOOKUP(O$1,ResourceCosts!$B:$B,ResourceCosts!$F:$F),0)</f>
        <v>0</v>
      </c>
      <c r="P53" s="11">
        <f>IF(NOT(ISERROR(FIND(P$1,$A53))),LOOKUP(P$1,ResourceCosts!$B:$B,ResourceCosts!$F:$F),0)</f>
        <v>0</v>
      </c>
      <c r="Q53" s="11">
        <f>IF(NOT(ISERROR(FIND(Q$1,$A53))),LOOKUP(Q$1,ResourceCosts!$B:$B,ResourceCosts!$F:$F),0)</f>
        <v>1332</v>
      </c>
      <c r="R53" s="11">
        <f>IF(NOT(ISERROR(FIND(R$1,$A53))),LOOKUP(R$1,ResourceCosts!$B:$B,ResourceCosts!$F:$F),0)</f>
        <v>0</v>
      </c>
      <c r="S53" s="11">
        <f>IF(NOT(ISERROR(FIND(S$1,$A53))),LOOKUP(S$1,ResourceCosts!$B:$B,ResourceCosts!$F:$F),0)</f>
        <v>0</v>
      </c>
    </row>
    <row r="54" spans="1:19" x14ac:dyDescent="0.2">
      <c r="A54" t="s">
        <v>330</v>
      </c>
      <c r="B54" s="13">
        <f t="shared" si="0"/>
        <v>3110.4</v>
      </c>
      <c r="C54" s="11">
        <f>IF(NOT(ISERROR(FIND(C$1,$A54))),LOOKUP(C$1,ResourceCosts!$B:$B,ResourceCosts!$F:$F),0)</f>
        <v>0</v>
      </c>
      <c r="D54" s="11">
        <f>IF(NOT(ISERROR(FIND(D$1,$A54))),LOOKUP(D$1,ResourceCosts!$B:$B,ResourceCosts!$F:$F),0)</f>
        <v>0</v>
      </c>
      <c r="E54" s="11">
        <f>IF(NOT(ISERROR(FIND(E$1,$A54))),LOOKUP(E$1,ResourceCosts!$B:$B,ResourceCosts!$F:$F),0)</f>
        <v>0</v>
      </c>
      <c r="F54" s="11">
        <f>IF(NOT(ISERROR(FIND(F$1,$A54))),LOOKUP(F$1,ResourceCosts!$B:$B,ResourceCosts!$F:$F),0)</f>
        <v>0</v>
      </c>
      <c r="G54" s="11">
        <f>IF(NOT(ISERROR(FIND(G$1,$A54))),LOOKUP(G$1,ResourceCosts!$B:$B,ResourceCosts!$F:$F),0)</f>
        <v>0</v>
      </c>
      <c r="H54" s="11">
        <f>IF(NOT(ISERROR(FIND(H$1,$A54))),LOOKUP(H$1,ResourceCosts!$B:$B,ResourceCosts!$F:$F),0)</f>
        <v>0</v>
      </c>
      <c r="I54" s="11">
        <f>IF(NOT(ISERROR(FIND(I$1,$A54))),LOOKUP(I$1,ResourceCosts!$B:$B,ResourceCosts!$F:$F),0)</f>
        <v>0</v>
      </c>
      <c r="J54" s="11">
        <f>IF(NOT(ISERROR(FIND(J$1,$A54))),LOOKUP(J$1,ResourceCosts!$B:$B,ResourceCosts!$F:$F),0)</f>
        <v>0</v>
      </c>
      <c r="K54" s="11">
        <f>IF(NOT(ISERROR(FIND(K$1,$A54))),LOOKUP(K$1,ResourceCosts!$B:$B,ResourceCosts!$F:$F),0)</f>
        <v>0</v>
      </c>
      <c r="L54" s="11">
        <f>IF(NOT(ISERROR(FIND(L$1,$A54))),LOOKUP(L$1,ResourceCosts!$B:$B,ResourceCosts!$F:$F),0)</f>
        <v>0</v>
      </c>
      <c r="M54" s="11">
        <f>IF(NOT(ISERROR(FIND(M$1,$A54))),LOOKUP(M$1,ResourceCosts!$B:$B,ResourceCosts!$F:$F),0)</f>
        <v>1778.4</v>
      </c>
      <c r="N54" s="11">
        <f>IF(NOT(ISERROR(FIND(N$1,$A54))),LOOKUP(N$1,ResourceCosts!$B:$B,ResourceCosts!$F:$F),0)</f>
        <v>0</v>
      </c>
      <c r="O54" s="11">
        <f>IF(NOT(ISERROR(FIND(O$1,$A54))),LOOKUP(O$1,ResourceCosts!$B:$B,ResourceCosts!$F:$F),0)</f>
        <v>1332</v>
      </c>
      <c r="P54" s="11">
        <f>IF(NOT(ISERROR(FIND(P$1,$A54))),LOOKUP(P$1,ResourceCosts!$B:$B,ResourceCosts!$F:$F),0)</f>
        <v>0</v>
      </c>
      <c r="Q54" s="11">
        <f>IF(NOT(ISERROR(FIND(Q$1,$A54))),LOOKUP(Q$1,ResourceCosts!$B:$B,ResourceCosts!$F:$F),0)</f>
        <v>0</v>
      </c>
      <c r="R54" s="11">
        <f>IF(NOT(ISERROR(FIND(R$1,$A54))),LOOKUP(R$1,ResourceCosts!$B:$B,ResourceCosts!$F:$F),0)</f>
        <v>0</v>
      </c>
      <c r="S54" s="11">
        <f>IF(NOT(ISERROR(FIND(S$1,$A54))),LOOKUP(S$1,ResourceCosts!$B:$B,ResourceCosts!$F:$F),0)</f>
        <v>0</v>
      </c>
    </row>
    <row r="55" spans="1:19" x14ac:dyDescent="0.2">
      <c r="A55" t="s">
        <v>1159</v>
      </c>
      <c r="B55" s="13">
        <f t="shared" si="0"/>
        <v>4345.6000000000004</v>
      </c>
      <c r="C55" s="11">
        <f>IF(NOT(ISERROR(FIND(C$1,$A55))),LOOKUP(C$1,ResourceCosts!$B:$B,ResourceCosts!$F:$F),0)</f>
        <v>1235.2</v>
      </c>
      <c r="D55" s="11">
        <f>IF(NOT(ISERROR(FIND(D$1,$A55))),LOOKUP(D$1,ResourceCosts!$B:$B,ResourceCosts!$F:$F),0)</f>
        <v>0</v>
      </c>
      <c r="E55" s="11">
        <f>IF(NOT(ISERROR(FIND(E$1,$A55))),LOOKUP(E$1,ResourceCosts!$B:$B,ResourceCosts!$F:$F),0)</f>
        <v>0</v>
      </c>
      <c r="F55" s="11">
        <f>IF(NOT(ISERROR(FIND(F$1,$A55))),LOOKUP(F$1,ResourceCosts!$B:$B,ResourceCosts!$F:$F),0)</f>
        <v>0</v>
      </c>
      <c r="G55" s="11">
        <f>IF(NOT(ISERROR(FIND(G$1,$A55))),LOOKUP(G$1,ResourceCosts!$B:$B,ResourceCosts!$F:$F),0)</f>
        <v>0</v>
      </c>
      <c r="H55" s="11">
        <f>IF(NOT(ISERROR(FIND(H$1,$A55))),LOOKUP(H$1,ResourceCosts!$B:$B,ResourceCosts!$F:$F),0)</f>
        <v>0</v>
      </c>
      <c r="I55" s="11">
        <f>IF(NOT(ISERROR(FIND(I$1,$A55))),LOOKUP(I$1,ResourceCosts!$B:$B,ResourceCosts!$F:$F),0)</f>
        <v>0</v>
      </c>
      <c r="J55" s="11">
        <f>IF(NOT(ISERROR(FIND(J$1,$A55))),LOOKUP(J$1,ResourceCosts!$B:$B,ResourceCosts!$F:$F),0)</f>
        <v>0</v>
      </c>
      <c r="K55" s="11">
        <f>IF(NOT(ISERROR(FIND(K$1,$A55))),LOOKUP(K$1,ResourceCosts!$B:$B,ResourceCosts!$F:$F),0)</f>
        <v>0</v>
      </c>
      <c r="L55" s="11">
        <f>IF(NOT(ISERROR(FIND(L$1,$A55))),LOOKUP(L$1,ResourceCosts!$B:$B,ResourceCosts!$F:$F),0)</f>
        <v>0</v>
      </c>
      <c r="M55" s="11">
        <f>IF(NOT(ISERROR(FIND(M$1,$A55))),LOOKUP(M$1,ResourceCosts!$B:$B,ResourceCosts!$F:$F),0)</f>
        <v>1778.4</v>
      </c>
      <c r="N55" s="11">
        <f>IF(NOT(ISERROR(FIND(N$1,$A55))),LOOKUP(N$1,ResourceCosts!$B:$B,ResourceCosts!$F:$F),0)</f>
        <v>0</v>
      </c>
      <c r="O55" s="11">
        <f>IF(NOT(ISERROR(FIND(O$1,$A55))),LOOKUP(O$1,ResourceCosts!$B:$B,ResourceCosts!$F:$F),0)</f>
        <v>1332</v>
      </c>
      <c r="P55" s="11">
        <f>IF(NOT(ISERROR(FIND(P$1,$A55))),LOOKUP(P$1,ResourceCosts!$B:$B,ResourceCosts!$F:$F),0)</f>
        <v>0</v>
      </c>
      <c r="Q55" s="11">
        <f>IF(NOT(ISERROR(FIND(Q$1,$A55))),LOOKUP(Q$1,ResourceCosts!$B:$B,ResourceCosts!$F:$F),0)</f>
        <v>0</v>
      </c>
      <c r="R55" s="11">
        <f>IF(NOT(ISERROR(FIND(R$1,$A55))),LOOKUP(R$1,ResourceCosts!$B:$B,ResourceCosts!$F:$F),0)</f>
        <v>0</v>
      </c>
      <c r="S55" s="11">
        <f>IF(NOT(ISERROR(FIND(S$1,$A55))),LOOKUP(S$1,ResourceCosts!$B:$B,ResourceCosts!$F:$F),0)</f>
        <v>0</v>
      </c>
    </row>
    <row r="56" spans="1:19" x14ac:dyDescent="0.2">
      <c r="A56" t="s">
        <v>1128</v>
      </c>
      <c r="B56" s="13">
        <f t="shared" si="0"/>
        <v>6811.6</v>
      </c>
      <c r="C56" s="11">
        <f>IF(NOT(ISERROR(FIND(C$1,$A56))),LOOKUP(C$1,ResourceCosts!$B:$B,ResourceCosts!$F:$F),0)</f>
        <v>0</v>
      </c>
      <c r="D56" s="11">
        <f>IF(NOT(ISERROR(FIND(D$1,$A56))),LOOKUP(D$1,ResourceCosts!$B:$B,ResourceCosts!$F:$F),0)</f>
        <v>0</v>
      </c>
      <c r="E56" s="11">
        <f>IF(NOT(ISERROR(FIND(E$1,$A56))),LOOKUP(E$1,ResourceCosts!$B:$B,ResourceCosts!$F:$F),0)</f>
        <v>0</v>
      </c>
      <c r="F56" s="11">
        <f>IF(NOT(ISERROR(FIND(F$1,$A56))),LOOKUP(F$1,ResourceCosts!$B:$B,ResourceCosts!$F:$F),0)</f>
        <v>0</v>
      </c>
      <c r="G56" s="11">
        <f>IF(NOT(ISERROR(FIND(G$1,$A56))),LOOKUP(G$1,ResourceCosts!$B:$B,ResourceCosts!$F:$F),0)</f>
        <v>0</v>
      </c>
      <c r="H56" s="11">
        <f>IF(NOT(ISERROR(FIND(H$1,$A56))),LOOKUP(H$1,ResourceCosts!$B:$B,ResourceCosts!$F:$F),0)</f>
        <v>0</v>
      </c>
      <c r="I56" s="11">
        <f>IF(NOT(ISERROR(FIND(I$1,$A56))),LOOKUP(I$1,ResourceCosts!$B:$B,ResourceCosts!$F:$F),0)</f>
        <v>1062.1600000000001</v>
      </c>
      <c r="J56" s="11">
        <f>IF(NOT(ISERROR(FIND(J$1,$A56))),LOOKUP(J$1,ResourceCosts!$B:$B,ResourceCosts!$F:$F),0)</f>
        <v>0</v>
      </c>
      <c r="K56" s="11">
        <f>IF(NOT(ISERROR(FIND(K$1,$A56))),LOOKUP(K$1,ResourceCosts!$B:$B,ResourceCosts!$F:$F),0)</f>
        <v>1307.04</v>
      </c>
      <c r="L56" s="11">
        <f>IF(NOT(ISERROR(FIND(L$1,$A56))),LOOKUP(L$1,ResourceCosts!$B:$B,ResourceCosts!$F:$F),0)</f>
        <v>0</v>
      </c>
      <c r="M56" s="11">
        <f>IF(NOT(ISERROR(FIND(M$1,$A56))),LOOKUP(M$1,ResourceCosts!$B:$B,ResourceCosts!$F:$F),0)</f>
        <v>1778.4</v>
      </c>
      <c r="N56" s="11">
        <f>IF(NOT(ISERROR(FIND(N$1,$A56))),LOOKUP(N$1,ResourceCosts!$B:$B,ResourceCosts!$F:$F),0)</f>
        <v>0</v>
      </c>
      <c r="O56" s="11">
        <f>IF(NOT(ISERROR(FIND(O$1,$A56))),LOOKUP(O$1,ResourceCosts!$B:$B,ResourceCosts!$F:$F),0)</f>
        <v>1332</v>
      </c>
      <c r="P56" s="11">
        <f>IF(NOT(ISERROR(FIND(P$1,$A56))),LOOKUP(P$1,ResourceCosts!$B:$B,ResourceCosts!$F:$F),0)</f>
        <v>0</v>
      </c>
      <c r="Q56" s="11">
        <f>IF(NOT(ISERROR(FIND(Q$1,$A56))),LOOKUP(Q$1,ResourceCosts!$B:$B,ResourceCosts!$F:$F),0)</f>
        <v>1332</v>
      </c>
      <c r="R56" s="11">
        <f>IF(NOT(ISERROR(FIND(R$1,$A56))),LOOKUP(R$1,ResourceCosts!$B:$B,ResourceCosts!$F:$F),0)</f>
        <v>0</v>
      </c>
      <c r="S56" s="11">
        <f>IF(NOT(ISERROR(FIND(S$1,$A56))),LOOKUP(S$1,ResourceCosts!$B:$B,ResourceCosts!$F:$F),0)</f>
        <v>0</v>
      </c>
    </row>
    <row r="57" spans="1:19" x14ac:dyDescent="0.2">
      <c r="A57" t="s">
        <v>402</v>
      </c>
      <c r="B57" s="13">
        <f t="shared" si="0"/>
        <v>2969.44</v>
      </c>
      <c r="C57" s="11">
        <f>IF(NOT(ISERROR(FIND(C$1,$A57))),LOOKUP(C$1,ResourceCosts!$B:$B,ResourceCosts!$F:$F),0)</f>
        <v>0</v>
      </c>
      <c r="D57" s="11">
        <f>IF(NOT(ISERROR(FIND(D$1,$A57))),LOOKUP(D$1,ResourceCosts!$B:$B,ResourceCosts!$F:$F),0)</f>
        <v>0</v>
      </c>
      <c r="E57" s="11">
        <f>IF(NOT(ISERROR(FIND(E$1,$A57))),LOOKUP(E$1,ResourceCosts!$B:$B,ResourceCosts!$F:$F),0)</f>
        <v>0</v>
      </c>
      <c r="F57" s="11">
        <f>IF(NOT(ISERROR(FIND(F$1,$A57))),LOOKUP(F$1,ResourceCosts!$B:$B,ResourceCosts!$F:$F),0)</f>
        <v>0</v>
      </c>
      <c r="G57" s="11">
        <f>IF(NOT(ISERROR(FIND(G$1,$A57))),LOOKUP(G$1,ResourceCosts!$B:$B,ResourceCosts!$F:$F),0)</f>
        <v>0</v>
      </c>
      <c r="H57" s="11">
        <f>IF(NOT(ISERROR(FIND(H$1,$A57))),LOOKUP(H$1,ResourceCosts!$B:$B,ResourceCosts!$F:$F),0)</f>
        <v>0</v>
      </c>
      <c r="I57" s="11">
        <f>IF(NOT(ISERROR(FIND(I$1,$A57))),LOOKUP(I$1,ResourceCosts!$B:$B,ResourceCosts!$F:$F),0)</f>
        <v>0</v>
      </c>
      <c r="J57" s="11">
        <f>IF(NOT(ISERROR(FIND(J$1,$A57))),LOOKUP(J$1,ResourceCosts!$B:$B,ResourceCosts!$F:$F),0)</f>
        <v>0</v>
      </c>
      <c r="K57" s="11">
        <f>IF(NOT(ISERROR(FIND(K$1,$A57))),LOOKUP(K$1,ResourceCosts!$B:$B,ResourceCosts!$F:$F),0)</f>
        <v>0</v>
      </c>
      <c r="L57" s="11">
        <f>IF(NOT(ISERROR(FIND(L$1,$A57))),LOOKUP(L$1,ResourceCosts!$B:$B,ResourceCosts!$F:$F),0)</f>
        <v>0</v>
      </c>
      <c r="M57" s="11">
        <f>IF(NOT(ISERROR(FIND(M$1,$A57))),LOOKUP(M$1,ResourceCosts!$B:$B,ResourceCosts!$F:$F),0)</f>
        <v>1778.4</v>
      </c>
      <c r="N57" s="11">
        <f>IF(NOT(ISERROR(FIND(N$1,$A57))),LOOKUP(N$1,ResourceCosts!$B:$B,ResourceCosts!$F:$F),0)</f>
        <v>0</v>
      </c>
      <c r="O57" s="11">
        <f>IF(NOT(ISERROR(FIND(O$1,$A57))),LOOKUP(O$1,ResourceCosts!$B:$B,ResourceCosts!$F:$F),0)</f>
        <v>0</v>
      </c>
      <c r="P57" s="11">
        <f>IF(NOT(ISERROR(FIND(P$1,$A57))),LOOKUP(P$1,ResourceCosts!$B:$B,ResourceCosts!$F:$F),0)</f>
        <v>0</v>
      </c>
      <c r="Q57" s="11">
        <f>IF(NOT(ISERROR(FIND(Q$1,$A57))),LOOKUP(Q$1,ResourceCosts!$B:$B,ResourceCosts!$F:$F),0)</f>
        <v>0</v>
      </c>
      <c r="R57" s="11">
        <f>IF(NOT(ISERROR(FIND(R$1,$A57))),LOOKUP(R$1,ResourceCosts!$B:$B,ResourceCosts!$F:$F),0)</f>
        <v>1191.04</v>
      </c>
      <c r="S57" s="11">
        <f>IF(NOT(ISERROR(FIND(S$1,$A57))),LOOKUP(S$1,ResourceCosts!$B:$B,ResourceCosts!$F:$F),0)</f>
        <v>0</v>
      </c>
    </row>
    <row r="58" spans="1:19" x14ac:dyDescent="0.2">
      <c r="A58" t="s">
        <v>108</v>
      </c>
      <c r="B58" s="13">
        <f t="shared" si="0"/>
        <v>1332</v>
      </c>
      <c r="C58" s="11">
        <f>IF(NOT(ISERROR(FIND(C$1,$A58))),LOOKUP(C$1,ResourceCosts!$B:$B,ResourceCosts!$F:$F),0)</f>
        <v>0</v>
      </c>
      <c r="D58" s="11">
        <f>IF(NOT(ISERROR(FIND(D$1,$A58))),LOOKUP(D$1,ResourceCosts!$B:$B,ResourceCosts!$F:$F),0)</f>
        <v>0</v>
      </c>
      <c r="E58" s="11">
        <f>IF(NOT(ISERROR(FIND(E$1,$A58))),LOOKUP(E$1,ResourceCosts!$B:$B,ResourceCosts!$F:$F),0)</f>
        <v>0</v>
      </c>
      <c r="F58" s="11">
        <f>IF(NOT(ISERROR(FIND(F$1,$A58))),LOOKUP(F$1,ResourceCosts!$B:$B,ResourceCosts!$F:$F),0)</f>
        <v>0</v>
      </c>
      <c r="G58" s="11">
        <f>IF(NOT(ISERROR(FIND(G$1,$A58))),LOOKUP(G$1,ResourceCosts!$B:$B,ResourceCosts!$F:$F),0)</f>
        <v>0</v>
      </c>
      <c r="H58" s="11">
        <f>IF(NOT(ISERROR(FIND(H$1,$A58))),LOOKUP(H$1,ResourceCosts!$B:$B,ResourceCosts!$F:$F),0)</f>
        <v>0</v>
      </c>
      <c r="I58" s="11">
        <f>IF(NOT(ISERROR(FIND(I$1,$A58))),LOOKUP(I$1,ResourceCosts!$B:$B,ResourceCosts!$F:$F),0)</f>
        <v>0</v>
      </c>
      <c r="J58" s="11">
        <f>IF(NOT(ISERROR(FIND(J$1,$A58))),LOOKUP(J$1,ResourceCosts!$B:$B,ResourceCosts!$F:$F),0)</f>
        <v>0</v>
      </c>
      <c r="K58" s="11">
        <f>IF(NOT(ISERROR(FIND(K$1,$A58))),LOOKUP(K$1,ResourceCosts!$B:$B,ResourceCosts!$F:$F),0)</f>
        <v>0</v>
      </c>
      <c r="L58" s="11">
        <f>IF(NOT(ISERROR(FIND(L$1,$A58))),LOOKUP(L$1,ResourceCosts!$B:$B,ResourceCosts!$F:$F),0)</f>
        <v>0</v>
      </c>
      <c r="M58" s="11">
        <f>IF(NOT(ISERROR(FIND(M$1,$A58))),LOOKUP(M$1,ResourceCosts!$B:$B,ResourceCosts!$F:$F),0)</f>
        <v>0</v>
      </c>
      <c r="N58" s="11">
        <f>IF(NOT(ISERROR(FIND(N$1,$A58))),LOOKUP(N$1,ResourceCosts!$B:$B,ResourceCosts!$F:$F),0)</f>
        <v>0</v>
      </c>
      <c r="O58" s="11">
        <f>IF(NOT(ISERROR(FIND(O$1,$A58))),LOOKUP(O$1,ResourceCosts!$B:$B,ResourceCosts!$F:$F),0)</f>
        <v>0</v>
      </c>
      <c r="P58" s="11">
        <f>IF(NOT(ISERROR(FIND(P$1,$A58))),LOOKUP(P$1,ResourceCosts!$B:$B,ResourceCosts!$F:$F),0)</f>
        <v>0</v>
      </c>
      <c r="Q58" s="11">
        <f>IF(NOT(ISERROR(FIND(Q$1,$A58))),LOOKUP(Q$1,ResourceCosts!$B:$B,ResourceCosts!$F:$F),0)</f>
        <v>1332</v>
      </c>
      <c r="R58" s="11">
        <f>IF(NOT(ISERROR(FIND(R$1,$A58))),LOOKUP(R$1,ResourceCosts!$B:$B,ResourceCosts!$F:$F),0)</f>
        <v>0</v>
      </c>
      <c r="S58" s="11">
        <f>IF(NOT(ISERROR(FIND(S$1,$A58))),LOOKUP(S$1,ResourceCosts!$B:$B,ResourceCosts!$F:$F),0)</f>
        <v>0</v>
      </c>
    </row>
    <row r="59" spans="1:19" x14ac:dyDescent="0.2">
      <c r="A59" t="s">
        <v>519</v>
      </c>
      <c r="B59" s="13">
        <f t="shared" si="0"/>
        <v>2567.1999999999998</v>
      </c>
      <c r="C59" s="11">
        <f>IF(NOT(ISERROR(FIND(C$1,$A59))),LOOKUP(C$1,ResourceCosts!$B:$B,ResourceCosts!$F:$F),0)</f>
        <v>1235.2</v>
      </c>
      <c r="D59" s="11">
        <f>IF(NOT(ISERROR(FIND(D$1,$A59))),LOOKUP(D$1,ResourceCosts!$B:$B,ResourceCosts!$F:$F),0)</f>
        <v>0</v>
      </c>
      <c r="E59" s="11">
        <f>IF(NOT(ISERROR(FIND(E$1,$A59))),LOOKUP(E$1,ResourceCosts!$B:$B,ResourceCosts!$F:$F),0)</f>
        <v>0</v>
      </c>
      <c r="F59" s="11">
        <f>IF(NOT(ISERROR(FIND(F$1,$A59))),LOOKUP(F$1,ResourceCosts!$B:$B,ResourceCosts!$F:$F),0)</f>
        <v>0</v>
      </c>
      <c r="G59" s="11">
        <f>IF(NOT(ISERROR(FIND(G$1,$A59))),LOOKUP(G$1,ResourceCosts!$B:$B,ResourceCosts!$F:$F),0)</f>
        <v>0</v>
      </c>
      <c r="H59" s="11">
        <f>IF(NOT(ISERROR(FIND(H$1,$A59))),LOOKUP(H$1,ResourceCosts!$B:$B,ResourceCosts!$F:$F),0)</f>
        <v>0</v>
      </c>
      <c r="I59" s="11">
        <f>IF(NOT(ISERROR(FIND(I$1,$A59))),LOOKUP(I$1,ResourceCosts!$B:$B,ResourceCosts!$F:$F),0)</f>
        <v>0</v>
      </c>
      <c r="J59" s="11">
        <f>IF(NOT(ISERROR(FIND(J$1,$A59))),LOOKUP(J$1,ResourceCosts!$B:$B,ResourceCosts!$F:$F),0)</f>
        <v>0</v>
      </c>
      <c r="K59" s="11">
        <f>IF(NOT(ISERROR(FIND(K$1,$A59))),LOOKUP(K$1,ResourceCosts!$B:$B,ResourceCosts!$F:$F),0)</f>
        <v>0</v>
      </c>
      <c r="L59" s="11">
        <f>IF(NOT(ISERROR(FIND(L$1,$A59))),LOOKUP(L$1,ResourceCosts!$B:$B,ResourceCosts!$F:$F),0)</f>
        <v>0</v>
      </c>
      <c r="M59" s="11">
        <f>IF(NOT(ISERROR(FIND(M$1,$A59))),LOOKUP(M$1,ResourceCosts!$B:$B,ResourceCosts!$F:$F),0)</f>
        <v>0</v>
      </c>
      <c r="N59" s="11">
        <f>IF(NOT(ISERROR(FIND(N$1,$A59))),LOOKUP(N$1,ResourceCosts!$B:$B,ResourceCosts!$F:$F),0)</f>
        <v>0</v>
      </c>
      <c r="O59" s="11">
        <f>IF(NOT(ISERROR(FIND(O$1,$A59))),LOOKUP(O$1,ResourceCosts!$B:$B,ResourceCosts!$F:$F),0)</f>
        <v>0</v>
      </c>
      <c r="P59" s="11">
        <f>IF(NOT(ISERROR(FIND(P$1,$A59))),LOOKUP(P$1,ResourceCosts!$B:$B,ResourceCosts!$F:$F),0)</f>
        <v>0</v>
      </c>
      <c r="Q59" s="11">
        <f>IF(NOT(ISERROR(FIND(Q$1,$A59))),LOOKUP(Q$1,ResourceCosts!$B:$B,ResourceCosts!$F:$F),0)</f>
        <v>1332</v>
      </c>
      <c r="R59" s="11">
        <f>IF(NOT(ISERROR(FIND(R$1,$A59))),LOOKUP(R$1,ResourceCosts!$B:$B,ResourceCosts!$F:$F),0)</f>
        <v>0</v>
      </c>
      <c r="S59" s="11">
        <f>IF(NOT(ISERROR(FIND(S$1,$A59))),LOOKUP(S$1,ResourceCosts!$B:$B,ResourceCosts!$F:$F),0)</f>
        <v>0</v>
      </c>
    </row>
    <row r="60" spans="1:19" x14ac:dyDescent="0.2">
      <c r="A60" t="s">
        <v>528</v>
      </c>
      <c r="B60" s="13">
        <f t="shared" si="0"/>
        <v>3758.24</v>
      </c>
      <c r="C60" s="11">
        <f>IF(NOT(ISERROR(FIND(C$1,$A60))),LOOKUP(C$1,ResourceCosts!$B:$B,ResourceCosts!$F:$F),0)</f>
        <v>1235.2</v>
      </c>
      <c r="D60" s="11">
        <f>IF(NOT(ISERROR(FIND(D$1,$A60))),LOOKUP(D$1,ResourceCosts!$B:$B,ResourceCosts!$F:$F),0)</f>
        <v>0</v>
      </c>
      <c r="E60" s="11">
        <f>IF(NOT(ISERROR(FIND(E$1,$A60))),LOOKUP(E$1,ResourceCosts!$B:$B,ResourceCosts!$F:$F),0)</f>
        <v>0</v>
      </c>
      <c r="F60" s="11">
        <f>IF(NOT(ISERROR(FIND(F$1,$A60))),LOOKUP(F$1,ResourceCosts!$B:$B,ResourceCosts!$F:$F),0)</f>
        <v>0</v>
      </c>
      <c r="G60" s="11">
        <f>IF(NOT(ISERROR(FIND(G$1,$A60))),LOOKUP(G$1,ResourceCosts!$B:$B,ResourceCosts!$F:$F),0)</f>
        <v>0</v>
      </c>
      <c r="H60" s="11">
        <f>IF(NOT(ISERROR(FIND(H$1,$A60))),LOOKUP(H$1,ResourceCosts!$B:$B,ResourceCosts!$F:$F),0)</f>
        <v>0</v>
      </c>
      <c r="I60" s="11">
        <f>IF(NOT(ISERROR(FIND(I$1,$A60))),LOOKUP(I$1,ResourceCosts!$B:$B,ResourceCosts!$F:$F),0)</f>
        <v>0</v>
      </c>
      <c r="J60" s="11">
        <f>IF(NOT(ISERROR(FIND(J$1,$A60))),LOOKUP(J$1,ResourceCosts!$B:$B,ResourceCosts!$F:$F),0)</f>
        <v>0</v>
      </c>
      <c r="K60" s="11">
        <f>IF(NOT(ISERROR(FIND(K$1,$A60))),LOOKUP(K$1,ResourceCosts!$B:$B,ResourceCosts!$F:$F),0)</f>
        <v>0</v>
      </c>
      <c r="L60" s="11">
        <f>IF(NOT(ISERROR(FIND(L$1,$A60))),LOOKUP(L$1,ResourceCosts!$B:$B,ResourceCosts!$F:$F),0)</f>
        <v>0</v>
      </c>
      <c r="M60" s="11">
        <f>IF(NOT(ISERROR(FIND(M$1,$A60))),LOOKUP(M$1,ResourceCosts!$B:$B,ResourceCosts!$F:$F),0)</f>
        <v>0</v>
      </c>
      <c r="N60" s="11">
        <f>IF(NOT(ISERROR(FIND(N$1,$A60))),LOOKUP(N$1,ResourceCosts!$B:$B,ResourceCosts!$F:$F),0)</f>
        <v>0</v>
      </c>
      <c r="O60" s="11">
        <f>IF(NOT(ISERROR(FIND(O$1,$A60))),LOOKUP(O$1,ResourceCosts!$B:$B,ResourceCosts!$F:$F),0)</f>
        <v>0</v>
      </c>
      <c r="P60" s="11">
        <f>IF(NOT(ISERROR(FIND(P$1,$A60))),LOOKUP(P$1,ResourceCosts!$B:$B,ResourceCosts!$F:$F),0)</f>
        <v>0</v>
      </c>
      <c r="Q60" s="11">
        <f>IF(NOT(ISERROR(FIND(Q$1,$A60))),LOOKUP(Q$1,ResourceCosts!$B:$B,ResourceCosts!$F:$F),0)</f>
        <v>1332</v>
      </c>
      <c r="R60" s="11">
        <f>IF(NOT(ISERROR(FIND(R$1,$A60))),LOOKUP(R$1,ResourceCosts!$B:$B,ResourceCosts!$F:$F),0)</f>
        <v>1191.04</v>
      </c>
      <c r="S60" s="11">
        <f>IF(NOT(ISERROR(FIND(S$1,$A60))),LOOKUP(S$1,ResourceCosts!$B:$B,ResourceCosts!$F:$F),0)</f>
        <v>0</v>
      </c>
    </row>
    <row r="61" spans="1:19" x14ac:dyDescent="0.2">
      <c r="A61" t="s">
        <v>1091</v>
      </c>
      <c r="B61" s="13">
        <f t="shared" si="0"/>
        <v>4459.4399999999996</v>
      </c>
      <c r="C61" s="11">
        <f>IF(NOT(ISERROR(FIND(C$1,$A61))),LOOKUP(C$1,ResourceCosts!$B:$B,ResourceCosts!$F:$F),0)</f>
        <v>0</v>
      </c>
      <c r="D61" s="11">
        <f>IF(NOT(ISERROR(FIND(D$1,$A61))),LOOKUP(D$1,ResourceCosts!$B:$B,ResourceCosts!$F:$F),0)</f>
        <v>0</v>
      </c>
      <c r="E61" s="11">
        <f>IF(NOT(ISERROR(FIND(E$1,$A61))),LOOKUP(E$1,ResourceCosts!$B:$B,ResourceCosts!$F:$F),0)</f>
        <v>0</v>
      </c>
      <c r="F61" s="11">
        <f>IF(NOT(ISERROR(FIND(F$1,$A61))),LOOKUP(F$1,ResourceCosts!$B:$B,ResourceCosts!$F:$F),0)</f>
        <v>0</v>
      </c>
      <c r="G61" s="11">
        <f>IF(NOT(ISERROR(FIND(G$1,$A61))),LOOKUP(G$1,ResourceCosts!$B:$B,ResourceCosts!$F:$F),0)</f>
        <v>0</v>
      </c>
      <c r="H61" s="11">
        <f>IF(NOT(ISERROR(FIND(H$1,$A61))),LOOKUP(H$1,ResourceCosts!$B:$B,ResourceCosts!$F:$F),0)</f>
        <v>1820.3999999999999</v>
      </c>
      <c r="I61" s="11">
        <f>IF(NOT(ISERROR(FIND(I$1,$A61))),LOOKUP(I$1,ResourceCosts!$B:$B,ResourceCosts!$F:$F),0)</f>
        <v>0</v>
      </c>
      <c r="J61" s="11">
        <f>IF(NOT(ISERROR(FIND(J$1,$A61))),LOOKUP(J$1,ResourceCosts!$B:$B,ResourceCosts!$F:$F),0)</f>
        <v>0</v>
      </c>
      <c r="K61" s="11">
        <f>IF(NOT(ISERROR(FIND(K$1,$A61))),LOOKUP(K$1,ResourceCosts!$B:$B,ResourceCosts!$F:$F),0)</f>
        <v>1307.04</v>
      </c>
      <c r="L61" s="11">
        <f>IF(NOT(ISERROR(FIND(L$1,$A61))),LOOKUP(L$1,ResourceCosts!$B:$B,ResourceCosts!$F:$F),0)</f>
        <v>0</v>
      </c>
      <c r="M61" s="11">
        <f>IF(NOT(ISERROR(FIND(M$1,$A61))),LOOKUP(M$1,ResourceCosts!$B:$B,ResourceCosts!$F:$F),0)</f>
        <v>0</v>
      </c>
      <c r="N61" s="11">
        <f>IF(NOT(ISERROR(FIND(N$1,$A61))),LOOKUP(N$1,ResourceCosts!$B:$B,ResourceCosts!$F:$F),0)</f>
        <v>0</v>
      </c>
      <c r="O61" s="11">
        <f>IF(NOT(ISERROR(FIND(O$1,$A61))),LOOKUP(O$1,ResourceCosts!$B:$B,ResourceCosts!$F:$F),0)</f>
        <v>0</v>
      </c>
      <c r="P61" s="11">
        <f>IF(NOT(ISERROR(FIND(P$1,$A61))),LOOKUP(P$1,ResourceCosts!$B:$B,ResourceCosts!$F:$F),0)</f>
        <v>0</v>
      </c>
      <c r="Q61" s="11">
        <f>IF(NOT(ISERROR(FIND(Q$1,$A61))),LOOKUP(Q$1,ResourceCosts!$B:$B,ResourceCosts!$F:$F),0)</f>
        <v>1332</v>
      </c>
      <c r="R61" s="11">
        <f>IF(NOT(ISERROR(FIND(R$1,$A61))),LOOKUP(R$1,ResourceCosts!$B:$B,ResourceCosts!$F:$F),0)</f>
        <v>0</v>
      </c>
      <c r="S61" s="11">
        <f>IF(NOT(ISERROR(FIND(S$1,$A61))),LOOKUP(S$1,ResourceCosts!$B:$B,ResourceCosts!$F:$F),0)</f>
        <v>0</v>
      </c>
    </row>
    <row r="62" spans="1:19" x14ac:dyDescent="0.2">
      <c r="A62" t="s">
        <v>587</v>
      </c>
      <c r="B62" s="13">
        <f t="shared" si="0"/>
        <v>2639.04</v>
      </c>
      <c r="C62" s="11">
        <f>IF(NOT(ISERROR(FIND(C$1,$A62))),LOOKUP(C$1,ResourceCosts!$B:$B,ResourceCosts!$F:$F),0)</f>
        <v>0</v>
      </c>
      <c r="D62" s="11">
        <f>IF(NOT(ISERROR(FIND(D$1,$A62))),LOOKUP(D$1,ResourceCosts!$B:$B,ResourceCosts!$F:$F),0)</f>
        <v>0</v>
      </c>
      <c r="E62" s="11">
        <f>IF(NOT(ISERROR(FIND(E$1,$A62))),LOOKUP(E$1,ResourceCosts!$B:$B,ResourceCosts!$F:$F),0)</f>
        <v>0</v>
      </c>
      <c r="F62" s="11">
        <f>IF(NOT(ISERROR(FIND(F$1,$A62))),LOOKUP(F$1,ResourceCosts!$B:$B,ResourceCosts!$F:$F),0)</f>
        <v>0</v>
      </c>
      <c r="G62" s="11">
        <f>IF(NOT(ISERROR(FIND(G$1,$A62))),LOOKUP(G$1,ResourceCosts!$B:$B,ResourceCosts!$F:$F),0)</f>
        <v>0</v>
      </c>
      <c r="H62" s="11">
        <f>IF(NOT(ISERROR(FIND(H$1,$A62))),LOOKUP(H$1,ResourceCosts!$B:$B,ResourceCosts!$F:$F),0)</f>
        <v>0</v>
      </c>
      <c r="I62" s="11">
        <f>IF(NOT(ISERROR(FIND(I$1,$A62))),LOOKUP(I$1,ResourceCosts!$B:$B,ResourceCosts!$F:$F),0)</f>
        <v>0</v>
      </c>
      <c r="J62" s="11">
        <f>IF(NOT(ISERROR(FIND(J$1,$A62))),LOOKUP(J$1,ResourceCosts!$B:$B,ResourceCosts!$F:$F),0)</f>
        <v>1307.04</v>
      </c>
      <c r="K62" s="11">
        <f>IF(NOT(ISERROR(FIND(K$1,$A62))),LOOKUP(K$1,ResourceCosts!$B:$B,ResourceCosts!$F:$F),0)</f>
        <v>0</v>
      </c>
      <c r="L62" s="11">
        <f>IF(NOT(ISERROR(FIND(L$1,$A62))),LOOKUP(L$1,ResourceCosts!$B:$B,ResourceCosts!$F:$F),0)</f>
        <v>0</v>
      </c>
      <c r="M62" s="11">
        <f>IF(NOT(ISERROR(FIND(M$1,$A62))),LOOKUP(M$1,ResourceCosts!$B:$B,ResourceCosts!$F:$F),0)</f>
        <v>0</v>
      </c>
      <c r="N62" s="11">
        <f>IF(NOT(ISERROR(FIND(N$1,$A62))),LOOKUP(N$1,ResourceCosts!$B:$B,ResourceCosts!$F:$F),0)</f>
        <v>0</v>
      </c>
      <c r="O62" s="11">
        <f>IF(NOT(ISERROR(FIND(O$1,$A62))),LOOKUP(O$1,ResourceCosts!$B:$B,ResourceCosts!$F:$F),0)</f>
        <v>0</v>
      </c>
      <c r="P62" s="11">
        <f>IF(NOT(ISERROR(FIND(P$1,$A62))),LOOKUP(P$1,ResourceCosts!$B:$B,ResourceCosts!$F:$F),0)</f>
        <v>0</v>
      </c>
      <c r="Q62" s="11">
        <f>IF(NOT(ISERROR(FIND(Q$1,$A62))),LOOKUP(Q$1,ResourceCosts!$B:$B,ResourceCosts!$F:$F),0)</f>
        <v>1332</v>
      </c>
      <c r="R62" s="11">
        <f>IF(NOT(ISERROR(FIND(R$1,$A62))),LOOKUP(R$1,ResourceCosts!$B:$B,ResourceCosts!$F:$F),0)</f>
        <v>0</v>
      </c>
      <c r="S62" s="11">
        <f>IF(NOT(ISERROR(FIND(S$1,$A62))),LOOKUP(S$1,ResourceCosts!$B:$B,ResourceCosts!$F:$F),0)</f>
        <v>0</v>
      </c>
    </row>
    <row r="63" spans="1:19" x14ac:dyDescent="0.2">
      <c r="A63" t="s">
        <v>486</v>
      </c>
      <c r="B63" s="13">
        <f t="shared" si="0"/>
        <v>2639.04</v>
      </c>
      <c r="C63" s="11">
        <f>IF(NOT(ISERROR(FIND(C$1,$A63))),LOOKUP(C$1,ResourceCosts!$B:$B,ResourceCosts!$F:$F),0)</f>
        <v>0</v>
      </c>
      <c r="D63" s="11">
        <f>IF(NOT(ISERROR(FIND(D$1,$A63))),LOOKUP(D$1,ResourceCosts!$B:$B,ResourceCosts!$F:$F),0)</f>
        <v>0</v>
      </c>
      <c r="E63" s="11">
        <f>IF(NOT(ISERROR(FIND(E$1,$A63))),LOOKUP(E$1,ResourceCosts!$B:$B,ResourceCosts!$F:$F),0)</f>
        <v>0</v>
      </c>
      <c r="F63" s="11">
        <f>IF(NOT(ISERROR(FIND(F$1,$A63))),LOOKUP(F$1,ResourceCosts!$B:$B,ResourceCosts!$F:$F),0)</f>
        <v>0</v>
      </c>
      <c r="G63" s="11">
        <f>IF(NOT(ISERROR(FIND(G$1,$A63))),LOOKUP(G$1,ResourceCosts!$B:$B,ResourceCosts!$F:$F),0)</f>
        <v>0</v>
      </c>
      <c r="H63" s="11">
        <f>IF(NOT(ISERROR(FIND(H$1,$A63))),LOOKUP(H$1,ResourceCosts!$B:$B,ResourceCosts!$F:$F),0)</f>
        <v>0</v>
      </c>
      <c r="I63" s="11">
        <f>IF(NOT(ISERROR(FIND(I$1,$A63))),LOOKUP(I$1,ResourceCosts!$B:$B,ResourceCosts!$F:$F),0)</f>
        <v>0</v>
      </c>
      <c r="J63" s="11">
        <f>IF(NOT(ISERROR(FIND(J$1,$A63))),LOOKUP(J$1,ResourceCosts!$B:$B,ResourceCosts!$F:$F),0)</f>
        <v>0</v>
      </c>
      <c r="K63" s="11">
        <f>IF(NOT(ISERROR(FIND(K$1,$A63))),LOOKUP(K$1,ResourceCosts!$B:$B,ResourceCosts!$F:$F),0)</f>
        <v>1307.04</v>
      </c>
      <c r="L63" s="11">
        <f>IF(NOT(ISERROR(FIND(L$1,$A63))),LOOKUP(L$1,ResourceCosts!$B:$B,ResourceCosts!$F:$F),0)</f>
        <v>0</v>
      </c>
      <c r="M63" s="11">
        <f>IF(NOT(ISERROR(FIND(M$1,$A63))),LOOKUP(M$1,ResourceCosts!$B:$B,ResourceCosts!$F:$F),0)</f>
        <v>0</v>
      </c>
      <c r="N63" s="11">
        <f>IF(NOT(ISERROR(FIND(N$1,$A63))),LOOKUP(N$1,ResourceCosts!$B:$B,ResourceCosts!$F:$F),0)</f>
        <v>0</v>
      </c>
      <c r="O63" s="11">
        <f>IF(NOT(ISERROR(FIND(O$1,$A63))),LOOKUP(O$1,ResourceCosts!$B:$B,ResourceCosts!$F:$F),0)</f>
        <v>0</v>
      </c>
      <c r="P63" s="11">
        <f>IF(NOT(ISERROR(FIND(P$1,$A63))),LOOKUP(P$1,ResourceCosts!$B:$B,ResourceCosts!$F:$F),0)</f>
        <v>0</v>
      </c>
      <c r="Q63" s="11">
        <f>IF(NOT(ISERROR(FIND(Q$1,$A63))),LOOKUP(Q$1,ResourceCosts!$B:$B,ResourceCosts!$F:$F),0)</f>
        <v>1332</v>
      </c>
      <c r="R63" s="11">
        <f>IF(NOT(ISERROR(FIND(R$1,$A63))),LOOKUP(R$1,ResourceCosts!$B:$B,ResourceCosts!$F:$F),0)</f>
        <v>0</v>
      </c>
      <c r="S63" s="11">
        <f>IF(NOT(ISERROR(FIND(S$1,$A63))),LOOKUP(S$1,ResourceCosts!$B:$B,ResourceCosts!$F:$F),0)</f>
        <v>0</v>
      </c>
    </row>
    <row r="64" spans="1:19" x14ac:dyDescent="0.2">
      <c r="A64" t="s">
        <v>966</v>
      </c>
      <c r="B64" s="13">
        <f t="shared" si="0"/>
        <v>3110.4</v>
      </c>
      <c r="C64" s="11">
        <f>IF(NOT(ISERROR(FIND(C$1,$A64))),LOOKUP(C$1,ResourceCosts!$B:$B,ResourceCosts!$F:$F),0)</f>
        <v>0</v>
      </c>
      <c r="D64" s="11">
        <f>IF(NOT(ISERROR(FIND(D$1,$A64))),LOOKUP(D$1,ResourceCosts!$B:$B,ResourceCosts!$F:$F),0)</f>
        <v>0</v>
      </c>
      <c r="E64" s="11">
        <f>IF(NOT(ISERROR(FIND(E$1,$A64))),LOOKUP(E$1,ResourceCosts!$B:$B,ResourceCosts!$F:$F),0)</f>
        <v>0</v>
      </c>
      <c r="F64" s="11">
        <f>IF(NOT(ISERROR(FIND(F$1,$A64))),LOOKUP(F$1,ResourceCosts!$B:$B,ResourceCosts!$F:$F),0)</f>
        <v>0</v>
      </c>
      <c r="G64" s="11">
        <f>IF(NOT(ISERROR(FIND(G$1,$A64))),LOOKUP(G$1,ResourceCosts!$B:$B,ResourceCosts!$F:$F),0)</f>
        <v>0</v>
      </c>
      <c r="H64" s="11">
        <f>IF(NOT(ISERROR(FIND(H$1,$A64))),LOOKUP(H$1,ResourceCosts!$B:$B,ResourceCosts!$F:$F),0)</f>
        <v>0</v>
      </c>
      <c r="I64" s="11">
        <f>IF(NOT(ISERROR(FIND(I$1,$A64))),LOOKUP(I$1,ResourceCosts!$B:$B,ResourceCosts!$F:$F),0)</f>
        <v>0</v>
      </c>
      <c r="J64" s="11">
        <f>IF(NOT(ISERROR(FIND(J$1,$A64))),LOOKUP(J$1,ResourceCosts!$B:$B,ResourceCosts!$F:$F),0)</f>
        <v>0</v>
      </c>
      <c r="K64" s="11">
        <f>IF(NOT(ISERROR(FIND(K$1,$A64))),LOOKUP(K$1,ResourceCosts!$B:$B,ResourceCosts!$F:$F),0)</f>
        <v>0</v>
      </c>
      <c r="L64" s="11">
        <f>IF(NOT(ISERROR(FIND(L$1,$A64))),LOOKUP(L$1,ResourceCosts!$B:$B,ResourceCosts!$F:$F),0)</f>
        <v>0</v>
      </c>
      <c r="M64" s="11">
        <f>IF(NOT(ISERROR(FIND(M$1,$A64))),LOOKUP(M$1,ResourceCosts!$B:$B,ResourceCosts!$F:$F),0)</f>
        <v>1778.4</v>
      </c>
      <c r="N64" s="11">
        <f>IF(NOT(ISERROR(FIND(N$1,$A64))),LOOKUP(N$1,ResourceCosts!$B:$B,ResourceCosts!$F:$F),0)</f>
        <v>0</v>
      </c>
      <c r="O64" s="11">
        <f>IF(NOT(ISERROR(FIND(O$1,$A64))),LOOKUP(O$1,ResourceCosts!$B:$B,ResourceCosts!$F:$F),0)</f>
        <v>0</v>
      </c>
      <c r="P64" s="11">
        <f>IF(NOT(ISERROR(FIND(P$1,$A64))),LOOKUP(P$1,ResourceCosts!$B:$B,ResourceCosts!$F:$F),0)</f>
        <v>0</v>
      </c>
      <c r="Q64" s="11">
        <f>IF(NOT(ISERROR(FIND(Q$1,$A64))),LOOKUP(Q$1,ResourceCosts!$B:$B,ResourceCosts!$F:$F),0)</f>
        <v>1332</v>
      </c>
      <c r="R64" s="11">
        <f>IF(NOT(ISERROR(FIND(R$1,$A64))),LOOKUP(R$1,ResourceCosts!$B:$B,ResourceCosts!$F:$F),0)</f>
        <v>0</v>
      </c>
      <c r="S64" s="11">
        <f>IF(NOT(ISERROR(FIND(S$1,$A64))),LOOKUP(S$1,ResourceCosts!$B:$B,ResourceCosts!$F:$F),0)</f>
        <v>0</v>
      </c>
    </row>
    <row r="65" spans="1:19" x14ac:dyDescent="0.2">
      <c r="A65" t="s">
        <v>1061</v>
      </c>
      <c r="B65" s="13">
        <f t="shared" si="0"/>
        <v>4930.8</v>
      </c>
      <c r="C65" s="11">
        <f>IF(NOT(ISERROR(FIND(C$1,$A65))),LOOKUP(C$1,ResourceCosts!$B:$B,ResourceCosts!$F:$F),0)</f>
        <v>0</v>
      </c>
      <c r="D65" s="11">
        <f>IF(NOT(ISERROR(FIND(D$1,$A65))),LOOKUP(D$1,ResourceCosts!$B:$B,ResourceCosts!$F:$F),0)</f>
        <v>0</v>
      </c>
      <c r="E65" s="11">
        <f>IF(NOT(ISERROR(FIND(E$1,$A65))),LOOKUP(E$1,ResourceCosts!$B:$B,ResourceCosts!$F:$F),0)</f>
        <v>0</v>
      </c>
      <c r="F65" s="11">
        <f>IF(NOT(ISERROR(FIND(F$1,$A65))),LOOKUP(F$1,ResourceCosts!$B:$B,ResourceCosts!$F:$F),0)</f>
        <v>0</v>
      </c>
      <c r="G65" s="11">
        <f>IF(NOT(ISERROR(FIND(G$1,$A65))),LOOKUP(G$1,ResourceCosts!$B:$B,ResourceCosts!$F:$F),0)</f>
        <v>0</v>
      </c>
      <c r="H65" s="11">
        <f>IF(NOT(ISERROR(FIND(H$1,$A65))),LOOKUP(H$1,ResourceCosts!$B:$B,ResourceCosts!$F:$F),0)</f>
        <v>1820.3999999999999</v>
      </c>
      <c r="I65" s="11">
        <f>IF(NOT(ISERROR(FIND(I$1,$A65))),LOOKUP(I$1,ResourceCosts!$B:$B,ResourceCosts!$F:$F),0)</f>
        <v>0</v>
      </c>
      <c r="J65" s="11">
        <f>IF(NOT(ISERROR(FIND(J$1,$A65))),LOOKUP(J$1,ResourceCosts!$B:$B,ResourceCosts!$F:$F),0)</f>
        <v>0</v>
      </c>
      <c r="K65" s="11">
        <f>IF(NOT(ISERROR(FIND(K$1,$A65))),LOOKUP(K$1,ResourceCosts!$B:$B,ResourceCosts!$F:$F),0)</f>
        <v>0</v>
      </c>
      <c r="L65" s="11">
        <f>IF(NOT(ISERROR(FIND(L$1,$A65))),LOOKUP(L$1,ResourceCosts!$B:$B,ResourceCosts!$F:$F),0)</f>
        <v>0</v>
      </c>
      <c r="M65" s="11">
        <f>IF(NOT(ISERROR(FIND(M$1,$A65))),LOOKUP(M$1,ResourceCosts!$B:$B,ResourceCosts!$F:$F),0)</f>
        <v>1778.4</v>
      </c>
      <c r="N65" s="11">
        <f>IF(NOT(ISERROR(FIND(N$1,$A65))),LOOKUP(N$1,ResourceCosts!$B:$B,ResourceCosts!$F:$F),0)</f>
        <v>0</v>
      </c>
      <c r="O65" s="11">
        <f>IF(NOT(ISERROR(FIND(O$1,$A65))),LOOKUP(O$1,ResourceCosts!$B:$B,ResourceCosts!$F:$F),0)</f>
        <v>0</v>
      </c>
      <c r="P65" s="11">
        <f>IF(NOT(ISERROR(FIND(P$1,$A65))),LOOKUP(P$1,ResourceCosts!$B:$B,ResourceCosts!$F:$F),0)</f>
        <v>0</v>
      </c>
      <c r="Q65" s="11">
        <f>IF(NOT(ISERROR(FIND(Q$1,$A65))),LOOKUP(Q$1,ResourceCosts!$B:$B,ResourceCosts!$F:$F),0)</f>
        <v>1332</v>
      </c>
      <c r="R65" s="11">
        <f>IF(NOT(ISERROR(FIND(R$1,$A65))),LOOKUP(R$1,ResourceCosts!$B:$B,ResourceCosts!$F:$F),0)</f>
        <v>0</v>
      </c>
      <c r="S65" s="11">
        <f>IF(NOT(ISERROR(FIND(S$1,$A65))),LOOKUP(S$1,ResourceCosts!$B:$B,ResourceCosts!$F:$F),0)</f>
        <v>0</v>
      </c>
    </row>
    <row r="66" spans="1:19" x14ac:dyDescent="0.2">
      <c r="A66" t="s">
        <v>1100</v>
      </c>
      <c r="B66" s="13">
        <f t="shared" si="0"/>
        <v>4301.4400000000005</v>
      </c>
      <c r="C66" s="11">
        <f>IF(NOT(ISERROR(FIND(C$1,$A66))),LOOKUP(C$1,ResourceCosts!$B:$B,ResourceCosts!$F:$F),0)</f>
        <v>0</v>
      </c>
      <c r="D66" s="11">
        <f>IF(NOT(ISERROR(FIND(D$1,$A66))),LOOKUP(D$1,ResourceCosts!$B:$B,ResourceCosts!$F:$F),0)</f>
        <v>0</v>
      </c>
      <c r="E66" s="11">
        <f>IF(NOT(ISERROR(FIND(E$1,$A66))),LOOKUP(E$1,ResourceCosts!$B:$B,ResourceCosts!$F:$F),0)</f>
        <v>0</v>
      </c>
      <c r="F66" s="11">
        <f>IF(NOT(ISERROR(FIND(F$1,$A66))),LOOKUP(F$1,ResourceCosts!$B:$B,ResourceCosts!$F:$F),0)</f>
        <v>0</v>
      </c>
      <c r="G66" s="11">
        <f>IF(NOT(ISERROR(FIND(G$1,$A66))),LOOKUP(G$1,ResourceCosts!$B:$B,ResourceCosts!$F:$F),0)</f>
        <v>0</v>
      </c>
      <c r="H66" s="11">
        <f>IF(NOT(ISERROR(FIND(H$1,$A66))),LOOKUP(H$1,ResourceCosts!$B:$B,ResourceCosts!$F:$F),0)</f>
        <v>0</v>
      </c>
      <c r="I66" s="11">
        <f>IF(NOT(ISERROR(FIND(I$1,$A66))),LOOKUP(I$1,ResourceCosts!$B:$B,ResourceCosts!$F:$F),0)</f>
        <v>0</v>
      </c>
      <c r="J66" s="11">
        <f>IF(NOT(ISERROR(FIND(J$1,$A66))),LOOKUP(J$1,ResourceCosts!$B:$B,ResourceCosts!$F:$F),0)</f>
        <v>0</v>
      </c>
      <c r="K66" s="11">
        <f>IF(NOT(ISERROR(FIND(K$1,$A66))),LOOKUP(K$1,ResourceCosts!$B:$B,ResourceCosts!$F:$F),0)</f>
        <v>0</v>
      </c>
      <c r="L66" s="11">
        <f>IF(NOT(ISERROR(FIND(L$1,$A66))),LOOKUP(L$1,ResourceCosts!$B:$B,ResourceCosts!$F:$F),0)</f>
        <v>0</v>
      </c>
      <c r="M66" s="11">
        <f>IF(NOT(ISERROR(FIND(M$1,$A66))),LOOKUP(M$1,ResourceCosts!$B:$B,ResourceCosts!$F:$F),0)</f>
        <v>1778.4</v>
      </c>
      <c r="N66" s="11">
        <f>IF(NOT(ISERROR(FIND(N$1,$A66))),LOOKUP(N$1,ResourceCosts!$B:$B,ResourceCosts!$F:$F),0)</f>
        <v>0</v>
      </c>
      <c r="O66" s="11">
        <f>IF(NOT(ISERROR(FIND(O$1,$A66))),LOOKUP(O$1,ResourceCosts!$B:$B,ResourceCosts!$F:$F),0)</f>
        <v>0</v>
      </c>
      <c r="P66" s="11">
        <f>IF(NOT(ISERROR(FIND(P$1,$A66))),LOOKUP(P$1,ResourceCosts!$B:$B,ResourceCosts!$F:$F),0)</f>
        <v>0</v>
      </c>
      <c r="Q66" s="11">
        <f>IF(NOT(ISERROR(FIND(Q$1,$A66))),LOOKUP(Q$1,ResourceCosts!$B:$B,ResourceCosts!$F:$F),0)</f>
        <v>1332</v>
      </c>
      <c r="R66" s="11">
        <f>IF(NOT(ISERROR(FIND(R$1,$A66))),LOOKUP(R$1,ResourceCosts!$B:$B,ResourceCosts!$F:$F),0)</f>
        <v>1191.04</v>
      </c>
      <c r="S66" s="11">
        <f>IF(NOT(ISERROR(FIND(S$1,$A66))),LOOKUP(S$1,ResourceCosts!$B:$B,ResourceCosts!$F:$F),0)</f>
        <v>0</v>
      </c>
    </row>
    <row r="67" spans="1:19" x14ac:dyDescent="0.2">
      <c r="A67" t="s">
        <v>1045</v>
      </c>
      <c r="B67" s="13">
        <f t="shared" ref="B67:B85" si="1">SUM(C67:S67)</f>
        <v>2523.04</v>
      </c>
      <c r="C67" s="11">
        <f>IF(NOT(ISERROR(FIND(C$1,$A67))),LOOKUP(C$1,ResourceCosts!$B:$B,ResourceCosts!$F:$F),0)</f>
        <v>0</v>
      </c>
      <c r="D67" s="11">
        <f>IF(NOT(ISERROR(FIND(D$1,$A67))),LOOKUP(D$1,ResourceCosts!$B:$B,ResourceCosts!$F:$F),0)</f>
        <v>0</v>
      </c>
      <c r="E67" s="11">
        <f>IF(NOT(ISERROR(FIND(E$1,$A67))),LOOKUP(E$1,ResourceCosts!$B:$B,ResourceCosts!$F:$F),0)</f>
        <v>0</v>
      </c>
      <c r="F67" s="11">
        <f>IF(NOT(ISERROR(FIND(F$1,$A67))),LOOKUP(F$1,ResourceCosts!$B:$B,ResourceCosts!$F:$F),0)</f>
        <v>0</v>
      </c>
      <c r="G67" s="11">
        <f>IF(NOT(ISERROR(FIND(G$1,$A67))),LOOKUP(G$1,ResourceCosts!$B:$B,ResourceCosts!$F:$F),0)</f>
        <v>0</v>
      </c>
      <c r="H67" s="11">
        <f>IF(NOT(ISERROR(FIND(H$1,$A67))),LOOKUP(H$1,ResourceCosts!$B:$B,ResourceCosts!$F:$F),0)</f>
        <v>0</v>
      </c>
      <c r="I67" s="11">
        <f>IF(NOT(ISERROR(FIND(I$1,$A67))),LOOKUP(I$1,ResourceCosts!$B:$B,ResourceCosts!$F:$F),0)</f>
        <v>0</v>
      </c>
      <c r="J67" s="11">
        <f>IF(NOT(ISERROR(FIND(J$1,$A67))),LOOKUP(J$1,ResourceCosts!$B:$B,ResourceCosts!$F:$F),0)</f>
        <v>0</v>
      </c>
      <c r="K67" s="11">
        <f>IF(NOT(ISERROR(FIND(K$1,$A67))),LOOKUP(K$1,ResourceCosts!$B:$B,ResourceCosts!$F:$F),0)</f>
        <v>0</v>
      </c>
      <c r="L67" s="11">
        <f>IF(NOT(ISERROR(FIND(L$1,$A67))),LOOKUP(L$1,ResourceCosts!$B:$B,ResourceCosts!$F:$F),0)</f>
        <v>0</v>
      </c>
      <c r="M67" s="11">
        <f>IF(NOT(ISERROR(FIND(M$1,$A67))),LOOKUP(M$1,ResourceCosts!$B:$B,ResourceCosts!$F:$F),0)</f>
        <v>0</v>
      </c>
      <c r="N67" s="11">
        <f>IF(NOT(ISERROR(FIND(N$1,$A67))),LOOKUP(N$1,ResourceCosts!$B:$B,ResourceCosts!$F:$F),0)</f>
        <v>0</v>
      </c>
      <c r="O67" s="11">
        <f>IF(NOT(ISERROR(FIND(O$1,$A67))),LOOKUP(O$1,ResourceCosts!$B:$B,ResourceCosts!$F:$F),0)</f>
        <v>0</v>
      </c>
      <c r="P67" s="11">
        <f>IF(NOT(ISERROR(FIND(P$1,$A67))),LOOKUP(P$1,ResourceCosts!$B:$B,ResourceCosts!$F:$F),0)</f>
        <v>0</v>
      </c>
      <c r="Q67" s="11">
        <f>IF(NOT(ISERROR(FIND(Q$1,$A67))),LOOKUP(Q$1,ResourceCosts!$B:$B,ResourceCosts!$F:$F),0)</f>
        <v>1332</v>
      </c>
      <c r="R67" s="11">
        <f>IF(NOT(ISERROR(FIND(R$1,$A67))),LOOKUP(R$1,ResourceCosts!$B:$B,ResourceCosts!$F:$F),0)</f>
        <v>1191.04</v>
      </c>
      <c r="S67" s="11">
        <f>IF(NOT(ISERROR(FIND(S$1,$A67))),LOOKUP(S$1,ResourceCosts!$B:$B,ResourceCosts!$F:$F),0)</f>
        <v>0</v>
      </c>
    </row>
    <row r="68" spans="1:19" x14ac:dyDescent="0.2">
      <c r="A68" t="s">
        <v>1069</v>
      </c>
      <c r="B68" s="13">
        <f t="shared" si="1"/>
        <v>5162.08</v>
      </c>
      <c r="C68" s="11">
        <f>IF(NOT(ISERROR(FIND(C$1,$A68))),LOOKUP(C$1,ResourceCosts!$B:$B,ResourceCosts!$F:$F),0)</f>
        <v>0</v>
      </c>
      <c r="D68" s="11">
        <f>IF(NOT(ISERROR(FIND(D$1,$A68))),LOOKUP(D$1,ResourceCosts!$B:$B,ResourceCosts!$F:$F),0)</f>
        <v>0</v>
      </c>
      <c r="E68" s="11">
        <f>IF(NOT(ISERROR(FIND(E$1,$A68))),LOOKUP(E$1,ResourceCosts!$B:$B,ResourceCosts!$F:$F),0)</f>
        <v>0</v>
      </c>
      <c r="F68" s="11">
        <f>IF(NOT(ISERROR(FIND(F$1,$A68))),LOOKUP(F$1,ResourceCosts!$B:$B,ResourceCosts!$F:$F),0)</f>
        <v>0</v>
      </c>
      <c r="G68" s="11">
        <f>IF(NOT(ISERROR(FIND(G$1,$A68))),LOOKUP(G$1,ResourceCosts!$B:$B,ResourceCosts!$F:$F),0)</f>
        <v>0</v>
      </c>
      <c r="H68" s="11">
        <f>IF(NOT(ISERROR(FIND(H$1,$A68))),LOOKUP(H$1,ResourceCosts!$B:$B,ResourceCosts!$F:$F),0)</f>
        <v>0</v>
      </c>
      <c r="I68" s="11">
        <f>IF(NOT(ISERROR(FIND(I$1,$A68))),LOOKUP(I$1,ResourceCosts!$B:$B,ResourceCosts!$F:$F),0)</f>
        <v>0</v>
      </c>
      <c r="J68" s="11">
        <f>IF(NOT(ISERROR(FIND(J$1,$A68))),LOOKUP(J$1,ResourceCosts!$B:$B,ResourceCosts!$F:$F),0)</f>
        <v>0</v>
      </c>
      <c r="K68" s="11">
        <f>IF(NOT(ISERROR(FIND(K$1,$A68))),LOOKUP(K$1,ResourceCosts!$B:$B,ResourceCosts!$F:$F),0)</f>
        <v>1307.04</v>
      </c>
      <c r="L68" s="11">
        <f>IF(NOT(ISERROR(FIND(L$1,$A68))),LOOKUP(L$1,ResourceCosts!$B:$B,ResourceCosts!$F:$F),0)</f>
        <v>0</v>
      </c>
      <c r="M68" s="11">
        <f>IF(NOT(ISERROR(FIND(M$1,$A68))),LOOKUP(M$1,ResourceCosts!$B:$B,ResourceCosts!$F:$F),0)</f>
        <v>0</v>
      </c>
      <c r="N68" s="11">
        <f>IF(NOT(ISERROR(FIND(N$1,$A68))),LOOKUP(N$1,ResourceCosts!$B:$B,ResourceCosts!$F:$F),0)</f>
        <v>0</v>
      </c>
      <c r="O68" s="11">
        <f>IF(NOT(ISERROR(FIND(O$1,$A68))),LOOKUP(O$1,ResourceCosts!$B:$B,ResourceCosts!$F:$F),0)</f>
        <v>1332</v>
      </c>
      <c r="P68" s="11">
        <f>IF(NOT(ISERROR(FIND(P$1,$A68))),LOOKUP(P$1,ResourceCosts!$B:$B,ResourceCosts!$F:$F),0)</f>
        <v>0</v>
      </c>
      <c r="Q68" s="11">
        <f>IF(NOT(ISERROR(FIND(Q$1,$A68))),LOOKUP(Q$1,ResourceCosts!$B:$B,ResourceCosts!$F:$F),0)</f>
        <v>1332</v>
      </c>
      <c r="R68" s="11">
        <f>IF(NOT(ISERROR(FIND(R$1,$A68))),LOOKUP(R$1,ResourceCosts!$B:$B,ResourceCosts!$F:$F),0)</f>
        <v>1191.04</v>
      </c>
      <c r="S68" s="11">
        <f>IF(NOT(ISERROR(FIND(S$1,$A68))),LOOKUP(S$1,ResourceCosts!$B:$B,ResourceCosts!$F:$F),0)</f>
        <v>0</v>
      </c>
    </row>
    <row r="69" spans="1:19" x14ac:dyDescent="0.2">
      <c r="A69" t="s">
        <v>127</v>
      </c>
      <c r="B69" s="13">
        <f t="shared" si="1"/>
        <v>1332</v>
      </c>
      <c r="C69" s="11">
        <f>IF(NOT(ISERROR(FIND(C$1,$A69))),LOOKUP(C$1,ResourceCosts!$B:$B,ResourceCosts!$F:$F),0)</f>
        <v>0</v>
      </c>
      <c r="D69" s="11">
        <f>IF(NOT(ISERROR(FIND(D$1,$A69))),LOOKUP(D$1,ResourceCosts!$B:$B,ResourceCosts!$F:$F),0)</f>
        <v>0</v>
      </c>
      <c r="E69" s="11">
        <f>IF(NOT(ISERROR(FIND(E$1,$A69))),LOOKUP(E$1,ResourceCosts!$B:$B,ResourceCosts!$F:$F),0)</f>
        <v>0</v>
      </c>
      <c r="F69" s="11">
        <f>IF(NOT(ISERROR(FIND(F$1,$A69))),LOOKUP(F$1,ResourceCosts!$B:$B,ResourceCosts!$F:$F),0)</f>
        <v>0</v>
      </c>
      <c r="G69" s="11">
        <f>IF(NOT(ISERROR(FIND(G$1,$A69))),LOOKUP(G$1,ResourceCosts!$B:$B,ResourceCosts!$F:$F),0)</f>
        <v>0</v>
      </c>
      <c r="H69" s="11">
        <f>IF(NOT(ISERROR(FIND(H$1,$A69))),LOOKUP(H$1,ResourceCosts!$B:$B,ResourceCosts!$F:$F),0)</f>
        <v>0</v>
      </c>
      <c r="I69" s="11">
        <f>IF(NOT(ISERROR(FIND(I$1,$A69))),LOOKUP(I$1,ResourceCosts!$B:$B,ResourceCosts!$F:$F),0)</f>
        <v>0</v>
      </c>
      <c r="J69" s="11">
        <f>IF(NOT(ISERROR(FIND(J$1,$A69))),LOOKUP(J$1,ResourceCosts!$B:$B,ResourceCosts!$F:$F),0)</f>
        <v>0</v>
      </c>
      <c r="K69" s="11">
        <f>IF(NOT(ISERROR(FIND(K$1,$A69))),LOOKUP(K$1,ResourceCosts!$B:$B,ResourceCosts!$F:$F),0)</f>
        <v>0</v>
      </c>
      <c r="L69" s="11">
        <f>IF(NOT(ISERROR(FIND(L$1,$A69))),LOOKUP(L$1,ResourceCosts!$B:$B,ResourceCosts!$F:$F),0)</f>
        <v>0</v>
      </c>
      <c r="M69" s="11">
        <f>IF(NOT(ISERROR(FIND(M$1,$A69))),LOOKUP(M$1,ResourceCosts!$B:$B,ResourceCosts!$F:$F),0)</f>
        <v>0</v>
      </c>
      <c r="N69" s="11">
        <f>IF(NOT(ISERROR(FIND(N$1,$A69))),LOOKUP(N$1,ResourceCosts!$B:$B,ResourceCosts!$F:$F),0)</f>
        <v>0</v>
      </c>
      <c r="O69" s="11">
        <f>IF(NOT(ISERROR(FIND(O$1,$A69))),LOOKUP(O$1,ResourceCosts!$B:$B,ResourceCosts!$F:$F),0)</f>
        <v>1332</v>
      </c>
      <c r="P69" s="11">
        <f>IF(NOT(ISERROR(FIND(P$1,$A69))),LOOKUP(P$1,ResourceCosts!$B:$B,ResourceCosts!$F:$F),0)</f>
        <v>0</v>
      </c>
      <c r="Q69" s="11">
        <f>IF(NOT(ISERROR(FIND(Q$1,$A69))),LOOKUP(Q$1,ResourceCosts!$B:$B,ResourceCosts!$F:$F),0)</f>
        <v>0</v>
      </c>
      <c r="R69" s="11">
        <f>IF(NOT(ISERROR(FIND(R$1,$A69))),LOOKUP(R$1,ResourceCosts!$B:$B,ResourceCosts!$F:$F),0)</f>
        <v>0</v>
      </c>
      <c r="S69" s="11">
        <f>IF(NOT(ISERROR(FIND(S$1,$A69))),LOOKUP(S$1,ResourceCosts!$B:$B,ResourceCosts!$F:$F),0)</f>
        <v>0</v>
      </c>
    </row>
    <row r="70" spans="1:19" x14ac:dyDescent="0.2">
      <c r="A70" t="s">
        <v>1155</v>
      </c>
      <c r="B70" s="13">
        <f t="shared" si="1"/>
        <v>5719.6</v>
      </c>
      <c r="C70" s="11">
        <f>IF(NOT(ISERROR(FIND(C$1,$A70))),LOOKUP(C$1,ResourceCosts!$B:$B,ResourceCosts!$F:$F),0)</f>
        <v>1235.2</v>
      </c>
      <c r="D70" s="11">
        <f>IF(NOT(ISERROR(FIND(D$1,$A70))),LOOKUP(D$1,ResourceCosts!$B:$B,ResourceCosts!$F:$F),0)</f>
        <v>0</v>
      </c>
      <c r="E70" s="11">
        <f>IF(NOT(ISERROR(FIND(E$1,$A70))),LOOKUP(E$1,ResourceCosts!$B:$B,ResourceCosts!$F:$F),0)</f>
        <v>0</v>
      </c>
      <c r="F70" s="11">
        <f>IF(NOT(ISERROR(FIND(F$1,$A70))),LOOKUP(F$1,ResourceCosts!$B:$B,ResourceCosts!$F:$F),0)</f>
        <v>0</v>
      </c>
      <c r="G70" s="11">
        <f>IF(NOT(ISERROR(FIND(G$1,$A70))),LOOKUP(G$1,ResourceCosts!$B:$B,ResourceCosts!$F:$F),0)</f>
        <v>0</v>
      </c>
      <c r="H70" s="11">
        <f>IF(NOT(ISERROR(FIND(H$1,$A70))),LOOKUP(H$1,ResourceCosts!$B:$B,ResourceCosts!$F:$F),0)</f>
        <v>1820.3999999999999</v>
      </c>
      <c r="I70" s="11">
        <f>IF(NOT(ISERROR(FIND(I$1,$A70))),LOOKUP(I$1,ResourceCosts!$B:$B,ResourceCosts!$F:$F),0)</f>
        <v>0</v>
      </c>
      <c r="J70" s="11">
        <f>IF(NOT(ISERROR(FIND(J$1,$A70))),LOOKUP(J$1,ResourceCosts!$B:$B,ResourceCosts!$F:$F),0)</f>
        <v>0</v>
      </c>
      <c r="K70" s="11">
        <f>IF(NOT(ISERROR(FIND(K$1,$A70))),LOOKUP(K$1,ResourceCosts!$B:$B,ResourceCosts!$F:$F),0)</f>
        <v>0</v>
      </c>
      <c r="L70" s="11">
        <f>IF(NOT(ISERROR(FIND(L$1,$A70))),LOOKUP(L$1,ResourceCosts!$B:$B,ResourceCosts!$F:$F),0)</f>
        <v>0</v>
      </c>
      <c r="M70" s="11">
        <f>IF(NOT(ISERROR(FIND(M$1,$A70))),LOOKUP(M$1,ResourceCosts!$B:$B,ResourceCosts!$F:$F),0)</f>
        <v>0</v>
      </c>
      <c r="N70" s="11">
        <f>IF(NOT(ISERROR(FIND(N$1,$A70))),LOOKUP(N$1,ResourceCosts!$B:$B,ResourceCosts!$F:$F),0)</f>
        <v>0</v>
      </c>
      <c r="O70" s="11">
        <f>IF(NOT(ISERROR(FIND(O$1,$A70))),LOOKUP(O$1,ResourceCosts!$B:$B,ResourceCosts!$F:$F),0)</f>
        <v>1332</v>
      </c>
      <c r="P70" s="11">
        <f>IF(NOT(ISERROR(FIND(P$1,$A70))),LOOKUP(P$1,ResourceCosts!$B:$B,ResourceCosts!$F:$F),0)</f>
        <v>0</v>
      </c>
      <c r="Q70" s="11">
        <f>IF(NOT(ISERROR(FIND(Q$1,$A70))),LOOKUP(Q$1,ResourceCosts!$B:$B,ResourceCosts!$F:$F),0)</f>
        <v>1332</v>
      </c>
      <c r="R70" s="11">
        <f>IF(NOT(ISERROR(FIND(R$1,$A70))),LOOKUP(R$1,ResourceCosts!$B:$B,ResourceCosts!$F:$F),0)</f>
        <v>0</v>
      </c>
      <c r="S70" s="11">
        <f>IF(NOT(ISERROR(FIND(S$1,$A70))),LOOKUP(S$1,ResourceCosts!$B:$B,ResourceCosts!$F:$F),0)</f>
        <v>0</v>
      </c>
    </row>
    <row r="71" spans="1:19" x14ac:dyDescent="0.2">
      <c r="A71" t="s">
        <v>511</v>
      </c>
      <c r="B71" s="13">
        <f t="shared" si="1"/>
        <v>2925.52</v>
      </c>
      <c r="C71" s="11">
        <f>IF(NOT(ISERROR(FIND(C$1,$A71))),LOOKUP(C$1,ResourceCosts!$B:$B,ResourceCosts!$F:$F),0)</f>
        <v>1235.2</v>
      </c>
      <c r="D71" s="11">
        <f>IF(NOT(ISERROR(FIND(D$1,$A71))),LOOKUP(D$1,ResourceCosts!$B:$B,ResourceCosts!$F:$F),0)</f>
        <v>0</v>
      </c>
      <c r="E71" s="11">
        <f>IF(NOT(ISERROR(FIND(E$1,$A71))),LOOKUP(E$1,ResourceCosts!$B:$B,ResourceCosts!$F:$F),0)</f>
        <v>0</v>
      </c>
      <c r="F71" s="11">
        <f>IF(NOT(ISERROR(FIND(F$1,$A71))),LOOKUP(F$1,ResourceCosts!$B:$B,ResourceCosts!$F:$F),0)</f>
        <v>0</v>
      </c>
      <c r="G71" s="11">
        <f>IF(NOT(ISERROR(FIND(G$1,$A71))),LOOKUP(G$1,ResourceCosts!$B:$B,ResourceCosts!$F:$F),0)</f>
        <v>358.32</v>
      </c>
      <c r="H71" s="11">
        <f>IF(NOT(ISERROR(FIND(H$1,$A71))),LOOKUP(H$1,ResourceCosts!$B:$B,ResourceCosts!$F:$F),0)</f>
        <v>0</v>
      </c>
      <c r="I71" s="11">
        <f>IF(NOT(ISERROR(FIND(I$1,$A71))),LOOKUP(I$1,ResourceCosts!$B:$B,ResourceCosts!$F:$F),0)</f>
        <v>0</v>
      </c>
      <c r="J71" s="11">
        <f>IF(NOT(ISERROR(FIND(J$1,$A71))),LOOKUP(J$1,ResourceCosts!$B:$B,ResourceCosts!$F:$F),0)</f>
        <v>0</v>
      </c>
      <c r="K71" s="11">
        <f>IF(NOT(ISERROR(FIND(K$1,$A71))),LOOKUP(K$1,ResourceCosts!$B:$B,ResourceCosts!$F:$F),0)</f>
        <v>0</v>
      </c>
      <c r="L71" s="11">
        <f>IF(NOT(ISERROR(FIND(L$1,$A71))),LOOKUP(L$1,ResourceCosts!$B:$B,ResourceCosts!$F:$F),0)</f>
        <v>0</v>
      </c>
      <c r="M71" s="11">
        <f>IF(NOT(ISERROR(FIND(M$1,$A71))),LOOKUP(M$1,ResourceCosts!$B:$B,ResourceCosts!$F:$F),0)</f>
        <v>0</v>
      </c>
      <c r="N71" s="11">
        <f>IF(NOT(ISERROR(FIND(N$1,$A71))),LOOKUP(N$1,ResourceCosts!$B:$B,ResourceCosts!$F:$F),0)</f>
        <v>0</v>
      </c>
      <c r="O71" s="11">
        <f>IF(NOT(ISERROR(FIND(O$1,$A71))),LOOKUP(O$1,ResourceCosts!$B:$B,ResourceCosts!$F:$F),0)</f>
        <v>1332</v>
      </c>
      <c r="P71" s="11">
        <f>IF(NOT(ISERROR(FIND(P$1,$A71))),LOOKUP(P$1,ResourceCosts!$B:$B,ResourceCosts!$F:$F),0)</f>
        <v>0</v>
      </c>
      <c r="Q71" s="11">
        <f>IF(NOT(ISERROR(FIND(Q$1,$A71))),LOOKUP(Q$1,ResourceCosts!$B:$B,ResourceCosts!$F:$F),0)</f>
        <v>0</v>
      </c>
      <c r="R71" s="11">
        <f>IF(NOT(ISERROR(FIND(R$1,$A71))),LOOKUP(R$1,ResourceCosts!$B:$B,ResourceCosts!$F:$F),0)</f>
        <v>0</v>
      </c>
      <c r="S71" s="11">
        <f>IF(NOT(ISERROR(FIND(S$1,$A71))),LOOKUP(S$1,ResourceCosts!$B:$B,ResourceCosts!$F:$F),0)</f>
        <v>0</v>
      </c>
    </row>
    <row r="72" spans="1:19" x14ac:dyDescent="0.2">
      <c r="A72" t="s">
        <v>549</v>
      </c>
      <c r="B72" s="13">
        <f t="shared" si="1"/>
        <v>3110.4</v>
      </c>
      <c r="C72" s="11">
        <f>IF(NOT(ISERROR(FIND(C$1,$A72))),LOOKUP(C$1,ResourceCosts!$B:$B,ResourceCosts!$F:$F),0)</f>
        <v>0</v>
      </c>
      <c r="D72" s="11">
        <f>IF(NOT(ISERROR(FIND(D$1,$A72))),LOOKUP(D$1,ResourceCosts!$B:$B,ResourceCosts!$F:$F),0)</f>
        <v>0</v>
      </c>
      <c r="E72" s="11">
        <f>IF(NOT(ISERROR(FIND(E$1,$A72))),LOOKUP(E$1,ResourceCosts!$B:$B,ResourceCosts!$F:$F),0)</f>
        <v>0</v>
      </c>
      <c r="F72" s="11">
        <f>IF(NOT(ISERROR(FIND(F$1,$A72))),LOOKUP(F$1,ResourceCosts!$B:$B,ResourceCosts!$F:$F),0)</f>
        <v>0</v>
      </c>
      <c r="G72" s="11">
        <f>IF(NOT(ISERROR(FIND(G$1,$A72))),LOOKUP(G$1,ResourceCosts!$B:$B,ResourceCosts!$F:$F),0)</f>
        <v>0</v>
      </c>
      <c r="H72" s="11">
        <f>IF(NOT(ISERROR(FIND(H$1,$A72))),LOOKUP(H$1,ResourceCosts!$B:$B,ResourceCosts!$F:$F),0)</f>
        <v>0</v>
      </c>
      <c r="I72" s="11">
        <f>IF(NOT(ISERROR(FIND(I$1,$A72))),LOOKUP(I$1,ResourceCosts!$B:$B,ResourceCosts!$F:$F),0)</f>
        <v>0</v>
      </c>
      <c r="J72" s="11">
        <f>IF(NOT(ISERROR(FIND(J$1,$A72))),LOOKUP(J$1,ResourceCosts!$B:$B,ResourceCosts!$F:$F),0)</f>
        <v>0</v>
      </c>
      <c r="K72" s="11">
        <f>IF(NOT(ISERROR(FIND(K$1,$A72))),LOOKUP(K$1,ResourceCosts!$B:$B,ResourceCosts!$F:$F),0)</f>
        <v>0</v>
      </c>
      <c r="L72" s="11">
        <f>IF(NOT(ISERROR(FIND(L$1,$A72))),LOOKUP(L$1,ResourceCosts!$B:$B,ResourceCosts!$F:$F),0)</f>
        <v>0</v>
      </c>
      <c r="M72" s="11">
        <f>IF(NOT(ISERROR(FIND(M$1,$A72))),LOOKUP(M$1,ResourceCosts!$B:$B,ResourceCosts!$F:$F),0)</f>
        <v>1778.4</v>
      </c>
      <c r="N72" s="11">
        <f>IF(NOT(ISERROR(FIND(N$1,$A72))),LOOKUP(N$1,ResourceCosts!$B:$B,ResourceCosts!$F:$F),0)</f>
        <v>0</v>
      </c>
      <c r="O72" s="11">
        <f>IF(NOT(ISERROR(FIND(O$1,$A72))),LOOKUP(O$1,ResourceCosts!$B:$B,ResourceCosts!$F:$F),0)</f>
        <v>1332</v>
      </c>
      <c r="P72" s="11">
        <f>IF(NOT(ISERROR(FIND(P$1,$A72))),LOOKUP(P$1,ResourceCosts!$B:$B,ResourceCosts!$F:$F),0)</f>
        <v>0</v>
      </c>
      <c r="Q72" s="11">
        <f>IF(NOT(ISERROR(FIND(Q$1,$A72))),LOOKUP(Q$1,ResourceCosts!$B:$B,ResourceCosts!$F:$F),0)</f>
        <v>0</v>
      </c>
      <c r="R72" s="11">
        <f>IF(NOT(ISERROR(FIND(R$1,$A72))),LOOKUP(R$1,ResourceCosts!$B:$B,ResourceCosts!$F:$F),0)</f>
        <v>0</v>
      </c>
      <c r="S72" s="11">
        <f>IF(NOT(ISERROR(FIND(S$1,$A72))),LOOKUP(S$1,ResourceCosts!$B:$B,ResourceCosts!$F:$F),0)</f>
        <v>0</v>
      </c>
    </row>
    <row r="73" spans="1:19" x14ac:dyDescent="0.2">
      <c r="A73" t="s">
        <v>1120</v>
      </c>
      <c r="B73" s="13">
        <f t="shared" si="1"/>
        <v>7831.3600000000006</v>
      </c>
      <c r="C73" s="11">
        <f>IF(NOT(ISERROR(FIND(C$1,$A73))),LOOKUP(C$1,ResourceCosts!$B:$B,ResourceCosts!$F:$F),0)</f>
        <v>1235.2</v>
      </c>
      <c r="D73" s="11">
        <f>IF(NOT(ISERROR(FIND(D$1,$A73))),LOOKUP(D$1,ResourceCosts!$B:$B,ResourceCosts!$F:$F),0)</f>
        <v>0</v>
      </c>
      <c r="E73" s="11">
        <f>IF(NOT(ISERROR(FIND(E$1,$A73))),LOOKUP(E$1,ResourceCosts!$B:$B,ResourceCosts!$F:$F),0)</f>
        <v>0</v>
      </c>
      <c r="F73" s="11">
        <f>IF(NOT(ISERROR(FIND(F$1,$A73))),LOOKUP(F$1,ResourceCosts!$B:$B,ResourceCosts!$F:$F),0)</f>
        <v>0</v>
      </c>
      <c r="G73" s="11">
        <f>IF(NOT(ISERROR(FIND(G$1,$A73))),LOOKUP(G$1,ResourceCosts!$B:$B,ResourceCosts!$F:$F),0)</f>
        <v>358.32</v>
      </c>
      <c r="H73" s="11">
        <f>IF(NOT(ISERROR(FIND(H$1,$A73))),LOOKUP(H$1,ResourceCosts!$B:$B,ResourceCosts!$F:$F),0)</f>
        <v>1820.3999999999999</v>
      </c>
      <c r="I73" s="11">
        <f>IF(NOT(ISERROR(FIND(I$1,$A73))),LOOKUP(I$1,ResourceCosts!$B:$B,ResourceCosts!$F:$F),0)</f>
        <v>0</v>
      </c>
      <c r="J73" s="11">
        <f>IF(NOT(ISERROR(FIND(J$1,$A73))),LOOKUP(J$1,ResourceCosts!$B:$B,ResourceCosts!$F:$F),0)</f>
        <v>1307.04</v>
      </c>
      <c r="K73" s="11">
        <f>IF(NOT(ISERROR(FIND(K$1,$A73))),LOOKUP(K$1,ResourceCosts!$B:$B,ResourceCosts!$F:$F),0)</f>
        <v>0</v>
      </c>
      <c r="L73" s="11">
        <f>IF(NOT(ISERROR(FIND(L$1,$A73))),LOOKUP(L$1,ResourceCosts!$B:$B,ResourceCosts!$F:$F),0)</f>
        <v>0</v>
      </c>
      <c r="M73" s="11">
        <f>IF(NOT(ISERROR(FIND(M$1,$A73))),LOOKUP(M$1,ResourceCosts!$B:$B,ResourceCosts!$F:$F),0)</f>
        <v>1778.4</v>
      </c>
      <c r="N73" s="11">
        <f>IF(NOT(ISERROR(FIND(N$1,$A73))),LOOKUP(N$1,ResourceCosts!$B:$B,ResourceCosts!$F:$F),0)</f>
        <v>0</v>
      </c>
      <c r="O73" s="11">
        <f>IF(NOT(ISERROR(FIND(O$1,$A73))),LOOKUP(O$1,ResourceCosts!$B:$B,ResourceCosts!$F:$F),0)</f>
        <v>1332</v>
      </c>
      <c r="P73" s="11">
        <f>IF(NOT(ISERROR(FIND(P$1,$A73))),LOOKUP(P$1,ResourceCosts!$B:$B,ResourceCosts!$F:$F),0)</f>
        <v>0</v>
      </c>
      <c r="Q73" s="11">
        <f>IF(NOT(ISERROR(FIND(Q$1,$A73))),LOOKUP(Q$1,ResourceCosts!$B:$B,ResourceCosts!$F:$F),0)</f>
        <v>0</v>
      </c>
      <c r="R73" s="11">
        <f>IF(NOT(ISERROR(FIND(R$1,$A73))),LOOKUP(R$1,ResourceCosts!$B:$B,ResourceCosts!$F:$F),0)</f>
        <v>0</v>
      </c>
      <c r="S73" s="11">
        <f>IF(NOT(ISERROR(FIND(S$1,$A73))),LOOKUP(S$1,ResourceCosts!$B:$B,ResourceCosts!$F:$F),0)</f>
        <v>0</v>
      </c>
    </row>
    <row r="74" spans="1:19" x14ac:dyDescent="0.2">
      <c r="A74" t="s">
        <v>1124</v>
      </c>
      <c r="B74" s="13">
        <f t="shared" si="1"/>
        <v>9163.36</v>
      </c>
      <c r="C74" s="11">
        <f>IF(NOT(ISERROR(FIND(C$1,$A74))),LOOKUP(C$1,ResourceCosts!$B:$B,ResourceCosts!$F:$F),0)</f>
        <v>1235.2</v>
      </c>
      <c r="D74" s="11">
        <f>IF(NOT(ISERROR(FIND(D$1,$A74))),LOOKUP(D$1,ResourceCosts!$B:$B,ResourceCosts!$F:$F),0)</f>
        <v>0</v>
      </c>
      <c r="E74" s="11">
        <f>IF(NOT(ISERROR(FIND(E$1,$A74))),LOOKUP(E$1,ResourceCosts!$B:$B,ResourceCosts!$F:$F),0)</f>
        <v>0</v>
      </c>
      <c r="F74" s="11">
        <f>IF(NOT(ISERROR(FIND(F$1,$A74))),LOOKUP(F$1,ResourceCosts!$B:$B,ResourceCosts!$F:$F),0)</f>
        <v>0</v>
      </c>
      <c r="G74" s="11">
        <f>IF(NOT(ISERROR(FIND(G$1,$A74))),LOOKUP(G$1,ResourceCosts!$B:$B,ResourceCosts!$F:$F),0)</f>
        <v>358.32</v>
      </c>
      <c r="H74" s="11">
        <f>IF(NOT(ISERROR(FIND(H$1,$A74))),LOOKUP(H$1,ResourceCosts!$B:$B,ResourceCosts!$F:$F),0)</f>
        <v>1820.3999999999999</v>
      </c>
      <c r="I74" s="11">
        <f>IF(NOT(ISERROR(FIND(I$1,$A74))),LOOKUP(I$1,ResourceCosts!$B:$B,ResourceCosts!$F:$F),0)</f>
        <v>0</v>
      </c>
      <c r="J74" s="11">
        <f>IF(NOT(ISERROR(FIND(J$1,$A74))),LOOKUP(J$1,ResourceCosts!$B:$B,ResourceCosts!$F:$F),0)</f>
        <v>1307.04</v>
      </c>
      <c r="K74" s="11">
        <f>IF(NOT(ISERROR(FIND(K$1,$A74))),LOOKUP(K$1,ResourceCosts!$B:$B,ResourceCosts!$F:$F),0)</f>
        <v>0</v>
      </c>
      <c r="L74" s="11">
        <f>IF(NOT(ISERROR(FIND(L$1,$A74))),LOOKUP(L$1,ResourceCosts!$B:$B,ResourceCosts!$F:$F),0)</f>
        <v>0</v>
      </c>
      <c r="M74" s="11">
        <f>IF(NOT(ISERROR(FIND(M$1,$A74))),LOOKUP(M$1,ResourceCosts!$B:$B,ResourceCosts!$F:$F),0)</f>
        <v>1778.4</v>
      </c>
      <c r="N74" s="11">
        <f>IF(NOT(ISERROR(FIND(N$1,$A74))),LOOKUP(N$1,ResourceCosts!$B:$B,ResourceCosts!$F:$F),0)</f>
        <v>0</v>
      </c>
      <c r="O74" s="11">
        <f>IF(NOT(ISERROR(FIND(O$1,$A74))),LOOKUP(O$1,ResourceCosts!$B:$B,ResourceCosts!$F:$F),0)</f>
        <v>1332</v>
      </c>
      <c r="P74" s="11">
        <f>IF(NOT(ISERROR(FIND(P$1,$A74))),LOOKUP(P$1,ResourceCosts!$B:$B,ResourceCosts!$F:$F),0)</f>
        <v>0</v>
      </c>
      <c r="Q74" s="11">
        <f>IF(NOT(ISERROR(FIND(Q$1,$A74))),LOOKUP(Q$1,ResourceCosts!$B:$B,ResourceCosts!$F:$F),0)</f>
        <v>1332</v>
      </c>
      <c r="R74" s="11">
        <f>IF(NOT(ISERROR(FIND(R$1,$A74))),LOOKUP(R$1,ResourceCosts!$B:$B,ResourceCosts!$F:$F),0)</f>
        <v>0</v>
      </c>
      <c r="S74" s="11">
        <f>IF(NOT(ISERROR(FIND(S$1,$A74))),LOOKUP(S$1,ResourceCosts!$B:$B,ResourceCosts!$F:$F),0)</f>
        <v>0</v>
      </c>
    </row>
    <row r="75" spans="1:19" x14ac:dyDescent="0.2">
      <c r="A75" t="s">
        <v>490</v>
      </c>
      <c r="B75" s="13">
        <f t="shared" si="1"/>
        <v>4442.3999999999996</v>
      </c>
      <c r="C75" s="11">
        <f>IF(NOT(ISERROR(FIND(C$1,$A75))),LOOKUP(C$1,ResourceCosts!$B:$B,ResourceCosts!$F:$F),0)</f>
        <v>0</v>
      </c>
      <c r="D75" s="11">
        <f>IF(NOT(ISERROR(FIND(D$1,$A75))),LOOKUP(D$1,ResourceCosts!$B:$B,ResourceCosts!$F:$F),0)</f>
        <v>0</v>
      </c>
      <c r="E75" s="11">
        <f>IF(NOT(ISERROR(FIND(E$1,$A75))),LOOKUP(E$1,ResourceCosts!$B:$B,ResourceCosts!$F:$F),0)</f>
        <v>0</v>
      </c>
      <c r="F75" s="11">
        <f>IF(NOT(ISERROR(FIND(F$1,$A75))),LOOKUP(F$1,ResourceCosts!$B:$B,ResourceCosts!$F:$F),0)</f>
        <v>0</v>
      </c>
      <c r="G75" s="11">
        <f>IF(NOT(ISERROR(FIND(G$1,$A75))),LOOKUP(G$1,ResourceCosts!$B:$B,ResourceCosts!$F:$F),0)</f>
        <v>0</v>
      </c>
      <c r="H75" s="11">
        <f>IF(NOT(ISERROR(FIND(H$1,$A75))),LOOKUP(H$1,ResourceCosts!$B:$B,ResourceCosts!$F:$F),0)</f>
        <v>0</v>
      </c>
      <c r="I75" s="11">
        <f>IF(NOT(ISERROR(FIND(I$1,$A75))),LOOKUP(I$1,ResourceCosts!$B:$B,ResourceCosts!$F:$F),0)</f>
        <v>0</v>
      </c>
      <c r="J75" s="11">
        <f>IF(NOT(ISERROR(FIND(J$1,$A75))),LOOKUP(J$1,ResourceCosts!$B:$B,ResourceCosts!$F:$F),0)</f>
        <v>0</v>
      </c>
      <c r="K75" s="11">
        <f>IF(NOT(ISERROR(FIND(K$1,$A75))),LOOKUP(K$1,ResourceCosts!$B:$B,ResourceCosts!$F:$F),0)</f>
        <v>0</v>
      </c>
      <c r="L75" s="11">
        <f>IF(NOT(ISERROR(FIND(L$1,$A75))),LOOKUP(L$1,ResourceCosts!$B:$B,ResourceCosts!$F:$F),0)</f>
        <v>0</v>
      </c>
      <c r="M75" s="11">
        <f>IF(NOT(ISERROR(FIND(M$1,$A75))),LOOKUP(M$1,ResourceCosts!$B:$B,ResourceCosts!$F:$F),0)</f>
        <v>1778.4</v>
      </c>
      <c r="N75" s="11">
        <f>IF(NOT(ISERROR(FIND(N$1,$A75))),LOOKUP(N$1,ResourceCosts!$B:$B,ResourceCosts!$F:$F),0)</f>
        <v>1332</v>
      </c>
      <c r="O75" s="11">
        <f>IF(NOT(ISERROR(FIND(O$1,$A75))),LOOKUP(O$1,ResourceCosts!$B:$B,ResourceCosts!$F:$F),0)</f>
        <v>1332</v>
      </c>
      <c r="P75" s="11">
        <f>IF(NOT(ISERROR(FIND(P$1,$A75))),LOOKUP(P$1,ResourceCosts!$B:$B,ResourceCosts!$F:$F),0)</f>
        <v>0</v>
      </c>
      <c r="Q75" s="11">
        <f>IF(NOT(ISERROR(FIND(Q$1,$A75))),LOOKUP(Q$1,ResourceCosts!$B:$B,ResourceCosts!$F:$F),0)</f>
        <v>0</v>
      </c>
      <c r="R75" s="11">
        <f>IF(NOT(ISERROR(FIND(R$1,$A75))),LOOKUP(R$1,ResourceCosts!$B:$B,ResourceCosts!$F:$F),0)</f>
        <v>0</v>
      </c>
      <c r="S75" s="11">
        <f>IF(NOT(ISERROR(FIND(S$1,$A75))),LOOKUP(S$1,ResourceCosts!$B:$B,ResourceCosts!$F:$F),0)</f>
        <v>0</v>
      </c>
    </row>
    <row r="76" spans="1:19" x14ac:dyDescent="0.2">
      <c r="A76" t="s">
        <v>125</v>
      </c>
      <c r="B76" s="13">
        <f t="shared" si="1"/>
        <v>1332</v>
      </c>
      <c r="C76" s="11">
        <f>IF(NOT(ISERROR(FIND(C$1,$A76))),LOOKUP(C$1,ResourceCosts!$B:$B,ResourceCosts!$F:$F),0)</f>
        <v>0</v>
      </c>
      <c r="D76" s="11">
        <f>IF(NOT(ISERROR(FIND(D$1,$A76))),LOOKUP(D$1,ResourceCosts!$B:$B,ResourceCosts!$F:$F),0)</f>
        <v>0</v>
      </c>
      <c r="E76" s="11">
        <f>IF(NOT(ISERROR(FIND(E$1,$A76))),LOOKUP(E$1,ResourceCosts!$B:$B,ResourceCosts!$F:$F),0)</f>
        <v>0</v>
      </c>
      <c r="F76" s="11">
        <f>IF(NOT(ISERROR(FIND(F$1,$A76))),LOOKUP(F$1,ResourceCosts!$B:$B,ResourceCosts!$F:$F),0)</f>
        <v>0</v>
      </c>
      <c r="G76" s="11">
        <f>IF(NOT(ISERROR(FIND(G$1,$A76))),LOOKUP(G$1,ResourceCosts!$B:$B,ResourceCosts!$F:$F),0)</f>
        <v>0</v>
      </c>
      <c r="H76" s="11">
        <f>IF(NOT(ISERROR(FIND(H$1,$A76))),LOOKUP(H$1,ResourceCosts!$B:$B,ResourceCosts!$F:$F),0)</f>
        <v>0</v>
      </c>
      <c r="I76" s="11">
        <f>IF(NOT(ISERROR(FIND(I$1,$A76))),LOOKUP(I$1,ResourceCosts!$B:$B,ResourceCosts!$F:$F),0)</f>
        <v>0</v>
      </c>
      <c r="J76" s="11">
        <f>IF(NOT(ISERROR(FIND(J$1,$A76))),LOOKUP(J$1,ResourceCosts!$B:$B,ResourceCosts!$F:$F),0)</f>
        <v>0</v>
      </c>
      <c r="K76" s="11">
        <f>IF(NOT(ISERROR(FIND(K$1,$A76))),LOOKUP(K$1,ResourceCosts!$B:$B,ResourceCosts!$F:$F),0)</f>
        <v>0</v>
      </c>
      <c r="L76" s="11">
        <f>IF(NOT(ISERROR(FIND(L$1,$A76))),LOOKUP(L$1,ResourceCosts!$B:$B,ResourceCosts!$F:$F),0)</f>
        <v>0</v>
      </c>
      <c r="M76" s="11">
        <f>IF(NOT(ISERROR(FIND(M$1,$A76))),LOOKUP(M$1,ResourceCosts!$B:$B,ResourceCosts!$F:$F),0)</f>
        <v>0</v>
      </c>
      <c r="N76" s="11">
        <f>IF(NOT(ISERROR(FIND(N$1,$A76))),LOOKUP(N$1,ResourceCosts!$B:$B,ResourceCosts!$F:$F),0)</f>
        <v>1332</v>
      </c>
      <c r="O76" s="11">
        <f>IF(NOT(ISERROR(FIND(O$1,$A76))),LOOKUP(O$1,ResourceCosts!$B:$B,ResourceCosts!$F:$F),0)</f>
        <v>0</v>
      </c>
      <c r="P76" s="11">
        <f>IF(NOT(ISERROR(FIND(P$1,$A76))),LOOKUP(P$1,ResourceCosts!$B:$B,ResourceCosts!$F:$F),0)</f>
        <v>0</v>
      </c>
      <c r="Q76" s="11">
        <f>IF(NOT(ISERROR(FIND(Q$1,$A76))),LOOKUP(Q$1,ResourceCosts!$B:$B,ResourceCosts!$F:$F),0)</f>
        <v>0</v>
      </c>
      <c r="R76" s="11">
        <f>IF(NOT(ISERROR(FIND(R$1,$A76))),LOOKUP(R$1,ResourceCosts!$B:$B,ResourceCosts!$F:$F),0)</f>
        <v>0</v>
      </c>
      <c r="S76" s="11">
        <f>IF(NOT(ISERROR(FIND(S$1,$A76))),LOOKUP(S$1,ResourceCosts!$B:$B,ResourceCosts!$F:$F),0)</f>
        <v>0</v>
      </c>
    </row>
    <row r="77" spans="1:19" x14ac:dyDescent="0.2">
      <c r="A77" t="s">
        <v>561</v>
      </c>
      <c r="B77" s="13">
        <f t="shared" si="1"/>
        <v>3110.4</v>
      </c>
      <c r="C77" s="11">
        <f>IF(NOT(ISERROR(FIND(C$1,$A77))),LOOKUP(C$1,ResourceCosts!$B:$B,ResourceCosts!$F:$F),0)</f>
        <v>0</v>
      </c>
      <c r="D77" s="11">
        <f>IF(NOT(ISERROR(FIND(D$1,$A77))),LOOKUP(D$1,ResourceCosts!$B:$B,ResourceCosts!$F:$F),0)</f>
        <v>0</v>
      </c>
      <c r="E77" s="11">
        <f>IF(NOT(ISERROR(FIND(E$1,$A77))),LOOKUP(E$1,ResourceCosts!$B:$B,ResourceCosts!$F:$F),0)</f>
        <v>0</v>
      </c>
      <c r="F77" s="11">
        <f>IF(NOT(ISERROR(FIND(F$1,$A77))),LOOKUP(F$1,ResourceCosts!$B:$B,ResourceCosts!$F:$F),0)</f>
        <v>0</v>
      </c>
      <c r="G77" s="11">
        <f>IF(NOT(ISERROR(FIND(G$1,$A77))),LOOKUP(G$1,ResourceCosts!$B:$B,ResourceCosts!$F:$F),0)</f>
        <v>0</v>
      </c>
      <c r="H77" s="11">
        <f>IF(NOT(ISERROR(FIND(H$1,$A77))),LOOKUP(H$1,ResourceCosts!$B:$B,ResourceCosts!$F:$F),0)</f>
        <v>0</v>
      </c>
      <c r="I77" s="11">
        <f>IF(NOT(ISERROR(FIND(I$1,$A77))),LOOKUP(I$1,ResourceCosts!$B:$B,ResourceCosts!$F:$F),0)</f>
        <v>0</v>
      </c>
      <c r="J77" s="11">
        <f>IF(NOT(ISERROR(FIND(J$1,$A77))),LOOKUP(J$1,ResourceCosts!$B:$B,ResourceCosts!$F:$F),0)</f>
        <v>0</v>
      </c>
      <c r="K77" s="11">
        <f>IF(NOT(ISERROR(FIND(K$1,$A77))),LOOKUP(K$1,ResourceCosts!$B:$B,ResourceCosts!$F:$F),0)</f>
        <v>0</v>
      </c>
      <c r="L77" s="11">
        <f>IF(NOT(ISERROR(FIND(L$1,$A77))),LOOKUP(L$1,ResourceCosts!$B:$B,ResourceCosts!$F:$F),0)</f>
        <v>0</v>
      </c>
      <c r="M77" s="11">
        <f>IF(NOT(ISERROR(FIND(M$1,$A77))),LOOKUP(M$1,ResourceCosts!$B:$B,ResourceCosts!$F:$F),0)</f>
        <v>1778.4</v>
      </c>
      <c r="N77" s="11">
        <f>IF(NOT(ISERROR(FIND(N$1,$A77))),LOOKUP(N$1,ResourceCosts!$B:$B,ResourceCosts!$F:$F),0)</f>
        <v>1332</v>
      </c>
      <c r="O77" s="11">
        <f>IF(NOT(ISERROR(FIND(O$1,$A77))),LOOKUP(O$1,ResourceCosts!$B:$B,ResourceCosts!$F:$F),0)</f>
        <v>0</v>
      </c>
      <c r="P77" s="11">
        <f>IF(NOT(ISERROR(FIND(P$1,$A77))),LOOKUP(P$1,ResourceCosts!$B:$B,ResourceCosts!$F:$F),0)</f>
        <v>0</v>
      </c>
      <c r="Q77" s="11">
        <f>IF(NOT(ISERROR(FIND(Q$1,$A77))),LOOKUP(Q$1,ResourceCosts!$B:$B,ResourceCosts!$F:$F),0)</f>
        <v>0</v>
      </c>
      <c r="R77" s="11">
        <f>IF(NOT(ISERROR(FIND(R$1,$A77))),LOOKUP(R$1,ResourceCosts!$B:$B,ResourceCosts!$F:$F),0)</f>
        <v>0</v>
      </c>
      <c r="S77" s="11">
        <f>IF(NOT(ISERROR(FIND(S$1,$A77))),LOOKUP(S$1,ResourceCosts!$B:$B,ResourceCosts!$F:$F),0)</f>
        <v>0</v>
      </c>
    </row>
    <row r="78" spans="1:19" x14ac:dyDescent="0.2">
      <c r="A78" t="s">
        <v>558</v>
      </c>
      <c r="B78" s="13">
        <f t="shared" si="1"/>
        <v>2664</v>
      </c>
      <c r="C78" s="11">
        <f>IF(NOT(ISERROR(FIND(C$1,$A78))),LOOKUP(C$1,ResourceCosts!$B:$B,ResourceCosts!$F:$F),0)</f>
        <v>0</v>
      </c>
      <c r="D78" s="11">
        <f>IF(NOT(ISERROR(FIND(D$1,$A78))),LOOKUP(D$1,ResourceCosts!$B:$B,ResourceCosts!$F:$F),0)</f>
        <v>0</v>
      </c>
      <c r="E78" s="11">
        <f>IF(NOT(ISERROR(FIND(E$1,$A78))),LOOKUP(E$1,ResourceCosts!$B:$B,ResourceCosts!$F:$F),0)</f>
        <v>0</v>
      </c>
      <c r="F78" s="11">
        <f>IF(NOT(ISERROR(FIND(F$1,$A78))),LOOKUP(F$1,ResourceCosts!$B:$B,ResourceCosts!$F:$F),0)</f>
        <v>0</v>
      </c>
      <c r="G78" s="11">
        <f>IF(NOT(ISERROR(FIND(G$1,$A78))),LOOKUP(G$1,ResourceCosts!$B:$B,ResourceCosts!$F:$F),0)</f>
        <v>0</v>
      </c>
      <c r="H78" s="11">
        <f>IF(NOT(ISERROR(FIND(H$1,$A78))),LOOKUP(H$1,ResourceCosts!$B:$B,ResourceCosts!$F:$F),0)</f>
        <v>0</v>
      </c>
      <c r="I78" s="11">
        <f>IF(NOT(ISERROR(FIND(I$1,$A78))),LOOKUP(I$1,ResourceCosts!$B:$B,ResourceCosts!$F:$F),0)</f>
        <v>0</v>
      </c>
      <c r="J78" s="11">
        <f>IF(NOT(ISERROR(FIND(J$1,$A78))),LOOKUP(J$1,ResourceCosts!$B:$B,ResourceCosts!$F:$F),0)</f>
        <v>0</v>
      </c>
      <c r="K78" s="11">
        <f>IF(NOT(ISERROR(FIND(K$1,$A78))),LOOKUP(K$1,ResourceCosts!$B:$B,ResourceCosts!$F:$F),0)</f>
        <v>0</v>
      </c>
      <c r="L78" s="11">
        <f>IF(NOT(ISERROR(FIND(L$1,$A78))),LOOKUP(L$1,ResourceCosts!$B:$B,ResourceCosts!$F:$F),0)</f>
        <v>0</v>
      </c>
      <c r="M78" s="11">
        <f>IF(NOT(ISERROR(FIND(M$1,$A78))),LOOKUP(M$1,ResourceCosts!$B:$B,ResourceCosts!$F:$F),0)</f>
        <v>0</v>
      </c>
      <c r="N78" s="11">
        <f>IF(NOT(ISERROR(FIND(N$1,$A78))),LOOKUP(N$1,ResourceCosts!$B:$B,ResourceCosts!$F:$F),0)</f>
        <v>1332</v>
      </c>
      <c r="O78" s="11">
        <f>IF(NOT(ISERROR(FIND(O$1,$A78))),LOOKUP(O$1,ResourceCosts!$B:$B,ResourceCosts!$F:$F),0)</f>
        <v>1332</v>
      </c>
      <c r="P78" s="11">
        <f>IF(NOT(ISERROR(FIND(P$1,$A78))),LOOKUP(P$1,ResourceCosts!$B:$B,ResourceCosts!$F:$F),0)</f>
        <v>0</v>
      </c>
      <c r="Q78" s="11">
        <f>IF(NOT(ISERROR(FIND(Q$1,$A78))),LOOKUP(Q$1,ResourceCosts!$B:$B,ResourceCosts!$F:$F),0)</f>
        <v>0</v>
      </c>
      <c r="R78" s="11">
        <f>IF(NOT(ISERROR(FIND(R$1,$A78))),LOOKUP(R$1,ResourceCosts!$B:$B,ResourceCosts!$F:$F),0)</f>
        <v>0</v>
      </c>
      <c r="S78" s="11">
        <f>IF(NOT(ISERROR(FIND(S$1,$A78))),LOOKUP(S$1,ResourceCosts!$B:$B,ResourceCosts!$F:$F),0)</f>
        <v>0</v>
      </c>
    </row>
    <row r="79" spans="1:19" x14ac:dyDescent="0.2">
      <c r="A79" t="s">
        <v>135</v>
      </c>
      <c r="B79" s="13">
        <f t="shared" si="1"/>
        <v>1191.04</v>
      </c>
      <c r="C79" s="11">
        <f>IF(NOT(ISERROR(FIND(C$1,$A79))),LOOKUP(C$1,ResourceCosts!$B:$B,ResourceCosts!$F:$F),0)</f>
        <v>0</v>
      </c>
      <c r="D79" s="11">
        <f>IF(NOT(ISERROR(FIND(D$1,$A79))),LOOKUP(D$1,ResourceCosts!$B:$B,ResourceCosts!$F:$F),0)</f>
        <v>0</v>
      </c>
      <c r="E79" s="11">
        <f>IF(NOT(ISERROR(FIND(E$1,$A79))),LOOKUP(E$1,ResourceCosts!$B:$B,ResourceCosts!$F:$F),0)</f>
        <v>0</v>
      </c>
      <c r="F79" s="11">
        <f>IF(NOT(ISERROR(FIND(F$1,$A79))),LOOKUP(F$1,ResourceCosts!$B:$B,ResourceCosts!$F:$F),0)</f>
        <v>0</v>
      </c>
      <c r="G79" s="11">
        <f>IF(NOT(ISERROR(FIND(G$1,$A79))),LOOKUP(G$1,ResourceCosts!$B:$B,ResourceCosts!$F:$F),0)</f>
        <v>0</v>
      </c>
      <c r="H79" s="11">
        <f>IF(NOT(ISERROR(FIND(H$1,$A79))),LOOKUP(H$1,ResourceCosts!$B:$B,ResourceCosts!$F:$F),0)</f>
        <v>0</v>
      </c>
      <c r="I79" s="11">
        <f>IF(NOT(ISERROR(FIND(I$1,$A79))),LOOKUP(I$1,ResourceCosts!$B:$B,ResourceCosts!$F:$F),0)</f>
        <v>0</v>
      </c>
      <c r="J79" s="11">
        <f>IF(NOT(ISERROR(FIND(J$1,$A79))),LOOKUP(J$1,ResourceCosts!$B:$B,ResourceCosts!$F:$F),0)</f>
        <v>0</v>
      </c>
      <c r="K79" s="11">
        <f>IF(NOT(ISERROR(FIND(K$1,$A79))),LOOKUP(K$1,ResourceCosts!$B:$B,ResourceCosts!$F:$F),0)</f>
        <v>0</v>
      </c>
      <c r="L79" s="11">
        <f>IF(NOT(ISERROR(FIND(L$1,$A79))),LOOKUP(L$1,ResourceCosts!$B:$B,ResourceCosts!$F:$F),0)</f>
        <v>0</v>
      </c>
      <c r="M79" s="11">
        <f>IF(NOT(ISERROR(FIND(M$1,$A79))),LOOKUP(M$1,ResourceCosts!$B:$B,ResourceCosts!$F:$F),0)</f>
        <v>0</v>
      </c>
      <c r="N79" s="11">
        <f>IF(NOT(ISERROR(FIND(N$1,$A79))),LOOKUP(N$1,ResourceCosts!$B:$B,ResourceCosts!$F:$F),0)</f>
        <v>0</v>
      </c>
      <c r="O79" s="11">
        <f>IF(NOT(ISERROR(FIND(O$1,$A79))),LOOKUP(O$1,ResourceCosts!$B:$B,ResourceCosts!$F:$F),0)</f>
        <v>0</v>
      </c>
      <c r="P79" s="11">
        <f>IF(NOT(ISERROR(FIND(P$1,$A79))),LOOKUP(P$1,ResourceCosts!$B:$B,ResourceCosts!$F:$F),0)</f>
        <v>0</v>
      </c>
      <c r="Q79" s="11">
        <f>IF(NOT(ISERROR(FIND(Q$1,$A79))),LOOKUP(Q$1,ResourceCosts!$B:$B,ResourceCosts!$F:$F),0)</f>
        <v>0</v>
      </c>
      <c r="R79" s="11">
        <f>IF(NOT(ISERROR(FIND(R$1,$A79))),LOOKUP(R$1,ResourceCosts!$B:$B,ResourceCosts!$F:$F),0)</f>
        <v>1191.04</v>
      </c>
      <c r="S79" s="11">
        <f>IF(NOT(ISERROR(FIND(S$1,$A79))),LOOKUP(S$1,ResourceCosts!$B:$B,ResourceCosts!$F:$F),0)</f>
        <v>0</v>
      </c>
    </row>
    <row r="80" spans="1:19" x14ac:dyDescent="0.2">
      <c r="A80" t="s">
        <v>393</v>
      </c>
      <c r="B80" s="13">
        <f t="shared" si="1"/>
        <v>2498.08</v>
      </c>
      <c r="C80" s="11">
        <f>IF(NOT(ISERROR(FIND(C$1,$A80))),LOOKUP(C$1,ResourceCosts!$B:$B,ResourceCosts!$F:$F),0)</f>
        <v>0</v>
      </c>
      <c r="D80" s="11">
        <f>IF(NOT(ISERROR(FIND(D$1,$A80))),LOOKUP(D$1,ResourceCosts!$B:$B,ResourceCosts!$F:$F),0)</f>
        <v>0</v>
      </c>
      <c r="E80" s="11">
        <f>IF(NOT(ISERROR(FIND(E$1,$A80))),LOOKUP(E$1,ResourceCosts!$B:$B,ResourceCosts!$F:$F),0)</f>
        <v>0</v>
      </c>
      <c r="F80" s="11">
        <f>IF(NOT(ISERROR(FIND(F$1,$A80))),LOOKUP(F$1,ResourceCosts!$B:$B,ResourceCosts!$F:$F),0)</f>
        <v>0</v>
      </c>
      <c r="G80" s="11">
        <f>IF(NOT(ISERROR(FIND(G$1,$A80))),LOOKUP(G$1,ResourceCosts!$B:$B,ResourceCosts!$F:$F),0)</f>
        <v>0</v>
      </c>
      <c r="H80" s="11">
        <f>IF(NOT(ISERROR(FIND(H$1,$A80))),LOOKUP(H$1,ResourceCosts!$B:$B,ResourceCosts!$F:$F),0)</f>
        <v>0</v>
      </c>
      <c r="I80" s="11">
        <f>IF(NOT(ISERROR(FIND(I$1,$A80))),LOOKUP(I$1,ResourceCosts!$B:$B,ResourceCosts!$F:$F),0)</f>
        <v>0</v>
      </c>
      <c r="J80" s="11">
        <f>IF(NOT(ISERROR(FIND(J$1,$A80))),LOOKUP(J$1,ResourceCosts!$B:$B,ResourceCosts!$F:$F),0)</f>
        <v>1307.04</v>
      </c>
      <c r="K80" s="11">
        <f>IF(NOT(ISERROR(FIND(K$1,$A80))),LOOKUP(K$1,ResourceCosts!$B:$B,ResourceCosts!$F:$F),0)</f>
        <v>0</v>
      </c>
      <c r="L80" s="11">
        <f>IF(NOT(ISERROR(FIND(L$1,$A80))),LOOKUP(L$1,ResourceCosts!$B:$B,ResourceCosts!$F:$F),0)</f>
        <v>0</v>
      </c>
      <c r="M80" s="11">
        <f>IF(NOT(ISERROR(FIND(M$1,$A80))),LOOKUP(M$1,ResourceCosts!$B:$B,ResourceCosts!$F:$F),0)</f>
        <v>0</v>
      </c>
      <c r="N80" s="11">
        <f>IF(NOT(ISERROR(FIND(N$1,$A80))),LOOKUP(N$1,ResourceCosts!$B:$B,ResourceCosts!$F:$F),0)</f>
        <v>0</v>
      </c>
      <c r="O80" s="11">
        <f>IF(NOT(ISERROR(FIND(O$1,$A80))),LOOKUP(O$1,ResourceCosts!$B:$B,ResourceCosts!$F:$F),0)</f>
        <v>0</v>
      </c>
      <c r="P80" s="11">
        <f>IF(NOT(ISERROR(FIND(P$1,$A80))),LOOKUP(P$1,ResourceCosts!$B:$B,ResourceCosts!$F:$F),0)</f>
        <v>0</v>
      </c>
      <c r="Q80" s="11">
        <f>IF(NOT(ISERROR(FIND(Q$1,$A80))),LOOKUP(Q$1,ResourceCosts!$B:$B,ResourceCosts!$F:$F),0)</f>
        <v>0</v>
      </c>
      <c r="R80" s="11">
        <f>IF(NOT(ISERROR(FIND(R$1,$A80))),LOOKUP(R$1,ResourceCosts!$B:$B,ResourceCosts!$F:$F),0)</f>
        <v>1191.04</v>
      </c>
      <c r="S80" s="11">
        <f>IF(NOT(ISERROR(FIND(S$1,$A80))),LOOKUP(S$1,ResourceCosts!$B:$B,ResourceCosts!$F:$F),0)</f>
        <v>0</v>
      </c>
    </row>
    <row r="81" spans="1:19" x14ac:dyDescent="0.2">
      <c r="A81" t="s">
        <v>397</v>
      </c>
      <c r="B81" s="13">
        <f t="shared" si="1"/>
        <v>2498.08</v>
      </c>
      <c r="C81" s="11">
        <f>IF(NOT(ISERROR(FIND(C$1,$A81))),LOOKUP(C$1,ResourceCosts!$B:$B,ResourceCosts!$F:$F),0)</f>
        <v>0</v>
      </c>
      <c r="D81" s="11">
        <f>IF(NOT(ISERROR(FIND(D$1,$A81))),LOOKUP(D$1,ResourceCosts!$B:$B,ResourceCosts!$F:$F),0)</f>
        <v>0</v>
      </c>
      <c r="E81" s="11">
        <f>IF(NOT(ISERROR(FIND(E$1,$A81))),LOOKUP(E$1,ResourceCosts!$B:$B,ResourceCosts!$F:$F),0)</f>
        <v>0</v>
      </c>
      <c r="F81" s="11">
        <f>IF(NOT(ISERROR(FIND(F$1,$A81))),LOOKUP(F$1,ResourceCosts!$B:$B,ResourceCosts!$F:$F),0)</f>
        <v>0</v>
      </c>
      <c r="G81" s="11">
        <f>IF(NOT(ISERROR(FIND(G$1,$A81))),LOOKUP(G$1,ResourceCosts!$B:$B,ResourceCosts!$F:$F),0)</f>
        <v>0</v>
      </c>
      <c r="H81" s="11">
        <f>IF(NOT(ISERROR(FIND(H$1,$A81))),LOOKUP(H$1,ResourceCosts!$B:$B,ResourceCosts!$F:$F),0)</f>
        <v>0</v>
      </c>
      <c r="I81" s="11">
        <f>IF(NOT(ISERROR(FIND(I$1,$A81))),LOOKUP(I$1,ResourceCosts!$B:$B,ResourceCosts!$F:$F),0)</f>
        <v>0</v>
      </c>
      <c r="J81" s="11">
        <f>IF(NOT(ISERROR(FIND(J$1,$A81))),LOOKUP(J$1,ResourceCosts!$B:$B,ResourceCosts!$F:$F),0)</f>
        <v>0</v>
      </c>
      <c r="K81" s="11">
        <f>IF(NOT(ISERROR(FIND(K$1,$A81))),LOOKUP(K$1,ResourceCosts!$B:$B,ResourceCosts!$F:$F),0)</f>
        <v>1307.04</v>
      </c>
      <c r="L81" s="11">
        <f>IF(NOT(ISERROR(FIND(L$1,$A81))),LOOKUP(L$1,ResourceCosts!$B:$B,ResourceCosts!$F:$F),0)</f>
        <v>0</v>
      </c>
      <c r="M81" s="11">
        <f>IF(NOT(ISERROR(FIND(M$1,$A81))),LOOKUP(M$1,ResourceCosts!$B:$B,ResourceCosts!$F:$F),0)</f>
        <v>0</v>
      </c>
      <c r="N81" s="11">
        <f>IF(NOT(ISERROR(FIND(N$1,$A81))),LOOKUP(N$1,ResourceCosts!$B:$B,ResourceCosts!$F:$F),0)</f>
        <v>0</v>
      </c>
      <c r="O81" s="11">
        <f>IF(NOT(ISERROR(FIND(O$1,$A81))),LOOKUP(O$1,ResourceCosts!$B:$B,ResourceCosts!$F:$F),0)</f>
        <v>0</v>
      </c>
      <c r="P81" s="11">
        <f>IF(NOT(ISERROR(FIND(P$1,$A81))),LOOKUP(P$1,ResourceCosts!$B:$B,ResourceCosts!$F:$F),0)</f>
        <v>0</v>
      </c>
      <c r="Q81" s="11">
        <f>IF(NOT(ISERROR(FIND(Q$1,$A81))),LOOKUP(Q$1,ResourceCosts!$B:$B,ResourceCosts!$F:$F),0)</f>
        <v>0</v>
      </c>
      <c r="R81" s="11">
        <f>IF(NOT(ISERROR(FIND(R$1,$A81))),LOOKUP(R$1,ResourceCosts!$B:$B,ResourceCosts!$F:$F),0)</f>
        <v>1191.04</v>
      </c>
      <c r="S81" s="11">
        <f>IF(NOT(ISERROR(FIND(S$1,$A81))),LOOKUP(S$1,ResourceCosts!$B:$B,ResourceCosts!$F:$F),0)</f>
        <v>0</v>
      </c>
    </row>
    <row r="82" spans="1:19" x14ac:dyDescent="0.2">
      <c r="A82" t="s">
        <v>388</v>
      </c>
      <c r="B82" s="13">
        <f t="shared" si="1"/>
        <v>2969.44</v>
      </c>
      <c r="C82" s="11">
        <f>IF(NOT(ISERROR(FIND(C$1,$A82))),LOOKUP(C$1,ResourceCosts!$B:$B,ResourceCosts!$F:$F),0)</f>
        <v>0</v>
      </c>
      <c r="D82" s="11">
        <f>IF(NOT(ISERROR(FIND(D$1,$A82))),LOOKUP(D$1,ResourceCosts!$B:$B,ResourceCosts!$F:$F),0)</f>
        <v>0</v>
      </c>
      <c r="E82" s="11">
        <f>IF(NOT(ISERROR(FIND(E$1,$A82))),LOOKUP(E$1,ResourceCosts!$B:$B,ResourceCosts!$F:$F),0)</f>
        <v>0</v>
      </c>
      <c r="F82" s="11">
        <f>IF(NOT(ISERROR(FIND(F$1,$A82))),LOOKUP(F$1,ResourceCosts!$B:$B,ResourceCosts!$F:$F),0)</f>
        <v>0</v>
      </c>
      <c r="G82" s="11">
        <f>IF(NOT(ISERROR(FIND(G$1,$A82))),LOOKUP(G$1,ResourceCosts!$B:$B,ResourceCosts!$F:$F),0)</f>
        <v>0</v>
      </c>
      <c r="H82" s="11">
        <f>IF(NOT(ISERROR(FIND(H$1,$A82))),LOOKUP(H$1,ResourceCosts!$B:$B,ResourceCosts!$F:$F),0)</f>
        <v>0</v>
      </c>
      <c r="I82" s="11">
        <f>IF(NOT(ISERROR(FIND(I$1,$A82))),LOOKUP(I$1,ResourceCosts!$B:$B,ResourceCosts!$F:$F),0)</f>
        <v>0</v>
      </c>
      <c r="J82" s="11">
        <f>IF(NOT(ISERROR(FIND(J$1,$A82))),LOOKUP(J$1,ResourceCosts!$B:$B,ResourceCosts!$F:$F),0)</f>
        <v>0</v>
      </c>
      <c r="K82" s="11">
        <f>IF(NOT(ISERROR(FIND(K$1,$A82))),LOOKUP(K$1,ResourceCosts!$B:$B,ResourceCosts!$F:$F),0)</f>
        <v>0</v>
      </c>
      <c r="L82" s="11">
        <f>IF(NOT(ISERROR(FIND(L$1,$A82))),LOOKUP(L$1,ResourceCosts!$B:$B,ResourceCosts!$F:$F),0)</f>
        <v>0</v>
      </c>
      <c r="M82" s="11">
        <f>IF(NOT(ISERROR(FIND(M$1,$A82))),LOOKUP(M$1,ResourceCosts!$B:$B,ResourceCosts!$F:$F),0)</f>
        <v>1778.4</v>
      </c>
      <c r="N82" s="11">
        <f>IF(NOT(ISERROR(FIND(N$1,$A82))),LOOKUP(N$1,ResourceCosts!$B:$B,ResourceCosts!$F:$F),0)</f>
        <v>0</v>
      </c>
      <c r="O82" s="11">
        <f>IF(NOT(ISERROR(FIND(O$1,$A82))),LOOKUP(O$1,ResourceCosts!$B:$B,ResourceCosts!$F:$F),0)</f>
        <v>0</v>
      </c>
      <c r="P82" s="11">
        <f>IF(NOT(ISERROR(FIND(P$1,$A82))),LOOKUP(P$1,ResourceCosts!$B:$B,ResourceCosts!$F:$F),0)</f>
        <v>0</v>
      </c>
      <c r="Q82" s="11">
        <f>IF(NOT(ISERROR(FIND(Q$1,$A82))),LOOKUP(Q$1,ResourceCosts!$B:$B,ResourceCosts!$F:$F),0)</f>
        <v>0</v>
      </c>
      <c r="R82" s="11">
        <f>IF(NOT(ISERROR(FIND(R$1,$A82))),LOOKUP(R$1,ResourceCosts!$B:$B,ResourceCosts!$F:$F),0)</f>
        <v>1191.04</v>
      </c>
      <c r="S82" s="11">
        <f>IF(NOT(ISERROR(FIND(S$1,$A82))),LOOKUP(S$1,ResourceCosts!$B:$B,ResourceCosts!$F:$F),0)</f>
        <v>0</v>
      </c>
    </row>
    <row r="83" spans="1:19" x14ac:dyDescent="0.2">
      <c r="A83" t="s">
        <v>1110</v>
      </c>
      <c r="B83" s="13">
        <f t="shared" si="1"/>
        <v>5608.4800000000005</v>
      </c>
      <c r="C83" s="11">
        <f>IF(NOT(ISERROR(FIND(C$1,$A83))),LOOKUP(C$1,ResourceCosts!$B:$B,ResourceCosts!$F:$F),0)</f>
        <v>0</v>
      </c>
      <c r="D83" s="11">
        <f>IF(NOT(ISERROR(FIND(D$1,$A83))),LOOKUP(D$1,ResourceCosts!$B:$B,ResourceCosts!$F:$F),0)</f>
        <v>0</v>
      </c>
      <c r="E83" s="11">
        <f>IF(NOT(ISERROR(FIND(E$1,$A83))),LOOKUP(E$1,ResourceCosts!$B:$B,ResourceCosts!$F:$F),0)</f>
        <v>0</v>
      </c>
      <c r="F83" s="11">
        <f>IF(NOT(ISERROR(FIND(F$1,$A83))),LOOKUP(F$1,ResourceCosts!$B:$B,ResourceCosts!$F:$F),0)</f>
        <v>0</v>
      </c>
      <c r="G83" s="11">
        <f>IF(NOT(ISERROR(FIND(G$1,$A83))),LOOKUP(G$1,ResourceCosts!$B:$B,ResourceCosts!$F:$F),0)</f>
        <v>0</v>
      </c>
      <c r="H83" s="11">
        <f>IF(NOT(ISERROR(FIND(H$1,$A83))),LOOKUP(H$1,ResourceCosts!$B:$B,ResourceCosts!$F:$F),0)</f>
        <v>0</v>
      </c>
      <c r="I83" s="11">
        <f>IF(NOT(ISERROR(FIND(I$1,$A83))),LOOKUP(I$1,ResourceCosts!$B:$B,ResourceCosts!$F:$F),0)</f>
        <v>0</v>
      </c>
      <c r="J83" s="11">
        <f>IF(NOT(ISERROR(FIND(J$1,$A83))),LOOKUP(J$1,ResourceCosts!$B:$B,ResourceCosts!$F:$F),0)</f>
        <v>0</v>
      </c>
      <c r="K83" s="11">
        <f>IF(NOT(ISERROR(FIND(K$1,$A83))),LOOKUP(K$1,ResourceCosts!$B:$B,ResourceCosts!$F:$F),0)</f>
        <v>1307.04</v>
      </c>
      <c r="L83" s="11">
        <f>IF(NOT(ISERROR(FIND(L$1,$A83))),LOOKUP(L$1,ResourceCosts!$B:$B,ResourceCosts!$F:$F),0)</f>
        <v>0</v>
      </c>
      <c r="M83" s="11">
        <f>IF(NOT(ISERROR(FIND(M$1,$A83))),LOOKUP(M$1,ResourceCosts!$B:$B,ResourceCosts!$F:$F),0)</f>
        <v>1778.4</v>
      </c>
      <c r="N83" s="11">
        <f>IF(NOT(ISERROR(FIND(N$1,$A83))),LOOKUP(N$1,ResourceCosts!$B:$B,ResourceCosts!$F:$F),0)</f>
        <v>0</v>
      </c>
      <c r="O83" s="11">
        <f>IF(NOT(ISERROR(FIND(O$1,$A83))),LOOKUP(O$1,ResourceCosts!$B:$B,ResourceCosts!$F:$F),0)</f>
        <v>0</v>
      </c>
      <c r="P83" s="11">
        <f>IF(NOT(ISERROR(FIND(P$1,$A83))),LOOKUP(P$1,ResourceCosts!$B:$B,ResourceCosts!$F:$F),0)</f>
        <v>0</v>
      </c>
      <c r="Q83" s="11">
        <f>IF(NOT(ISERROR(FIND(Q$1,$A83))),LOOKUP(Q$1,ResourceCosts!$B:$B,ResourceCosts!$F:$F),0)</f>
        <v>1332</v>
      </c>
      <c r="R83" s="11">
        <f>IF(NOT(ISERROR(FIND(R$1,$A83))),LOOKUP(R$1,ResourceCosts!$B:$B,ResourceCosts!$F:$F),0)</f>
        <v>1191.04</v>
      </c>
      <c r="S83" s="11">
        <f>IF(NOT(ISERROR(FIND(S$1,$A83))),LOOKUP(S$1,ResourceCosts!$B:$B,ResourceCosts!$F:$F),0)</f>
        <v>0</v>
      </c>
    </row>
    <row r="84" spans="1:19" x14ac:dyDescent="0.2">
      <c r="A84" t="s">
        <v>1112</v>
      </c>
      <c r="B84" s="13">
        <f t="shared" si="1"/>
        <v>3830.08</v>
      </c>
      <c r="C84" s="11">
        <f>IF(NOT(ISERROR(FIND(C$1,$A84))),LOOKUP(C$1,ResourceCosts!$B:$B,ResourceCosts!$F:$F),0)</f>
        <v>0</v>
      </c>
      <c r="D84" s="11">
        <f>IF(NOT(ISERROR(FIND(D$1,$A84))),LOOKUP(D$1,ResourceCosts!$B:$B,ResourceCosts!$F:$F),0)</f>
        <v>0</v>
      </c>
      <c r="E84" s="11">
        <f>IF(NOT(ISERROR(FIND(E$1,$A84))),LOOKUP(E$1,ResourceCosts!$B:$B,ResourceCosts!$F:$F),0)</f>
        <v>0</v>
      </c>
      <c r="F84" s="11">
        <f>IF(NOT(ISERROR(FIND(F$1,$A84))),LOOKUP(F$1,ResourceCosts!$B:$B,ResourceCosts!$F:$F),0)</f>
        <v>0</v>
      </c>
      <c r="G84" s="11">
        <f>IF(NOT(ISERROR(FIND(G$1,$A84))),LOOKUP(G$1,ResourceCosts!$B:$B,ResourceCosts!$F:$F),0)</f>
        <v>0</v>
      </c>
      <c r="H84" s="11">
        <f>IF(NOT(ISERROR(FIND(H$1,$A84))),LOOKUP(H$1,ResourceCosts!$B:$B,ResourceCosts!$F:$F),0)</f>
        <v>0</v>
      </c>
      <c r="I84" s="11">
        <f>IF(NOT(ISERROR(FIND(I$1,$A84))),LOOKUP(I$1,ResourceCosts!$B:$B,ResourceCosts!$F:$F),0)</f>
        <v>0</v>
      </c>
      <c r="J84" s="11">
        <f>IF(NOT(ISERROR(FIND(J$1,$A84))),LOOKUP(J$1,ResourceCosts!$B:$B,ResourceCosts!$F:$F),0)</f>
        <v>0</v>
      </c>
      <c r="K84" s="11">
        <f>IF(NOT(ISERROR(FIND(K$1,$A84))),LOOKUP(K$1,ResourceCosts!$B:$B,ResourceCosts!$F:$F),0)</f>
        <v>1307.04</v>
      </c>
      <c r="L84" s="11">
        <f>IF(NOT(ISERROR(FIND(L$1,$A84))),LOOKUP(L$1,ResourceCosts!$B:$B,ResourceCosts!$F:$F),0)</f>
        <v>0</v>
      </c>
      <c r="M84" s="11">
        <f>IF(NOT(ISERROR(FIND(M$1,$A84))),LOOKUP(M$1,ResourceCosts!$B:$B,ResourceCosts!$F:$F),0)</f>
        <v>0</v>
      </c>
      <c r="N84" s="11">
        <f>IF(NOT(ISERROR(FIND(N$1,$A84))),LOOKUP(N$1,ResourceCosts!$B:$B,ResourceCosts!$F:$F),0)</f>
        <v>0</v>
      </c>
      <c r="O84" s="11">
        <f>IF(NOT(ISERROR(FIND(O$1,$A84))),LOOKUP(O$1,ResourceCosts!$B:$B,ResourceCosts!$F:$F),0)</f>
        <v>0</v>
      </c>
      <c r="P84" s="11">
        <f>IF(NOT(ISERROR(FIND(P$1,$A84))),LOOKUP(P$1,ResourceCosts!$B:$B,ResourceCosts!$F:$F),0)</f>
        <v>0</v>
      </c>
      <c r="Q84" s="11">
        <f>IF(NOT(ISERROR(FIND(Q$1,$A84))),LOOKUP(Q$1,ResourceCosts!$B:$B,ResourceCosts!$F:$F),0)</f>
        <v>1332</v>
      </c>
      <c r="R84" s="11">
        <f>IF(NOT(ISERROR(FIND(R$1,$A84))),LOOKUP(R$1,ResourceCosts!$B:$B,ResourceCosts!$F:$F),0)</f>
        <v>1191.04</v>
      </c>
      <c r="S84" s="11">
        <f>IF(NOT(ISERROR(FIND(S$1,$A84))),LOOKUP(S$1,ResourceCosts!$B:$B,ResourceCosts!$F:$F),0)</f>
        <v>0</v>
      </c>
    </row>
    <row r="85" spans="1:19" x14ac:dyDescent="0.2">
      <c r="A85" t="s">
        <v>640</v>
      </c>
      <c r="B85" s="13">
        <f t="shared" si="1"/>
        <v>2523.04</v>
      </c>
      <c r="C85" s="11">
        <f>IF(NOT(ISERROR(FIND(C$1,$A85))),LOOKUP(C$1,ResourceCosts!$B:$B,ResourceCosts!$F:$F),0)</f>
        <v>0</v>
      </c>
      <c r="D85" s="11">
        <f>IF(NOT(ISERROR(FIND(D$1,$A85))),LOOKUP(D$1,ResourceCosts!$B:$B,ResourceCosts!$F:$F),0)</f>
        <v>0</v>
      </c>
      <c r="E85" s="11">
        <f>IF(NOT(ISERROR(FIND(E$1,$A85))),LOOKUP(E$1,ResourceCosts!$B:$B,ResourceCosts!$F:$F),0)</f>
        <v>0</v>
      </c>
      <c r="F85" s="11">
        <f>IF(NOT(ISERROR(FIND(F$1,$A85))),LOOKUP(F$1,ResourceCosts!$B:$B,ResourceCosts!$F:$F),0)</f>
        <v>0</v>
      </c>
      <c r="G85" s="11">
        <f>IF(NOT(ISERROR(FIND(G$1,$A85))),LOOKUP(G$1,ResourceCosts!$B:$B,ResourceCosts!$F:$F),0)</f>
        <v>0</v>
      </c>
      <c r="H85" s="11">
        <f>IF(NOT(ISERROR(FIND(H$1,$A85))),LOOKUP(H$1,ResourceCosts!$B:$B,ResourceCosts!$F:$F),0)</f>
        <v>0</v>
      </c>
      <c r="I85" s="11">
        <f>IF(NOT(ISERROR(FIND(I$1,$A85))),LOOKUP(I$1,ResourceCosts!$B:$B,ResourceCosts!$F:$F),0)</f>
        <v>0</v>
      </c>
      <c r="J85" s="11">
        <f>IF(NOT(ISERROR(FIND(J$1,$A85))),LOOKUP(J$1,ResourceCosts!$B:$B,ResourceCosts!$F:$F),0)</f>
        <v>0</v>
      </c>
      <c r="K85" s="11">
        <f>IF(NOT(ISERROR(FIND(K$1,$A85))),LOOKUP(K$1,ResourceCosts!$B:$B,ResourceCosts!$F:$F),0)</f>
        <v>0</v>
      </c>
      <c r="L85" s="11">
        <f>IF(NOT(ISERROR(FIND(L$1,$A85))),LOOKUP(L$1,ResourceCosts!$B:$B,ResourceCosts!$F:$F),0)</f>
        <v>0</v>
      </c>
      <c r="M85" s="11">
        <f>IF(NOT(ISERROR(FIND(M$1,$A85))),LOOKUP(M$1,ResourceCosts!$B:$B,ResourceCosts!$F:$F),0)</f>
        <v>0</v>
      </c>
      <c r="N85" s="11">
        <f>IF(NOT(ISERROR(FIND(N$1,$A85))),LOOKUP(N$1,ResourceCosts!$B:$B,ResourceCosts!$F:$F),0)</f>
        <v>1332</v>
      </c>
      <c r="O85" s="11">
        <f>IF(NOT(ISERROR(FIND(O$1,$A85))),LOOKUP(O$1,ResourceCosts!$B:$B,ResourceCosts!$F:$F),0)</f>
        <v>0</v>
      </c>
      <c r="P85" s="11">
        <f>IF(NOT(ISERROR(FIND(P$1,$A85))),LOOKUP(P$1,ResourceCosts!$B:$B,ResourceCosts!$F:$F),0)</f>
        <v>0</v>
      </c>
      <c r="Q85" s="11">
        <f>IF(NOT(ISERROR(FIND(Q$1,$A85))),LOOKUP(Q$1,ResourceCosts!$B:$B,ResourceCosts!$F:$F),0)</f>
        <v>0</v>
      </c>
      <c r="R85" s="11">
        <f>IF(NOT(ISERROR(FIND(R$1,$A85))),LOOKUP(R$1,ResourceCosts!$B:$B,ResourceCosts!$F:$F),0)</f>
        <v>1191.04</v>
      </c>
      <c r="S85" s="11">
        <f>IF(NOT(ISERROR(FIND(S$1,$A85))),LOOKUP(S$1,ResourceCosts!$B:$B,ResourceCosts!$F:$F),0)</f>
        <v>0</v>
      </c>
    </row>
  </sheetData>
  <sortState ref="A2:A85">
    <sortCondition ref="A1"/>
  </sortState>
  <conditionalFormatting sqref="B2:B85">
    <cfRule type="expression" dxfId="0" priority="1">
      <formula>ISBLANK($H2)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A662FAFB88B245B910AD24D6E30082" ma:contentTypeVersion="4" ma:contentTypeDescription="Create a new document." ma:contentTypeScope="" ma:versionID="a322cb128b79c1fbdcd57a14b19941ba">
  <xsd:schema xmlns:xsd="http://www.w3.org/2001/XMLSchema" xmlns:xs="http://www.w3.org/2001/XMLSchema" xmlns:p="http://schemas.microsoft.com/office/2006/metadata/properties" xmlns:ns2="bbe9a482-fa61-4cf5-8732-0d307703b9f6" targetNamespace="http://schemas.microsoft.com/office/2006/metadata/properties" ma:root="true" ma:fieldsID="d3cf84e20199d5493e088fc33907ee26" ns2:_="">
    <xsd:import namespace="bbe9a482-fa61-4cf5-8732-0d307703b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9a482-fa61-4cf5-8732-0d307703b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A38DDA-5FB8-4657-9416-7E7BF78A83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8F8D9D-ACE0-4447-80C6-D79FE8BBD6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E9794A-75CA-4289-992C-F95BAA356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9a482-fa61-4cf5-8732-0d307703b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Original3</vt:lpstr>
      <vt:lpstr>CutAndLevel3</vt:lpstr>
      <vt:lpstr>ReorderLevel4</vt:lpstr>
      <vt:lpstr>RemoveOverlap5</vt:lpstr>
      <vt:lpstr>RawLaborCosts-WBS4</vt:lpstr>
      <vt:lpstr>RawLaborCosts-WBS5</vt:lpstr>
      <vt:lpstr>ResourceCosts</vt:lpstr>
      <vt:lpstr>CostLookup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Johnson,Emily</cp:lastModifiedBy>
  <dcterms:created xsi:type="dcterms:W3CDTF">2018-11-10T16:21:05Z</dcterms:created>
  <dcterms:modified xsi:type="dcterms:W3CDTF">2018-11-12T04:38:01Z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0x01010019A662FAFB88B245B910AD24D6E30082</vt:lpwstr>
  </property>
</Properties>
</file>