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 Folder\College\ASU\EGR102\Honors Contract Project\Deliverables\"/>
    </mc:Choice>
  </mc:AlternateContent>
  <xr:revisionPtr revIDLastSave="0" documentId="13_ncr:1_{17F4D7FB-5525-4D98-A09E-BABA5298632F}" xr6:coauthVersionLast="46" xr6:coauthVersionMax="46" xr10:uidLastSave="{00000000-0000-0000-0000-000000000000}"/>
  <bookViews>
    <workbookView xWindow="1560" yWindow="1560" windowWidth="21600" windowHeight="11385" xr2:uid="{78D94A92-96E7-45E6-B3A1-08C3332D2780}"/>
  </bookViews>
  <sheets>
    <sheet name="Mechanical Design" sheetId="5" r:id="rId1"/>
    <sheet name="Main Board THT" sheetId="1" r:id="rId2"/>
    <sheet name="Controller THT Parts" sheetId="2" r:id="rId3"/>
    <sheet name="Controller SMD Parts" sheetId="3" r:id="rId4"/>
    <sheet name="Main Board SM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5" l="1"/>
  <c r="C2" i="5"/>
  <c r="M18" i="4"/>
  <c r="K18" i="4"/>
  <c r="A18" i="4"/>
  <c r="M17" i="4"/>
  <c r="K17" i="4"/>
  <c r="A17" i="4"/>
  <c r="M16" i="4"/>
  <c r="K16" i="4"/>
  <c r="A16" i="4"/>
  <c r="M15" i="4"/>
  <c r="K15" i="4"/>
  <c r="A15" i="4"/>
  <c r="M14" i="4"/>
  <c r="K14" i="4"/>
  <c r="A14" i="4"/>
  <c r="M13" i="4"/>
  <c r="K13" i="4"/>
  <c r="A13" i="4"/>
  <c r="M12" i="4"/>
  <c r="K12" i="4"/>
  <c r="A12" i="4"/>
  <c r="M11" i="4"/>
  <c r="K11" i="4"/>
  <c r="A11" i="4"/>
  <c r="M10" i="4"/>
  <c r="K10" i="4"/>
  <c r="A10" i="4"/>
  <c r="M9" i="4"/>
  <c r="K9" i="4"/>
  <c r="A9" i="4"/>
  <c r="M8" i="4"/>
  <c r="K8" i="4"/>
  <c r="A8" i="4"/>
  <c r="M7" i="4"/>
  <c r="K7" i="4"/>
  <c r="A7" i="4"/>
  <c r="M6" i="4"/>
  <c r="K6" i="4"/>
  <c r="A6" i="4"/>
  <c r="M5" i="4"/>
  <c r="K5" i="4"/>
  <c r="A5" i="4"/>
  <c r="M4" i="4"/>
  <c r="K4" i="4"/>
  <c r="A4" i="4"/>
  <c r="M3" i="4"/>
  <c r="M19" i="4" s="1"/>
  <c r="K3" i="4"/>
  <c r="A3" i="4"/>
  <c r="M2" i="4"/>
  <c r="K2" i="4"/>
  <c r="K19" i="4" s="1"/>
  <c r="A2" i="4"/>
  <c r="H66" i="3"/>
  <c r="J66" i="3" s="1"/>
  <c r="J65" i="3"/>
  <c r="H65" i="3"/>
  <c r="H64" i="3"/>
  <c r="J64" i="3" s="1"/>
  <c r="J63" i="3"/>
  <c r="H63" i="3"/>
  <c r="J62" i="3"/>
  <c r="H62" i="3"/>
  <c r="H61" i="3"/>
  <c r="J61" i="3" s="1"/>
  <c r="H60" i="3"/>
  <c r="J60" i="3" s="1"/>
  <c r="J59" i="3"/>
  <c r="H59" i="3"/>
  <c r="H58" i="3"/>
  <c r="J58" i="3" s="1"/>
  <c r="J57" i="3"/>
  <c r="H57" i="3"/>
  <c r="J56" i="3"/>
  <c r="H56" i="3"/>
  <c r="H55" i="3"/>
  <c r="J55" i="3" s="1"/>
  <c r="H54" i="3"/>
  <c r="J54" i="3" s="1"/>
  <c r="J53" i="3"/>
  <c r="H53" i="3"/>
  <c r="H52" i="3"/>
  <c r="J52" i="3" s="1"/>
  <c r="J51" i="3"/>
  <c r="H51" i="3"/>
  <c r="J50" i="3"/>
  <c r="H50" i="3"/>
  <c r="H49" i="3"/>
  <c r="J49" i="3" s="1"/>
  <c r="H48" i="3"/>
  <c r="J48" i="3" s="1"/>
  <c r="J47" i="3"/>
  <c r="H47" i="3"/>
  <c r="H46" i="3"/>
  <c r="J46" i="3" s="1"/>
  <c r="J45" i="3"/>
  <c r="H45" i="3"/>
  <c r="J44" i="3"/>
  <c r="H44" i="3"/>
  <c r="H43" i="3"/>
  <c r="J43" i="3" s="1"/>
  <c r="H42" i="3"/>
  <c r="J42" i="3" s="1"/>
  <c r="J41" i="3"/>
  <c r="H41" i="3"/>
  <c r="K21" i="3"/>
  <c r="M20" i="3"/>
  <c r="K20" i="3"/>
  <c r="A20" i="3"/>
  <c r="M19" i="3"/>
  <c r="K19" i="3"/>
  <c r="A19" i="3"/>
  <c r="M18" i="3"/>
  <c r="K18" i="3"/>
  <c r="A18" i="3"/>
  <c r="M17" i="3"/>
  <c r="K17" i="3"/>
  <c r="A17" i="3"/>
  <c r="M16" i="3"/>
  <c r="K16" i="3"/>
  <c r="A16" i="3"/>
  <c r="M15" i="3"/>
  <c r="K15" i="3"/>
  <c r="A15" i="3"/>
  <c r="M14" i="3"/>
  <c r="K14" i="3"/>
  <c r="A14" i="3"/>
  <c r="M13" i="3"/>
  <c r="K13" i="3"/>
  <c r="A13" i="3"/>
  <c r="M12" i="3"/>
  <c r="K12" i="3"/>
  <c r="A12" i="3"/>
  <c r="M11" i="3"/>
  <c r="K11" i="3"/>
  <c r="A11" i="3"/>
  <c r="M10" i="3"/>
  <c r="K10" i="3"/>
  <c r="A10" i="3"/>
  <c r="M9" i="3"/>
  <c r="K9" i="3"/>
  <c r="A9" i="3"/>
  <c r="M8" i="3"/>
  <c r="K8" i="3"/>
  <c r="A8" i="3"/>
  <c r="M7" i="3"/>
  <c r="K7" i="3"/>
  <c r="A7" i="3"/>
  <c r="M6" i="3"/>
  <c r="K6" i="3"/>
  <c r="A6" i="3"/>
  <c r="M5" i="3"/>
  <c r="K5" i="3"/>
  <c r="A5" i="3"/>
  <c r="M4" i="3"/>
  <c r="M21" i="3" s="1"/>
  <c r="K4" i="3"/>
  <c r="A4" i="3"/>
  <c r="M3" i="3"/>
  <c r="K3" i="3"/>
  <c r="A3" i="3"/>
  <c r="M2" i="3"/>
  <c r="K2" i="3"/>
  <c r="A2" i="3"/>
  <c r="M20" i="2"/>
  <c r="K20" i="2"/>
  <c r="A20" i="2"/>
  <c r="M19" i="2"/>
  <c r="K19" i="2"/>
  <c r="A19" i="2"/>
  <c r="M18" i="2"/>
  <c r="K18" i="2"/>
  <c r="A18" i="2"/>
  <c r="M17" i="2"/>
  <c r="K17" i="2"/>
  <c r="A17" i="2"/>
  <c r="M16" i="2"/>
  <c r="K16" i="2"/>
  <c r="A16" i="2"/>
  <c r="M15" i="2"/>
  <c r="K15" i="2"/>
  <c r="A15" i="2"/>
  <c r="M14" i="2"/>
  <c r="K14" i="2"/>
  <c r="A14" i="2"/>
  <c r="M13" i="2"/>
  <c r="K13" i="2"/>
  <c r="A13" i="2"/>
  <c r="M12" i="2"/>
  <c r="K12" i="2"/>
  <c r="A12" i="2"/>
  <c r="M11" i="2"/>
  <c r="K11" i="2"/>
  <c r="A11" i="2"/>
  <c r="M10" i="2"/>
  <c r="K10" i="2"/>
  <c r="A10" i="2"/>
  <c r="M9" i="2"/>
  <c r="K9" i="2"/>
  <c r="A9" i="2"/>
  <c r="M8" i="2"/>
  <c r="K8" i="2"/>
  <c r="A8" i="2"/>
  <c r="M7" i="2"/>
  <c r="K7" i="2"/>
  <c r="A7" i="2"/>
  <c r="M6" i="2"/>
  <c r="K6" i="2"/>
  <c r="A6" i="2"/>
  <c r="M5" i="2"/>
  <c r="K5" i="2"/>
  <c r="A5" i="2"/>
  <c r="M4" i="2"/>
  <c r="K4" i="2"/>
  <c r="K21" i="2" s="1"/>
  <c r="A4" i="2"/>
  <c r="M3" i="2"/>
  <c r="K3" i="2"/>
  <c r="A3" i="2"/>
  <c r="M2" i="2"/>
  <c r="M21" i="2" s="1"/>
  <c r="K2" i="2"/>
  <c r="A2" i="2"/>
  <c r="M18" i="1"/>
  <c r="K18" i="1"/>
  <c r="A18" i="1"/>
  <c r="M17" i="1"/>
  <c r="K17" i="1"/>
  <c r="A17" i="1"/>
  <c r="M16" i="1"/>
  <c r="K16" i="1"/>
  <c r="A16" i="1"/>
  <c r="M15" i="1"/>
  <c r="K15" i="1"/>
  <c r="A15" i="1"/>
  <c r="M14" i="1"/>
  <c r="K14" i="1"/>
  <c r="A14" i="1"/>
  <c r="M13" i="1"/>
  <c r="K13" i="1"/>
  <c r="A13" i="1"/>
  <c r="M12" i="1"/>
  <c r="K12" i="1"/>
  <c r="A12" i="1"/>
  <c r="M11" i="1"/>
  <c r="K11" i="1"/>
  <c r="A11" i="1"/>
  <c r="M10" i="1"/>
  <c r="K10" i="1"/>
  <c r="A10" i="1"/>
  <c r="M9" i="1"/>
  <c r="K9" i="1"/>
  <c r="A9" i="1"/>
  <c r="M8" i="1"/>
  <c r="K8" i="1"/>
  <c r="A8" i="1"/>
  <c r="M7" i="1"/>
  <c r="K7" i="1"/>
  <c r="A7" i="1"/>
  <c r="M6" i="1"/>
  <c r="K6" i="1"/>
  <c r="A6" i="1"/>
  <c r="M5" i="1"/>
  <c r="K5" i="1"/>
  <c r="A5" i="1"/>
  <c r="M4" i="1"/>
  <c r="M19" i="1" s="1"/>
  <c r="K4" i="1"/>
  <c r="A4" i="1"/>
  <c r="M3" i="1"/>
  <c r="K3" i="1"/>
  <c r="A3" i="1"/>
  <c r="M2" i="1"/>
  <c r="K2" i="1"/>
  <c r="K19" i="1" s="1"/>
  <c r="A2" i="1"/>
</calcChain>
</file>

<file path=xl/sharedStrings.xml><?xml version="1.0" encoding="utf-8"?>
<sst xmlns="http://schemas.openxmlformats.org/spreadsheetml/2006/main" count="416" uniqueCount="198">
  <si>
    <t>Universal Reference</t>
  </si>
  <si>
    <t>Board Reference</t>
  </si>
  <si>
    <t>Qty</t>
  </si>
  <si>
    <t>Actual Qty</t>
  </si>
  <si>
    <t>Value</t>
  </si>
  <si>
    <t>Footprint</t>
  </si>
  <si>
    <t>Part number</t>
  </si>
  <si>
    <t>Price</t>
  </si>
  <si>
    <t>Note</t>
  </si>
  <si>
    <t>One board price</t>
  </si>
  <si>
    <t>Line price</t>
  </si>
  <si>
    <t>Status:</t>
  </si>
  <si>
    <t>Ready to order</t>
  </si>
  <si>
    <t xml:space="preserve">C1 C3 </t>
  </si>
  <si>
    <t>0.22uF 50V X5R</t>
  </si>
  <si>
    <t>THT</t>
  </si>
  <si>
    <t>445-FK28X7R1C224KN000-ND</t>
  </si>
  <si>
    <t xml:space="preserve">C2 C4 </t>
  </si>
  <si>
    <t>100uF 50V Electrolytic</t>
  </si>
  <si>
    <t>493-5916-1-ND</t>
  </si>
  <si>
    <t xml:space="preserve">D1 </t>
  </si>
  <si>
    <t>RED</t>
  </si>
  <si>
    <t>Already have</t>
  </si>
  <si>
    <t xml:space="preserve">D2 </t>
  </si>
  <si>
    <t>GREEN</t>
  </si>
  <si>
    <t xml:space="preserve">J1 </t>
  </si>
  <si>
    <t>Motor 1 Connector</t>
  </si>
  <si>
    <t>1x6 2.54</t>
  </si>
  <si>
    <t xml:space="preserve">J2 </t>
  </si>
  <si>
    <t>MPU6050 GY-521 Breakout</t>
  </si>
  <si>
    <t>1x8 2.54</t>
  </si>
  <si>
    <t xml:space="preserve">J3 </t>
  </si>
  <si>
    <t>Motor 2 Connector</t>
  </si>
  <si>
    <t xml:space="preserve">J4 </t>
  </si>
  <si>
    <t>5V Power</t>
  </si>
  <si>
    <t>1x2 2.54</t>
  </si>
  <si>
    <t>Amazon</t>
  </si>
  <si>
    <t xml:space="preserve">J5 </t>
  </si>
  <si>
    <t>Payload Connector</t>
  </si>
  <si>
    <t>1x4 2.54</t>
  </si>
  <si>
    <t xml:space="preserve">J6 </t>
  </si>
  <si>
    <t>12V Power</t>
  </si>
  <si>
    <t xml:space="preserve">R1 </t>
  </si>
  <si>
    <t xml:space="preserve">R2 </t>
  </si>
  <si>
    <t xml:space="preserve">R3 R4 </t>
  </si>
  <si>
    <t>0.1 1% 1W 2512</t>
  </si>
  <si>
    <t>PPC1D.10CT-ND</t>
  </si>
  <si>
    <t xml:space="preserve">U1 </t>
  </si>
  <si>
    <t>Teensy3.2</t>
  </si>
  <si>
    <t xml:space="preserve">U2 U3 </t>
  </si>
  <si>
    <t>A4950E</t>
  </si>
  <si>
    <t>SOIC-8</t>
  </si>
  <si>
    <t>620-1400-1-ND</t>
  </si>
  <si>
    <t>Use SMD</t>
  </si>
  <si>
    <t xml:space="preserve">U4 </t>
  </si>
  <si>
    <t>TXB0108PWR</t>
  </si>
  <si>
    <t>TSSOP20</t>
  </si>
  <si>
    <t>296-52839-1-ND</t>
  </si>
  <si>
    <t xml:space="preserve">U5 </t>
  </si>
  <si>
    <t>NRF24L01_Breakout</t>
  </si>
  <si>
    <t>2x4 2.54</t>
  </si>
  <si>
    <t>Total</t>
  </si>
  <si>
    <t>Total price:</t>
  </si>
  <si>
    <t>Actual price</t>
  </si>
  <si>
    <t xml:space="preserve">C3 C1 </t>
  </si>
  <si>
    <t>10uF</t>
  </si>
  <si>
    <t>732-8856-1-ND</t>
  </si>
  <si>
    <t xml:space="preserve">C4 </t>
  </si>
  <si>
    <t>100uF</t>
  </si>
  <si>
    <t>732-8630-1-ND</t>
  </si>
  <si>
    <t xml:space="preserve">C6 C5 </t>
  </si>
  <si>
    <t>0.1uF</t>
  </si>
  <si>
    <t>732-8962-1-ND</t>
  </si>
  <si>
    <t>Zener 3.3V</t>
  </si>
  <si>
    <t>BZX85C3V3-TAPGICT-ND</t>
  </si>
  <si>
    <t xml:space="preserve">D3 </t>
  </si>
  <si>
    <t>Boost Board</t>
  </si>
  <si>
    <t>AVR-ISP-6</t>
  </si>
  <si>
    <t>2x3 2.54</t>
  </si>
  <si>
    <t>Nunchuk Connector</t>
  </si>
  <si>
    <t>Charge Controller</t>
  </si>
  <si>
    <t>Battery Connector</t>
  </si>
  <si>
    <t xml:space="preserve">R6 </t>
  </si>
  <si>
    <t xml:space="preserve">R7 </t>
  </si>
  <si>
    <t xml:space="preserve">R8 </t>
  </si>
  <si>
    <t>10k</t>
  </si>
  <si>
    <t xml:space="preserve">SW1 </t>
  </si>
  <si>
    <t>SW_SPST</t>
  </si>
  <si>
    <t xml:space="preserve">U2 </t>
  </si>
  <si>
    <t>LM1117-3.3</t>
  </si>
  <si>
    <t>LM1117T-3.3/NOPB-ND</t>
  </si>
  <si>
    <t xml:space="preserve">U3 </t>
  </si>
  <si>
    <t>ATtiny88-AU</t>
  </si>
  <si>
    <t>ATTINY88-PU-ND</t>
  </si>
  <si>
    <t>TXB0108DQSR</t>
  </si>
  <si>
    <t>Use SMD version</t>
  </si>
  <si>
    <t>Radial</t>
  </si>
  <si>
    <t>732-8411-2-ND</t>
  </si>
  <si>
    <t>2616-VUJ101M1HTR-1313STR-ND</t>
  </si>
  <si>
    <t>732-8097-2-ND</t>
  </si>
  <si>
    <t>SMA</t>
  </si>
  <si>
    <t>BZG05C3V3-M3-08GICT-ND</t>
  </si>
  <si>
    <t>160-1168-1-ND</t>
  </si>
  <si>
    <t>Vf 2v</t>
  </si>
  <si>
    <t>160-1169-2-ND</t>
  </si>
  <si>
    <t>Vf 2.1v</t>
  </si>
  <si>
    <t>2057-PH2-06-UA-ND</t>
  </si>
  <si>
    <t>RMCF1206JT330RCT-ND</t>
  </si>
  <si>
    <t>RMCF1206JT220RCT-ND</t>
  </si>
  <si>
    <t>RMCF1206JT10K0CT-ND</t>
  </si>
  <si>
    <t>SOT223</t>
  </si>
  <si>
    <t>488-LM1117MPX-33NOPBCT-ND</t>
  </si>
  <si>
    <t>TQFP32</t>
  </si>
  <si>
    <t>ATTINY88-AU-ND</t>
  </si>
  <si>
    <t>C1</t>
  </si>
  <si>
    <t>Cap</t>
  </si>
  <si>
    <t>C2</t>
  </si>
  <si>
    <t>C3</t>
  </si>
  <si>
    <t>Polarized Cap</t>
  </si>
  <si>
    <t>C4</t>
  </si>
  <si>
    <t>C5,C6</t>
  </si>
  <si>
    <t>100nF</t>
  </si>
  <si>
    <t>C7</t>
  </si>
  <si>
    <t>47uF</t>
  </si>
  <si>
    <t>2616-VE-470M1CTR-0505STR-ND</t>
  </si>
  <si>
    <t>D1</t>
  </si>
  <si>
    <t>Device:LED</t>
  </si>
  <si>
    <t>Blue</t>
  </si>
  <si>
    <t>0603</t>
  </si>
  <si>
    <t>732-4966-2-ND</t>
  </si>
  <si>
    <t>D2</t>
  </si>
  <si>
    <t>Red</t>
  </si>
  <si>
    <t>732-4978-2-ND</t>
  </si>
  <si>
    <t>D3</t>
  </si>
  <si>
    <t>Green</t>
  </si>
  <si>
    <t>732-4971-2-ND</t>
  </si>
  <si>
    <t>J1</t>
  </si>
  <si>
    <t>Connector:USB_B_Micro</t>
  </si>
  <si>
    <t>USB_B_Micro</t>
  </si>
  <si>
    <t>Custom</t>
  </si>
  <si>
    <t>WM17141CT-ND</t>
  </si>
  <si>
    <t>See Ultralibrarian for part files</t>
  </si>
  <si>
    <t>J2</t>
  </si>
  <si>
    <t>Connector:AVR-ISP-6</t>
  </si>
  <si>
    <t>0.1" pitch</t>
  </si>
  <si>
    <t>952-2121-ND</t>
  </si>
  <si>
    <t>J3</t>
  </si>
  <si>
    <t>Connector:Conn_01x04_Female</t>
  </si>
  <si>
    <t>Already Have</t>
  </si>
  <si>
    <t>Q1</t>
  </si>
  <si>
    <t>2n3906</t>
  </si>
  <si>
    <t>2N3906</t>
  </si>
  <si>
    <t>R1</t>
  </si>
  <si>
    <t>220k</t>
  </si>
  <si>
    <t>R2</t>
  </si>
  <si>
    <t>1k</t>
  </si>
  <si>
    <t>R3</t>
  </si>
  <si>
    <t>R4, R6</t>
  </si>
  <si>
    <t>R5</t>
  </si>
  <si>
    <t>33k</t>
  </si>
  <si>
    <t>R7</t>
  </si>
  <si>
    <t>R8</t>
  </si>
  <si>
    <t>SW1</t>
  </si>
  <si>
    <t>U1</t>
  </si>
  <si>
    <t>NE555</t>
  </si>
  <si>
    <t>NE555D</t>
  </si>
  <si>
    <t>Package_SO:SOIC-8_3.9x4.9mm_P1.27mm</t>
  </si>
  <si>
    <t>U2</t>
  </si>
  <si>
    <t>Package_TO_SOT_THT:TO-92_Inline</t>
  </si>
  <si>
    <t>U3</t>
  </si>
  <si>
    <t>ATtiny88</t>
  </si>
  <si>
    <t>Package_QFP:TQFP-32_7x7mm_P0.8mm</t>
  </si>
  <si>
    <t>U4</t>
  </si>
  <si>
    <t>TXB0108</t>
  </si>
  <si>
    <t>Package_SON:USON-20_2x4mm_P0.4mm</t>
  </si>
  <si>
    <t>U5</t>
  </si>
  <si>
    <t>NRF24 Breakout</t>
  </si>
  <si>
    <t>RF_Module:nRF24L01_Breakout</t>
  </si>
  <si>
    <t>Status</t>
  </si>
  <si>
    <t>1276-1106-1-ND</t>
  </si>
  <si>
    <t>493-2226-1-ND</t>
  </si>
  <si>
    <t>CSRN2512FTR100CT-ND</t>
  </si>
  <si>
    <t>Item</t>
  </si>
  <si>
    <t>Link</t>
  </si>
  <si>
    <t>Gearmotor</t>
  </si>
  <si>
    <t>Hub adapter</t>
  </si>
  <si>
    <t>Motor bracket</t>
  </si>
  <si>
    <t>Heat-set insert</t>
  </si>
  <si>
    <t>~6</t>
  </si>
  <si>
    <t>Assorted M3 hardware</t>
  </si>
  <si>
    <t>Assorted</t>
  </si>
  <si>
    <t>https://www.amazon.com/gp/product/B07CYNKLT2/</t>
  </si>
  <si>
    <t>https://www.amazon.com/gp/product/B00Y20YLKY/</t>
  </si>
  <si>
    <t>https://www.pololu.com/product/4864</t>
  </si>
  <si>
    <t>https://www.pololu.com/product/2676</t>
  </si>
  <si>
    <t>https://www.pololu.com/product/1997</t>
  </si>
  <si>
    <t>Total price</t>
  </si>
  <si>
    <t>1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</si>
</sst>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 style="medium">
        <color rgb="FFE0E0E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left" vertical="center"/>
    </xf>
    <xf numFmtId="44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8" fontId="0" fillId="0" borderId="0" xfId="0" applyNumberFormat="1"/>
    <xf numFmtId="0" fontId="2" fillId="3" borderId="1" xfId="0" applyFont="1" applyFill="1" applyBorder="1" applyAlignment="1">
      <alignment horizontal="left" vertical="center"/>
    </xf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E14F-E126-4A9B-86C3-FF93DA41A0CC}">
  <dimension ref="A1:D6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182</v>
      </c>
      <c r="B1" t="s">
        <v>2</v>
      </c>
      <c r="C1" t="s">
        <v>196</v>
      </c>
      <c r="D1" t="s">
        <v>183</v>
      </c>
    </row>
    <row r="2" spans="1:4" x14ac:dyDescent="0.25">
      <c r="A2" t="s">
        <v>184</v>
      </c>
      <c r="B2">
        <v>2</v>
      </c>
      <c r="C2" s="1">
        <f>34.95*2</f>
        <v>69.900000000000006</v>
      </c>
      <c r="D2" t="s">
        <v>193</v>
      </c>
    </row>
    <row r="3" spans="1:4" x14ac:dyDescent="0.25">
      <c r="A3" t="s">
        <v>185</v>
      </c>
      <c r="B3" t="s">
        <v>197</v>
      </c>
      <c r="C3" s="1">
        <v>6.95</v>
      </c>
      <c r="D3" t="s">
        <v>195</v>
      </c>
    </row>
    <row r="4" spans="1:4" x14ac:dyDescent="0.25">
      <c r="A4" t="s">
        <v>186</v>
      </c>
      <c r="B4">
        <v>2</v>
      </c>
      <c r="C4" s="1">
        <f>7.45*2</f>
        <v>14.9</v>
      </c>
      <c r="D4" t="s">
        <v>194</v>
      </c>
    </row>
    <row r="5" spans="1:4" x14ac:dyDescent="0.25">
      <c r="A5" t="s">
        <v>187</v>
      </c>
      <c r="B5" t="s">
        <v>188</v>
      </c>
      <c r="C5" s="1">
        <v>7.49</v>
      </c>
      <c r="D5" t="s">
        <v>192</v>
      </c>
    </row>
    <row r="6" spans="1:4" x14ac:dyDescent="0.25">
      <c r="A6" t="s">
        <v>189</v>
      </c>
      <c r="B6" t="s">
        <v>190</v>
      </c>
      <c r="C6" s="1">
        <v>10.99</v>
      </c>
      <c r="D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AA9C-443E-47D6-83C7-D96CAA943F14}">
  <dimension ref="A1:R19"/>
  <sheetViews>
    <sheetView workbookViewId="0">
      <selection activeCell="A2" sqref="A2:M18"/>
    </sheetView>
  </sheetViews>
  <sheetFormatPr defaultRowHeight="15" x14ac:dyDescent="0.25"/>
  <cols>
    <col min="1" max="1" width="18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K1" t="s">
        <v>9</v>
      </c>
      <c r="M1" t="s">
        <v>10</v>
      </c>
      <c r="Q1" t="s">
        <v>11</v>
      </c>
      <c r="R1" t="s">
        <v>12</v>
      </c>
    </row>
    <row r="2" spans="1:18" ht="15.75" thickBot="1" x14ac:dyDescent="0.3">
      <c r="A2" t="str">
        <f>_xlfn.TEXTJOIN("", TRUE, "Main THT ", B2)</f>
        <v xml:space="preserve">Main THT C1 C3 </v>
      </c>
      <c r="B2" t="s">
        <v>13</v>
      </c>
      <c r="C2">
        <v>2</v>
      </c>
      <c r="D2">
        <v>10</v>
      </c>
      <c r="E2" t="s">
        <v>14</v>
      </c>
      <c r="F2" t="s">
        <v>15</v>
      </c>
      <c r="G2" s="2" t="s">
        <v>16</v>
      </c>
      <c r="H2" s="1">
        <v>0.32</v>
      </c>
      <c r="K2" s="3">
        <f>C2*H2</f>
        <v>0.64</v>
      </c>
      <c r="M2" s="3">
        <f>H2*D2</f>
        <v>3.2</v>
      </c>
    </row>
    <row r="3" spans="1:18" x14ac:dyDescent="0.25">
      <c r="A3" t="str">
        <f t="shared" ref="A3:A18" si="0">_xlfn.TEXTJOIN("", TRUE, "Main THT ", B3)</f>
        <v xml:space="preserve">Main THT C2 C4 </v>
      </c>
      <c r="B3" t="s">
        <v>17</v>
      </c>
      <c r="C3">
        <v>2</v>
      </c>
      <c r="D3">
        <v>10</v>
      </c>
      <c r="E3" t="s">
        <v>18</v>
      </c>
      <c r="F3" t="s">
        <v>15</v>
      </c>
      <c r="G3" s="4" t="s">
        <v>19</v>
      </c>
      <c r="H3" s="1">
        <v>0.20499999999999999</v>
      </c>
      <c r="K3" s="3">
        <f t="shared" ref="K3:K18" si="1">C3*H3</f>
        <v>0.41</v>
      </c>
      <c r="M3" s="3">
        <f t="shared" ref="M3:M18" si="2">H3*D3</f>
        <v>2.0499999999999998</v>
      </c>
    </row>
    <row r="4" spans="1:18" x14ac:dyDescent="0.25">
      <c r="A4" t="str">
        <f t="shared" si="0"/>
        <v xml:space="preserve">Main THT D1 </v>
      </c>
      <c r="B4" t="s">
        <v>20</v>
      </c>
      <c r="C4">
        <v>1</v>
      </c>
      <c r="D4">
        <v>10</v>
      </c>
      <c r="E4" t="s">
        <v>21</v>
      </c>
      <c r="G4" s="4"/>
      <c r="H4" s="1"/>
      <c r="I4" t="s">
        <v>22</v>
      </c>
      <c r="K4" s="3">
        <f t="shared" si="1"/>
        <v>0</v>
      </c>
      <c r="M4" s="3">
        <f t="shared" si="2"/>
        <v>0</v>
      </c>
    </row>
    <row r="5" spans="1:18" x14ac:dyDescent="0.25">
      <c r="A5" t="str">
        <f t="shared" si="0"/>
        <v xml:space="preserve">Main THT D2 </v>
      </c>
      <c r="B5" t="s">
        <v>23</v>
      </c>
      <c r="C5">
        <v>1</v>
      </c>
      <c r="D5">
        <v>10</v>
      </c>
      <c r="E5" t="s">
        <v>24</v>
      </c>
      <c r="G5" s="4"/>
      <c r="H5" s="1"/>
      <c r="I5" t="s">
        <v>22</v>
      </c>
      <c r="K5" s="3">
        <f t="shared" si="1"/>
        <v>0</v>
      </c>
      <c r="M5" s="3">
        <f t="shared" si="2"/>
        <v>0</v>
      </c>
    </row>
    <row r="6" spans="1:18" x14ac:dyDescent="0.25">
      <c r="A6" t="str">
        <f t="shared" si="0"/>
        <v xml:space="preserve">Main THT J1 </v>
      </c>
      <c r="B6" t="s">
        <v>25</v>
      </c>
      <c r="C6">
        <v>1</v>
      </c>
      <c r="D6">
        <v>1</v>
      </c>
      <c r="E6" t="s">
        <v>26</v>
      </c>
      <c r="F6" t="s">
        <v>27</v>
      </c>
      <c r="H6" s="1"/>
      <c r="I6" t="s">
        <v>22</v>
      </c>
      <c r="K6" s="3">
        <f t="shared" si="1"/>
        <v>0</v>
      </c>
      <c r="M6" s="3">
        <f t="shared" si="2"/>
        <v>0</v>
      </c>
    </row>
    <row r="7" spans="1:18" x14ac:dyDescent="0.25">
      <c r="A7" t="str">
        <f t="shared" si="0"/>
        <v xml:space="preserve">Main THT J2 </v>
      </c>
      <c r="B7" t="s">
        <v>28</v>
      </c>
      <c r="C7">
        <v>1</v>
      </c>
      <c r="D7">
        <v>1</v>
      </c>
      <c r="E7" t="s">
        <v>29</v>
      </c>
      <c r="F7" t="s">
        <v>30</v>
      </c>
      <c r="H7" s="1"/>
      <c r="I7" t="s">
        <v>22</v>
      </c>
      <c r="K7" s="3">
        <f t="shared" si="1"/>
        <v>0</v>
      </c>
      <c r="M7" s="3">
        <f t="shared" si="2"/>
        <v>0</v>
      </c>
    </row>
    <row r="8" spans="1:18" x14ac:dyDescent="0.25">
      <c r="A8" t="str">
        <f t="shared" si="0"/>
        <v xml:space="preserve">Main THT J3 </v>
      </c>
      <c r="B8" t="s">
        <v>31</v>
      </c>
      <c r="C8">
        <v>1</v>
      </c>
      <c r="D8">
        <v>1</v>
      </c>
      <c r="E8" t="s">
        <v>32</v>
      </c>
      <c r="F8" t="s">
        <v>27</v>
      </c>
      <c r="H8" s="1"/>
      <c r="I8" t="s">
        <v>22</v>
      </c>
      <c r="K8" s="3">
        <f t="shared" si="1"/>
        <v>0</v>
      </c>
      <c r="M8" s="3">
        <f t="shared" si="2"/>
        <v>0</v>
      </c>
    </row>
    <row r="9" spans="1:18" x14ac:dyDescent="0.25">
      <c r="A9" t="str">
        <f t="shared" si="0"/>
        <v xml:space="preserve">Main THT J4 </v>
      </c>
      <c r="B9" t="s">
        <v>33</v>
      </c>
      <c r="C9">
        <v>1</v>
      </c>
      <c r="D9">
        <v>1</v>
      </c>
      <c r="E9" t="s">
        <v>34</v>
      </c>
      <c r="F9" t="s">
        <v>35</v>
      </c>
      <c r="H9" s="1"/>
      <c r="I9" t="s">
        <v>36</v>
      </c>
      <c r="K9" s="3">
        <f t="shared" si="1"/>
        <v>0</v>
      </c>
      <c r="M9" s="3">
        <f t="shared" si="2"/>
        <v>0</v>
      </c>
    </row>
    <row r="10" spans="1:18" x14ac:dyDescent="0.25">
      <c r="A10" t="str">
        <f t="shared" si="0"/>
        <v xml:space="preserve">Main THT J5 </v>
      </c>
      <c r="B10" t="s">
        <v>37</v>
      </c>
      <c r="C10">
        <v>1</v>
      </c>
      <c r="D10">
        <v>1</v>
      </c>
      <c r="E10" t="s">
        <v>38</v>
      </c>
      <c r="F10" t="s">
        <v>39</v>
      </c>
      <c r="H10" s="1"/>
      <c r="I10" t="s">
        <v>22</v>
      </c>
      <c r="K10" s="3">
        <f t="shared" si="1"/>
        <v>0</v>
      </c>
      <c r="M10" s="3">
        <f t="shared" si="2"/>
        <v>0</v>
      </c>
    </row>
    <row r="11" spans="1:18" x14ac:dyDescent="0.25">
      <c r="A11" t="str">
        <f t="shared" si="0"/>
        <v xml:space="preserve">Main THT J6 </v>
      </c>
      <c r="B11" t="s">
        <v>40</v>
      </c>
      <c r="C11">
        <v>1</v>
      </c>
      <c r="D11">
        <v>1</v>
      </c>
      <c r="E11" t="s">
        <v>41</v>
      </c>
      <c r="F11" t="s">
        <v>35</v>
      </c>
      <c r="H11" s="1"/>
      <c r="I11" t="s">
        <v>36</v>
      </c>
      <c r="K11" s="3">
        <f t="shared" si="1"/>
        <v>0</v>
      </c>
      <c r="M11" s="3">
        <f t="shared" si="2"/>
        <v>0</v>
      </c>
    </row>
    <row r="12" spans="1:18" x14ac:dyDescent="0.25">
      <c r="A12" t="str">
        <f t="shared" si="0"/>
        <v xml:space="preserve">Main THT R1 </v>
      </c>
      <c r="B12" t="s">
        <v>42</v>
      </c>
      <c r="C12">
        <v>1</v>
      </c>
      <c r="D12">
        <v>10</v>
      </c>
      <c r="G12" s="4"/>
      <c r="H12" s="1"/>
      <c r="I12" t="s">
        <v>22</v>
      </c>
      <c r="K12" s="3">
        <f t="shared" si="1"/>
        <v>0</v>
      </c>
      <c r="M12" s="3">
        <f t="shared" si="2"/>
        <v>0</v>
      </c>
    </row>
    <row r="13" spans="1:18" x14ac:dyDescent="0.25">
      <c r="A13" t="str">
        <f t="shared" si="0"/>
        <v xml:space="preserve">Main THT R2 </v>
      </c>
      <c r="B13" t="s">
        <v>43</v>
      </c>
      <c r="C13">
        <v>1</v>
      </c>
      <c r="D13">
        <v>10</v>
      </c>
      <c r="G13" s="4"/>
      <c r="H13" s="1"/>
      <c r="I13" t="s">
        <v>22</v>
      </c>
      <c r="K13" s="3">
        <f t="shared" si="1"/>
        <v>0</v>
      </c>
      <c r="M13" s="3">
        <f t="shared" si="2"/>
        <v>0</v>
      </c>
    </row>
    <row r="14" spans="1:18" x14ac:dyDescent="0.25">
      <c r="A14" t="str">
        <f t="shared" si="0"/>
        <v xml:space="preserve">Main THT R3 R4 </v>
      </c>
      <c r="B14" t="s">
        <v>44</v>
      </c>
      <c r="C14">
        <v>2</v>
      </c>
      <c r="E14" t="s">
        <v>45</v>
      </c>
      <c r="F14" t="s">
        <v>15</v>
      </c>
      <c r="G14" s="4" t="s">
        <v>46</v>
      </c>
      <c r="H14" s="1">
        <v>0.77</v>
      </c>
      <c r="K14" s="3">
        <f t="shared" si="1"/>
        <v>1.54</v>
      </c>
      <c r="M14" s="3">
        <f t="shared" si="2"/>
        <v>0</v>
      </c>
    </row>
    <row r="15" spans="1:18" x14ac:dyDescent="0.25">
      <c r="A15" t="str">
        <f t="shared" si="0"/>
        <v xml:space="preserve">Main THT U1 </v>
      </c>
      <c r="B15" t="s">
        <v>47</v>
      </c>
      <c r="C15">
        <v>1</v>
      </c>
      <c r="D15">
        <v>1</v>
      </c>
      <c r="E15" t="s">
        <v>48</v>
      </c>
      <c r="H15" s="1"/>
      <c r="I15" t="s">
        <v>22</v>
      </c>
      <c r="K15" s="3">
        <f t="shared" si="1"/>
        <v>0</v>
      </c>
      <c r="M15" s="3">
        <f t="shared" si="2"/>
        <v>0</v>
      </c>
    </row>
    <row r="16" spans="1:18" x14ac:dyDescent="0.25">
      <c r="A16" t="str">
        <f t="shared" si="0"/>
        <v xml:space="preserve">Main THT U2 U3 </v>
      </c>
      <c r="B16" t="s">
        <v>49</v>
      </c>
      <c r="C16">
        <v>2</v>
      </c>
      <c r="D16">
        <v>2</v>
      </c>
      <c r="E16" t="s">
        <v>50</v>
      </c>
      <c r="F16" t="s">
        <v>51</v>
      </c>
      <c r="G16" s="5" t="s">
        <v>52</v>
      </c>
      <c r="H16" s="1">
        <v>2.84</v>
      </c>
      <c r="I16" t="s">
        <v>53</v>
      </c>
      <c r="K16" s="3">
        <f t="shared" si="1"/>
        <v>5.68</v>
      </c>
      <c r="M16" s="3">
        <f t="shared" si="2"/>
        <v>5.68</v>
      </c>
    </row>
    <row r="17" spans="1:13" x14ac:dyDescent="0.25">
      <c r="A17" t="str">
        <f t="shared" si="0"/>
        <v xml:space="preserve">Main THT U4 </v>
      </c>
      <c r="B17" t="s">
        <v>54</v>
      </c>
      <c r="C17">
        <v>1</v>
      </c>
      <c r="D17">
        <v>1</v>
      </c>
      <c r="E17" t="s">
        <v>55</v>
      </c>
      <c r="F17" t="s">
        <v>56</v>
      </c>
      <c r="G17" s="4" t="s">
        <v>57</v>
      </c>
      <c r="H17" s="1">
        <v>1.29</v>
      </c>
      <c r="I17" t="s">
        <v>53</v>
      </c>
      <c r="K17" s="3">
        <f t="shared" si="1"/>
        <v>1.29</v>
      </c>
      <c r="M17" s="3">
        <f t="shared" si="2"/>
        <v>1.29</v>
      </c>
    </row>
    <row r="18" spans="1:13" x14ac:dyDescent="0.25">
      <c r="A18" t="str">
        <f t="shared" si="0"/>
        <v xml:space="preserve">Main THT U5 </v>
      </c>
      <c r="B18" t="s">
        <v>58</v>
      </c>
      <c r="C18">
        <v>1</v>
      </c>
      <c r="D18">
        <v>1</v>
      </c>
      <c r="E18" t="s">
        <v>59</v>
      </c>
      <c r="F18" t="s">
        <v>60</v>
      </c>
      <c r="H18" s="1"/>
      <c r="I18" t="s">
        <v>36</v>
      </c>
      <c r="K18" s="3">
        <f t="shared" si="1"/>
        <v>0</v>
      </c>
      <c r="M18" s="3">
        <f t="shared" si="2"/>
        <v>0</v>
      </c>
    </row>
    <row r="19" spans="1:13" x14ac:dyDescent="0.25">
      <c r="H19" s="1"/>
      <c r="J19" t="s">
        <v>61</v>
      </c>
      <c r="K19" s="3">
        <f>SUM(K2:K18)</f>
        <v>9.5599999999999987</v>
      </c>
      <c r="L19" t="s">
        <v>62</v>
      </c>
      <c r="M19" s="3">
        <f>SUM(M2:M18)</f>
        <v>12.219999999999999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0D9A-7D65-412D-AD32-DEFE14252E6C}">
  <dimension ref="A1:V22"/>
  <sheetViews>
    <sheetView workbookViewId="0">
      <selection activeCell="A2" sqref="A2:M18"/>
    </sheetView>
  </sheetViews>
  <sheetFormatPr defaultRowHeight="15" x14ac:dyDescent="0.25"/>
  <cols>
    <col min="1" max="1" width="29.42578125" customWidth="1"/>
    <col min="5" max="5" width="20.42578125" customWidth="1"/>
    <col min="7" max="7" width="12.5703125" customWidth="1"/>
    <col min="8" max="8" width="12.7109375" customWidth="1"/>
    <col min="10" max="10" width="11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K1" t="s">
        <v>9</v>
      </c>
      <c r="M1" t="s">
        <v>63</v>
      </c>
      <c r="P1" t="s">
        <v>11</v>
      </c>
      <c r="Q1" t="s">
        <v>12</v>
      </c>
    </row>
    <row r="2" spans="1:22" x14ac:dyDescent="0.25">
      <c r="A2" t="str">
        <f>_xlfn.TEXTJOIN("", TRUE, "Controller THT ", B2)</f>
        <v xml:space="preserve">Controller THT C3 C1 </v>
      </c>
      <c r="B2" t="s">
        <v>64</v>
      </c>
      <c r="C2">
        <v>2</v>
      </c>
      <c r="D2">
        <v>10</v>
      </c>
      <c r="E2" t="s">
        <v>65</v>
      </c>
      <c r="F2" t="s">
        <v>15</v>
      </c>
      <c r="G2" s="4" t="s">
        <v>66</v>
      </c>
      <c r="H2" s="1">
        <v>0.1</v>
      </c>
      <c r="I2" s="1"/>
      <c r="K2" s="3">
        <f>C2*H2</f>
        <v>0.2</v>
      </c>
      <c r="M2" s="3">
        <f>D2*H2</f>
        <v>1</v>
      </c>
    </row>
    <row r="3" spans="1:22" x14ac:dyDescent="0.25">
      <c r="A3" t="str">
        <f t="shared" ref="A3:A20" si="0">_xlfn.TEXTJOIN("", TRUE, "Controller THT ", B3)</f>
        <v xml:space="preserve">Controller THT C4 </v>
      </c>
      <c r="B3" t="s">
        <v>67</v>
      </c>
      <c r="C3">
        <v>1</v>
      </c>
      <c r="D3">
        <v>10</v>
      </c>
      <c r="E3" t="s">
        <v>68</v>
      </c>
      <c r="F3" t="s">
        <v>15</v>
      </c>
      <c r="G3" s="4" t="s">
        <v>69</v>
      </c>
      <c r="H3" s="1">
        <v>0.12</v>
      </c>
      <c r="I3" s="1"/>
      <c r="K3" s="3">
        <f t="shared" ref="K3:K19" si="1">C3*H3</f>
        <v>0.12</v>
      </c>
      <c r="M3" s="3">
        <f t="shared" ref="M3:M19" si="2">D3*H3</f>
        <v>1.2</v>
      </c>
    </row>
    <row r="4" spans="1:22" x14ac:dyDescent="0.25">
      <c r="A4" t="str">
        <f t="shared" si="0"/>
        <v xml:space="preserve">Controller THT C6 C5 </v>
      </c>
      <c r="B4" t="s">
        <v>70</v>
      </c>
      <c r="C4">
        <v>2</v>
      </c>
      <c r="D4">
        <v>10</v>
      </c>
      <c r="E4" t="s">
        <v>71</v>
      </c>
      <c r="F4" t="s">
        <v>15</v>
      </c>
      <c r="G4" s="4" t="s">
        <v>72</v>
      </c>
      <c r="H4" s="1">
        <v>0.1</v>
      </c>
      <c r="I4" s="1"/>
      <c r="K4" s="3">
        <f t="shared" si="1"/>
        <v>0.2</v>
      </c>
      <c r="M4" s="3">
        <f t="shared" si="2"/>
        <v>1</v>
      </c>
      <c r="V4" s="4"/>
    </row>
    <row r="5" spans="1:22" x14ac:dyDescent="0.25">
      <c r="A5" t="str">
        <f t="shared" si="0"/>
        <v xml:space="preserve">Controller THT D1 </v>
      </c>
      <c r="B5" t="s">
        <v>20</v>
      </c>
      <c r="C5">
        <v>1</v>
      </c>
      <c r="E5" t="s">
        <v>73</v>
      </c>
      <c r="F5" t="s">
        <v>15</v>
      </c>
      <c r="G5" s="4" t="s">
        <v>74</v>
      </c>
      <c r="H5" s="1">
        <v>0.39</v>
      </c>
      <c r="I5" s="1"/>
      <c r="K5" s="3">
        <f t="shared" si="1"/>
        <v>0.39</v>
      </c>
      <c r="M5" s="3">
        <f t="shared" si="2"/>
        <v>0</v>
      </c>
    </row>
    <row r="6" spans="1:22" x14ac:dyDescent="0.25">
      <c r="A6" t="str">
        <f t="shared" si="0"/>
        <v xml:space="preserve">Controller THT D2 </v>
      </c>
      <c r="B6" t="s">
        <v>23</v>
      </c>
      <c r="C6">
        <v>1</v>
      </c>
      <c r="E6" t="s">
        <v>21</v>
      </c>
      <c r="G6" s="4"/>
      <c r="H6" s="1"/>
      <c r="I6" t="s">
        <v>22</v>
      </c>
      <c r="K6" s="3">
        <f t="shared" si="1"/>
        <v>0</v>
      </c>
      <c r="M6" s="3">
        <f t="shared" si="2"/>
        <v>0</v>
      </c>
    </row>
    <row r="7" spans="1:22" x14ac:dyDescent="0.25">
      <c r="A7" t="str">
        <f t="shared" si="0"/>
        <v xml:space="preserve">Controller THT D3 </v>
      </c>
      <c r="B7" t="s">
        <v>75</v>
      </c>
      <c r="C7">
        <v>1</v>
      </c>
      <c r="E7" t="s">
        <v>24</v>
      </c>
      <c r="G7" s="4"/>
      <c r="H7" s="1"/>
      <c r="I7" t="s">
        <v>22</v>
      </c>
      <c r="K7" s="3">
        <f t="shared" si="1"/>
        <v>0</v>
      </c>
      <c r="M7" s="3">
        <f t="shared" si="2"/>
        <v>0</v>
      </c>
    </row>
    <row r="8" spans="1:22" x14ac:dyDescent="0.25">
      <c r="A8" t="str">
        <f t="shared" si="0"/>
        <v xml:space="preserve">Controller THT J1 </v>
      </c>
      <c r="B8" t="s">
        <v>25</v>
      </c>
      <c r="C8">
        <v>1</v>
      </c>
      <c r="E8" t="s">
        <v>76</v>
      </c>
      <c r="I8" s="1" t="s">
        <v>22</v>
      </c>
      <c r="K8" s="3">
        <f t="shared" si="1"/>
        <v>0</v>
      </c>
      <c r="M8" s="3">
        <f t="shared" si="2"/>
        <v>0</v>
      </c>
    </row>
    <row r="9" spans="1:22" ht="15.75" thickBot="1" x14ac:dyDescent="0.3">
      <c r="A9" t="str">
        <f t="shared" si="0"/>
        <v xml:space="preserve">Controller THT J2 </v>
      </c>
      <c r="B9" t="s">
        <v>28</v>
      </c>
      <c r="C9">
        <v>1</v>
      </c>
      <c r="E9" t="s">
        <v>77</v>
      </c>
      <c r="F9" t="s">
        <v>78</v>
      </c>
      <c r="G9" s="2"/>
      <c r="H9" s="1"/>
      <c r="I9" s="1" t="s">
        <v>22</v>
      </c>
      <c r="K9" s="3">
        <f t="shared" si="1"/>
        <v>0</v>
      </c>
      <c r="M9" s="3">
        <f t="shared" si="2"/>
        <v>0</v>
      </c>
    </row>
    <row r="10" spans="1:22" x14ac:dyDescent="0.25">
      <c r="A10" t="str">
        <f t="shared" si="0"/>
        <v xml:space="preserve">Controller THT J3 </v>
      </c>
      <c r="B10" t="s">
        <v>31</v>
      </c>
      <c r="C10">
        <v>1</v>
      </c>
      <c r="E10" t="s">
        <v>79</v>
      </c>
      <c r="I10" s="1" t="s">
        <v>22</v>
      </c>
      <c r="K10" s="3">
        <f t="shared" si="1"/>
        <v>0</v>
      </c>
      <c r="M10" s="3">
        <f t="shared" si="2"/>
        <v>0</v>
      </c>
    </row>
    <row r="11" spans="1:22" x14ac:dyDescent="0.25">
      <c r="A11" t="str">
        <f t="shared" si="0"/>
        <v xml:space="preserve">Controller THT J4 </v>
      </c>
      <c r="B11" t="s">
        <v>33</v>
      </c>
      <c r="C11">
        <v>1</v>
      </c>
      <c r="E11" t="s">
        <v>80</v>
      </c>
      <c r="I11" s="1" t="s">
        <v>22</v>
      </c>
      <c r="K11" s="3">
        <f t="shared" si="1"/>
        <v>0</v>
      </c>
      <c r="M11" s="3">
        <f t="shared" si="2"/>
        <v>0</v>
      </c>
    </row>
    <row r="12" spans="1:22" x14ac:dyDescent="0.25">
      <c r="A12" t="str">
        <f t="shared" si="0"/>
        <v xml:space="preserve">Controller THT J5 </v>
      </c>
      <c r="B12" t="s">
        <v>37</v>
      </c>
      <c r="C12">
        <v>1</v>
      </c>
      <c r="E12" t="s">
        <v>81</v>
      </c>
      <c r="I12" s="1" t="s">
        <v>22</v>
      </c>
      <c r="K12" s="3">
        <f t="shared" si="1"/>
        <v>0</v>
      </c>
      <c r="M12" s="3">
        <f t="shared" si="2"/>
        <v>0</v>
      </c>
    </row>
    <row r="13" spans="1:22" x14ac:dyDescent="0.25">
      <c r="A13" t="str">
        <f t="shared" si="0"/>
        <v xml:space="preserve">Controller THT R6 </v>
      </c>
      <c r="B13" t="s">
        <v>82</v>
      </c>
      <c r="C13">
        <v>1</v>
      </c>
      <c r="E13">
        <v>330</v>
      </c>
      <c r="G13" s="4"/>
      <c r="H13" s="1"/>
      <c r="I13" s="1" t="s">
        <v>22</v>
      </c>
      <c r="K13" s="3">
        <f t="shared" si="1"/>
        <v>0</v>
      </c>
      <c r="M13" s="3">
        <f t="shared" si="2"/>
        <v>0</v>
      </c>
    </row>
    <row r="14" spans="1:22" x14ac:dyDescent="0.25">
      <c r="A14" t="str">
        <f t="shared" si="0"/>
        <v xml:space="preserve">Controller THT R7 </v>
      </c>
      <c r="B14" t="s">
        <v>83</v>
      </c>
      <c r="C14">
        <v>1</v>
      </c>
      <c r="E14">
        <v>220</v>
      </c>
      <c r="G14" s="4"/>
      <c r="H14" s="1"/>
      <c r="I14" s="1" t="s">
        <v>22</v>
      </c>
      <c r="K14" s="3">
        <f t="shared" si="1"/>
        <v>0</v>
      </c>
      <c r="M14" s="3">
        <f t="shared" si="2"/>
        <v>0</v>
      </c>
    </row>
    <row r="15" spans="1:22" x14ac:dyDescent="0.25">
      <c r="A15" t="str">
        <f t="shared" si="0"/>
        <v xml:space="preserve">Controller THT R8 </v>
      </c>
      <c r="B15" t="s">
        <v>84</v>
      </c>
      <c r="C15">
        <v>1</v>
      </c>
      <c r="E15" t="s">
        <v>85</v>
      </c>
      <c r="G15" s="4"/>
      <c r="H15" s="1"/>
      <c r="I15" s="1" t="s">
        <v>22</v>
      </c>
      <c r="K15" s="3">
        <f t="shared" si="1"/>
        <v>0</v>
      </c>
      <c r="M15" s="3">
        <f t="shared" si="2"/>
        <v>0</v>
      </c>
    </row>
    <row r="16" spans="1:22" x14ac:dyDescent="0.25">
      <c r="A16" t="str">
        <f t="shared" si="0"/>
        <v xml:space="preserve">Controller THT SW1 </v>
      </c>
      <c r="B16" t="s">
        <v>86</v>
      </c>
      <c r="C16">
        <v>1</v>
      </c>
      <c r="E16" t="s">
        <v>87</v>
      </c>
      <c r="I16" s="1" t="s">
        <v>22</v>
      </c>
      <c r="K16" s="3">
        <f t="shared" si="1"/>
        <v>0</v>
      </c>
      <c r="M16" s="3">
        <f t="shared" si="2"/>
        <v>0</v>
      </c>
    </row>
    <row r="17" spans="1:13" ht="15.75" thickBot="1" x14ac:dyDescent="0.3">
      <c r="A17" t="str">
        <f t="shared" si="0"/>
        <v xml:space="preserve">Controller THT U2 </v>
      </c>
      <c r="B17" t="s">
        <v>88</v>
      </c>
      <c r="C17">
        <v>1</v>
      </c>
      <c r="D17">
        <v>5</v>
      </c>
      <c r="E17" t="s">
        <v>89</v>
      </c>
      <c r="F17" t="s">
        <v>15</v>
      </c>
      <c r="G17" s="2" t="s">
        <v>90</v>
      </c>
      <c r="H17" s="1">
        <v>1.64</v>
      </c>
      <c r="I17" s="1"/>
      <c r="K17" s="3">
        <f t="shared" si="1"/>
        <v>1.64</v>
      </c>
      <c r="M17" s="3">
        <f t="shared" si="2"/>
        <v>8.1999999999999993</v>
      </c>
    </row>
    <row r="18" spans="1:13" ht="15.75" thickBot="1" x14ac:dyDescent="0.3">
      <c r="A18" t="str">
        <f t="shared" si="0"/>
        <v xml:space="preserve">Controller THT U3 </v>
      </c>
      <c r="B18" t="s">
        <v>91</v>
      </c>
      <c r="C18">
        <v>1</v>
      </c>
      <c r="D18">
        <v>5</v>
      </c>
      <c r="E18" t="s">
        <v>92</v>
      </c>
      <c r="F18" t="s">
        <v>15</v>
      </c>
      <c r="G18" s="2" t="s">
        <v>93</v>
      </c>
      <c r="H18" s="1">
        <v>1.8</v>
      </c>
      <c r="I18" s="1"/>
      <c r="K18" s="3">
        <f t="shared" si="1"/>
        <v>1.8</v>
      </c>
      <c r="M18" s="3">
        <f t="shared" si="2"/>
        <v>9</v>
      </c>
    </row>
    <row r="19" spans="1:13" x14ac:dyDescent="0.25">
      <c r="A19" t="str">
        <f t="shared" si="0"/>
        <v xml:space="preserve">Controller THT U4 </v>
      </c>
      <c r="B19" t="s">
        <v>54</v>
      </c>
      <c r="C19">
        <v>1</v>
      </c>
      <c r="D19">
        <v>2</v>
      </c>
      <c r="E19" t="s">
        <v>94</v>
      </c>
      <c r="F19" t="s">
        <v>56</v>
      </c>
      <c r="G19" s="4" t="s">
        <v>57</v>
      </c>
      <c r="H19" s="1">
        <v>1.29</v>
      </c>
      <c r="I19" s="1" t="s">
        <v>95</v>
      </c>
      <c r="K19" s="3">
        <f t="shared" si="1"/>
        <v>1.29</v>
      </c>
      <c r="M19" s="3">
        <f t="shared" si="2"/>
        <v>2.58</v>
      </c>
    </row>
    <row r="20" spans="1:13" x14ac:dyDescent="0.25">
      <c r="A20" t="str">
        <f t="shared" si="0"/>
        <v xml:space="preserve">Controller THT U5 </v>
      </c>
      <c r="B20" t="s">
        <v>58</v>
      </c>
      <c r="C20">
        <v>1</v>
      </c>
      <c r="E20" t="s">
        <v>59</v>
      </c>
      <c r="I20" s="1" t="s">
        <v>36</v>
      </c>
      <c r="K20" s="3">
        <f>C7*H7</f>
        <v>0</v>
      </c>
      <c r="M20" s="3">
        <f>D7*H7</f>
        <v>0</v>
      </c>
    </row>
    <row r="21" spans="1:13" x14ac:dyDescent="0.25">
      <c r="K21" s="3">
        <f>SUM(K2:K20)</f>
        <v>5.64</v>
      </c>
      <c r="M21" s="3">
        <f>SUM(M2:M20)</f>
        <v>22.979999999999997</v>
      </c>
    </row>
    <row r="22" spans="1:13" x14ac:dyDescent="0.25">
      <c r="K22" s="3"/>
      <c r="M2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72A1-54CC-4D85-9FBC-450CB0749FD8}">
  <dimension ref="A1:P66"/>
  <sheetViews>
    <sheetView workbookViewId="0">
      <selection activeCell="A2" sqref="A2:M18"/>
    </sheetView>
  </sheetViews>
  <sheetFormatPr defaultRowHeight="15" x14ac:dyDescent="0.25"/>
  <cols>
    <col min="1" max="1" width="14.7109375" customWidth="1"/>
    <col min="5" max="5" width="22.5703125" customWidth="1"/>
    <col min="7" max="7" width="12" customWidth="1"/>
    <col min="9" max="10" width="9.14062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K1" t="s">
        <v>9</v>
      </c>
      <c r="M1" t="s">
        <v>63</v>
      </c>
      <c r="O1" t="s">
        <v>11</v>
      </c>
      <c r="P1" t="s">
        <v>12</v>
      </c>
    </row>
    <row r="2" spans="1:16" x14ac:dyDescent="0.25">
      <c r="A2" t="str">
        <f>_xlfn.TEXTJOIN("", TRUE, "Controller ", B2)</f>
        <v xml:space="preserve">Controller C3 C1 </v>
      </c>
      <c r="B2" t="s">
        <v>64</v>
      </c>
      <c r="C2">
        <v>2</v>
      </c>
      <c r="D2">
        <v>10</v>
      </c>
      <c r="E2" t="s">
        <v>65</v>
      </c>
      <c r="F2" t="s">
        <v>96</v>
      </c>
      <c r="G2" s="6" t="s">
        <v>97</v>
      </c>
      <c r="H2" s="1">
        <v>0.17</v>
      </c>
      <c r="K2" s="3">
        <f>C2*H2</f>
        <v>0.34</v>
      </c>
      <c r="M2" s="3">
        <f>D2*H2</f>
        <v>1.7000000000000002</v>
      </c>
    </row>
    <row r="3" spans="1:16" x14ac:dyDescent="0.25">
      <c r="A3" t="str">
        <f t="shared" ref="A3:A20" si="0">_xlfn.TEXTJOIN("", TRUE, "Controller ", B3)</f>
        <v xml:space="preserve">Controller C4 </v>
      </c>
      <c r="B3" t="s">
        <v>67</v>
      </c>
      <c r="C3">
        <v>1</v>
      </c>
      <c r="D3">
        <v>10</v>
      </c>
      <c r="E3" t="s">
        <v>68</v>
      </c>
      <c r="F3" t="s">
        <v>96</v>
      </c>
      <c r="G3" s="4" t="s">
        <v>98</v>
      </c>
      <c r="H3" s="1">
        <v>0.12</v>
      </c>
      <c r="K3" s="3">
        <f t="shared" ref="K3:K20" si="1">C3*H3</f>
        <v>0.12</v>
      </c>
      <c r="M3" s="3">
        <f t="shared" ref="M3:M20" si="2">D3*H3</f>
        <v>1.2</v>
      </c>
    </row>
    <row r="4" spans="1:16" x14ac:dyDescent="0.25">
      <c r="A4" t="str">
        <f t="shared" si="0"/>
        <v xml:space="preserve">Controller C6 C5 </v>
      </c>
      <c r="B4" t="s">
        <v>70</v>
      </c>
      <c r="C4">
        <v>2</v>
      </c>
      <c r="D4">
        <v>10</v>
      </c>
      <c r="E4" t="s">
        <v>71</v>
      </c>
      <c r="F4">
        <v>1206</v>
      </c>
      <c r="G4" s="6" t="s">
        <v>99</v>
      </c>
      <c r="H4" s="1">
        <v>0.11</v>
      </c>
      <c r="K4" s="3">
        <f t="shared" si="1"/>
        <v>0.22</v>
      </c>
      <c r="M4" s="3">
        <f t="shared" si="2"/>
        <v>1.1000000000000001</v>
      </c>
    </row>
    <row r="5" spans="1:16" x14ac:dyDescent="0.25">
      <c r="A5" t="str">
        <f t="shared" si="0"/>
        <v xml:space="preserve">Controller D1 </v>
      </c>
      <c r="B5" t="s">
        <v>20</v>
      </c>
      <c r="C5">
        <v>1</v>
      </c>
      <c r="D5">
        <v>10</v>
      </c>
      <c r="E5" t="s">
        <v>73</v>
      </c>
      <c r="F5" t="s">
        <v>100</v>
      </c>
      <c r="G5" s="4" t="s">
        <v>101</v>
      </c>
      <c r="H5" s="7">
        <v>0.41</v>
      </c>
      <c r="K5" s="3">
        <f t="shared" si="1"/>
        <v>0.41</v>
      </c>
      <c r="M5" s="3">
        <f t="shared" si="2"/>
        <v>4.0999999999999996</v>
      </c>
    </row>
    <row r="6" spans="1:16" x14ac:dyDescent="0.25">
      <c r="A6" t="str">
        <f t="shared" si="0"/>
        <v xml:space="preserve">Controller D2 </v>
      </c>
      <c r="B6" t="s">
        <v>23</v>
      </c>
      <c r="C6">
        <v>1</v>
      </c>
      <c r="D6">
        <v>10</v>
      </c>
      <c r="E6" t="s">
        <v>21</v>
      </c>
      <c r="F6">
        <v>1206</v>
      </c>
      <c r="G6" s="4" t="s">
        <v>102</v>
      </c>
      <c r="H6" s="1">
        <v>0.17599999999999999</v>
      </c>
      <c r="I6" t="s">
        <v>103</v>
      </c>
      <c r="K6" s="3">
        <f t="shared" si="1"/>
        <v>0.17599999999999999</v>
      </c>
      <c r="M6" s="3">
        <f t="shared" si="2"/>
        <v>1.7599999999999998</v>
      </c>
    </row>
    <row r="7" spans="1:16" x14ac:dyDescent="0.25">
      <c r="A7" t="str">
        <f t="shared" si="0"/>
        <v xml:space="preserve">Controller D3 </v>
      </c>
      <c r="B7" t="s">
        <v>75</v>
      </c>
      <c r="C7">
        <v>1</v>
      </c>
      <c r="D7">
        <v>10</v>
      </c>
      <c r="E7" t="s">
        <v>24</v>
      </c>
      <c r="F7">
        <v>1206</v>
      </c>
      <c r="G7" s="4" t="s">
        <v>104</v>
      </c>
      <c r="H7" s="1">
        <v>0.16900000000000001</v>
      </c>
      <c r="I7" t="s">
        <v>105</v>
      </c>
      <c r="K7" s="3">
        <f t="shared" si="1"/>
        <v>0.16900000000000001</v>
      </c>
      <c r="M7" s="3">
        <f t="shared" si="2"/>
        <v>1.6900000000000002</v>
      </c>
    </row>
    <row r="8" spans="1:16" x14ac:dyDescent="0.25">
      <c r="A8" t="str">
        <f t="shared" si="0"/>
        <v xml:space="preserve">Controller J1 </v>
      </c>
      <c r="B8" t="s">
        <v>25</v>
      </c>
      <c r="C8">
        <v>1</v>
      </c>
      <c r="E8" t="s">
        <v>76</v>
      </c>
      <c r="I8" s="1" t="s">
        <v>22</v>
      </c>
      <c r="K8" s="3">
        <f t="shared" si="1"/>
        <v>0</v>
      </c>
      <c r="M8" s="3">
        <f t="shared" si="2"/>
        <v>0</v>
      </c>
    </row>
    <row r="9" spans="1:16" ht="15.75" thickBot="1" x14ac:dyDescent="0.3">
      <c r="A9" t="str">
        <f t="shared" si="0"/>
        <v xml:space="preserve">Controller J2 </v>
      </c>
      <c r="B9" t="s">
        <v>28</v>
      </c>
      <c r="C9">
        <v>1</v>
      </c>
      <c r="D9">
        <v>10</v>
      </c>
      <c r="E9" t="s">
        <v>77</v>
      </c>
      <c r="F9" t="s">
        <v>78</v>
      </c>
      <c r="G9" s="2" t="s">
        <v>106</v>
      </c>
      <c r="H9" s="1">
        <v>0.12</v>
      </c>
      <c r="K9" s="3">
        <f t="shared" si="1"/>
        <v>0.12</v>
      </c>
      <c r="M9" s="3">
        <f t="shared" si="2"/>
        <v>1.2</v>
      </c>
    </row>
    <row r="10" spans="1:16" x14ac:dyDescent="0.25">
      <c r="A10" t="str">
        <f t="shared" si="0"/>
        <v xml:space="preserve">Controller J3 </v>
      </c>
      <c r="B10" t="s">
        <v>31</v>
      </c>
      <c r="C10">
        <v>1</v>
      </c>
      <c r="E10" t="s">
        <v>79</v>
      </c>
      <c r="I10" s="1" t="s">
        <v>22</v>
      </c>
      <c r="K10" s="3">
        <f t="shared" si="1"/>
        <v>0</v>
      </c>
      <c r="M10" s="3">
        <f t="shared" si="2"/>
        <v>0</v>
      </c>
    </row>
    <row r="11" spans="1:16" x14ac:dyDescent="0.25">
      <c r="A11" t="str">
        <f t="shared" si="0"/>
        <v xml:space="preserve">Controller J4 </v>
      </c>
      <c r="B11" t="s">
        <v>33</v>
      </c>
      <c r="C11">
        <v>1</v>
      </c>
      <c r="E11" t="s">
        <v>80</v>
      </c>
      <c r="I11" s="1" t="s">
        <v>22</v>
      </c>
      <c r="K11" s="3">
        <f t="shared" si="1"/>
        <v>0</v>
      </c>
      <c r="M11" s="3">
        <f t="shared" si="2"/>
        <v>0</v>
      </c>
    </row>
    <row r="12" spans="1:16" x14ac:dyDescent="0.25">
      <c r="A12" t="str">
        <f t="shared" si="0"/>
        <v xml:space="preserve">Controller J5 </v>
      </c>
      <c r="B12" t="s">
        <v>37</v>
      </c>
      <c r="C12">
        <v>1</v>
      </c>
      <c r="E12" t="s">
        <v>81</v>
      </c>
      <c r="I12" s="1" t="s">
        <v>22</v>
      </c>
      <c r="K12" s="3">
        <f t="shared" si="1"/>
        <v>0</v>
      </c>
      <c r="M12" s="3">
        <f t="shared" si="2"/>
        <v>0</v>
      </c>
    </row>
    <row r="13" spans="1:16" x14ac:dyDescent="0.25">
      <c r="A13" t="str">
        <f t="shared" si="0"/>
        <v xml:space="preserve">Controller R6 </v>
      </c>
      <c r="B13" t="s">
        <v>82</v>
      </c>
      <c r="C13">
        <v>1</v>
      </c>
      <c r="D13">
        <v>10</v>
      </c>
      <c r="E13">
        <v>330</v>
      </c>
      <c r="F13">
        <v>1206</v>
      </c>
      <c r="G13" s="4" t="s">
        <v>107</v>
      </c>
      <c r="H13" s="1">
        <v>2.5000000000000001E-2</v>
      </c>
      <c r="K13" s="3">
        <f t="shared" si="1"/>
        <v>2.5000000000000001E-2</v>
      </c>
      <c r="M13" s="3">
        <f t="shared" si="2"/>
        <v>0.25</v>
      </c>
    </row>
    <row r="14" spans="1:16" x14ac:dyDescent="0.25">
      <c r="A14" t="str">
        <f t="shared" si="0"/>
        <v xml:space="preserve">Controller R7 </v>
      </c>
      <c r="B14" t="s">
        <v>83</v>
      </c>
      <c r="C14">
        <v>1</v>
      </c>
      <c r="D14">
        <v>10</v>
      </c>
      <c r="E14">
        <v>220</v>
      </c>
      <c r="F14">
        <v>1206</v>
      </c>
      <c r="G14" s="4" t="s">
        <v>108</v>
      </c>
      <c r="H14" s="1">
        <v>2.5000000000000001E-2</v>
      </c>
      <c r="K14" s="3">
        <f t="shared" si="1"/>
        <v>2.5000000000000001E-2</v>
      </c>
      <c r="M14" s="3">
        <f t="shared" si="2"/>
        <v>0.25</v>
      </c>
    </row>
    <row r="15" spans="1:16" x14ac:dyDescent="0.25">
      <c r="A15" t="str">
        <f t="shared" si="0"/>
        <v xml:space="preserve">Controller R8 </v>
      </c>
      <c r="B15" t="s">
        <v>84</v>
      </c>
      <c r="C15">
        <v>1</v>
      </c>
      <c r="D15">
        <v>10</v>
      </c>
      <c r="E15" t="s">
        <v>85</v>
      </c>
      <c r="F15">
        <v>1206</v>
      </c>
      <c r="G15" s="4" t="s">
        <v>109</v>
      </c>
      <c r="H15" s="1">
        <v>2.5000000000000001E-2</v>
      </c>
      <c r="K15" s="3">
        <f t="shared" si="1"/>
        <v>2.5000000000000001E-2</v>
      </c>
      <c r="M15" s="3">
        <f t="shared" si="2"/>
        <v>0.25</v>
      </c>
    </row>
    <row r="16" spans="1:16" x14ac:dyDescent="0.25">
      <c r="A16" t="str">
        <f t="shared" si="0"/>
        <v xml:space="preserve">Controller SW1 </v>
      </c>
      <c r="B16" t="s">
        <v>86</v>
      </c>
      <c r="C16">
        <v>1</v>
      </c>
      <c r="E16" t="s">
        <v>87</v>
      </c>
      <c r="I16" s="1" t="s">
        <v>22</v>
      </c>
      <c r="K16" s="3">
        <f t="shared" si="1"/>
        <v>0</v>
      </c>
      <c r="M16" s="3">
        <f t="shared" si="2"/>
        <v>0</v>
      </c>
    </row>
    <row r="17" spans="1:13" x14ac:dyDescent="0.25">
      <c r="A17" t="str">
        <f t="shared" si="0"/>
        <v xml:space="preserve">Controller U2 </v>
      </c>
      <c r="B17" t="s">
        <v>88</v>
      </c>
      <c r="C17">
        <v>1</v>
      </c>
      <c r="D17">
        <v>5</v>
      </c>
      <c r="E17" t="s">
        <v>89</v>
      </c>
      <c r="F17" t="s">
        <v>110</v>
      </c>
      <c r="G17" s="4" t="s">
        <v>111</v>
      </c>
      <c r="H17" s="1">
        <v>0.45</v>
      </c>
      <c r="K17" s="3">
        <f t="shared" si="1"/>
        <v>0.45</v>
      </c>
      <c r="M17" s="3">
        <f t="shared" si="2"/>
        <v>2.25</v>
      </c>
    </row>
    <row r="18" spans="1:13" ht="15.75" thickBot="1" x14ac:dyDescent="0.3">
      <c r="A18" t="str">
        <f t="shared" si="0"/>
        <v xml:space="preserve">Controller U3 </v>
      </c>
      <c r="B18" t="s">
        <v>91</v>
      </c>
      <c r="C18">
        <v>1</v>
      </c>
      <c r="D18">
        <v>5</v>
      </c>
      <c r="E18" t="s">
        <v>92</v>
      </c>
      <c r="F18" t="s">
        <v>112</v>
      </c>
      <c r="G18" s="8" t="s">
        <v>113</v>
      </c>
      <c r="H18" s="1">
        <v>1.04</v>
      </c>
      <c r="K18" s="3">
        <f t="shared" si="1"/>
        <v>1.04</v>
      </c>
      <c r="M18" s="3">
        <f t="shared" si="2"/>
        <v>5.2</v>
      </c>
    </row>
    <row r="19" spans="1:13" x14ac:dyDescent="0.25">
      <c r="A19" t="str">
        <f t="shared" si="0"/>
        <v xml:space="preserve">Controller U4 </v>
      </c>
      <c r="B19" t="s">
        <v>54</v>
      </c>
      <c r="C19">
        <v>1</v>
      </c>
      <c r="D19">
        <v>5</v>
      </c>
      <c r="E19" t="s">
        <v>94</v>
      </c>
      <c r="F19" t="s">
        <v>56</v>
      </c>
      <c r="G19" s="4" t="s">
        <v>57</v>
      </c>
      <c r="H19" s="1">
        <v>1.29</v>
      </c>
      <c r="K19" s="3">
        <f t="shared" si="1"/>
        <v>1.29</v>
      </c>
      <c r="M19" s="3">
        <f t="shared" si="2"/>
        <v>6.45</v>
      </c>
    </row>
    <row r="20" spans="1:13" x14ac:dyDescent="0.25">
      <c r="A20" t="str">
        <f t="shared" si="0"/>
        <v xml:space="preserve">Controller U5 </v>
      </c>
      <c r="B20" t="s">
        <v>58</v>
      </c>
      <c r="C20">
        <v>1</v>
      </c>
      <c r="E20" t="s">
        <v>59</v>
      </c>
      <c r="I20" s="1" t="s">
        <v>22</v>
      </c>
      <c r="K20" s="3">
        <f t="shared" si="1"/>
        <v>0</v>
      </c>
      <c r="M20" s="3">
        <f t="shared" si="2"/>
        <v>0</v>
      </c>
    </row>
    <row r="21" spans="1:13" x14ac:dyDescent="0.25">
      <c r="K21" s="3">
        <f>SUM(K2:K20)</f>
        <v>4.41</v>
      </c>
      <c r="M21" s="3">
        <f>SUM(M2:M20)</f>
        <v>27.4</v>
      </c>
    </row>
    <row r="41" spans="1:10" x14ac:dyDescent="0.25">
      <c r="A41" t="s">
        <v>114</v>
      </c>
      <c r="B41" t="s">
        <v>115</v>
      </c>
      <c r="C41" t="s">
        <v>65</v>
      </c>
      <c r="F41">
        <v>1</v>
      </c>
      <c r="G41">
        <v>1</v>
      </c>
      <c r="H41">
        <f>F41*G41</f>
        <v>1</v>
      </c>
      <c r="J41" s="1">
        <f>H41*H2</f>
        <v>0.17</v>
      </c>
    </row>
    <row r="42" spans="1:10" x14ac:dyDescent="0.25">
      <c r="A42" t="s">
        <v>116</v>
      </c>
      <c r="B42" t="s">
        <v>115</v>
      </c>
      <c r="C42" t="s">
        <v>71</v>
      </c>
      <c r="D42">
        <v>1206</v>
      </c>
      <c r="E42" s="6" t="s">
        <v>99</v>
      </c>
      <c r="F42" s="1">
        <v>0.11</v>
      </c>
      <c r="G42">
        <v>1</v>
      </c>
      <c r="H42" t="e">
        <f>#REF!*G42</f>
        <v>#REF!</v>
      </c>
      <c r="J42" s="1" t="e">
        <f t="shared" ref="J42:J55" si="3">H42*F42</f>
        <v>#REF!</v>
      </c>
    </row>
    <row r="43" spans="1:10" x14ac:dyDescent="0.25">
      <c r="A43" t="s">
        <v>117</v>
      </c>
      <c r="B43" t="s">
        <v>118</v>
      </c>
      <c r="C43" t="s">
        <v>65</v>
      </c>
      <c r="D43" t="s">
        <v>96</v>
      </c>
      <c r="E43" s="6" t="s">
        <v>97</v>
      </c>
      <c r="F43" s="1">
        <v>0.17</v>
      </c>
      <c r="G43">
        <v>1</v>
      </c>
      <c r="H43" t="e">
        <f>#REF!*G43</f>
        <v>#REF!</v>
      </c>
      <c r="J43" s="1" t="e">
        <f t="shared" si="3"/>
        <v>#REF!</v>
      </c>
    </row>
    <row r="44" spans="1:10" x14ac:dyDescent="0.25">
      <c r="A44" t="s">
        <v>119</v>
      </c>
      <c r="B44" t="s">
        <v>118</v>
      </c>
      <c r="C44" t="s">
        <v>68</v>
      </c>
      <c r="D44" t="s">
        <v>96</v>
      </c>
      <c r="E44" s="4" t="s">
        <v>98</v>
      </c>
      <c r="F44" s="1">
        <v>0.12</v>
      </c>
      <c r="G44">
        <v>1</v>
      </c>
      <c r="H44" t="e">
        <f>#REF!*G44</f>
        <v>#REF!</v>
      </c>
      <c r="J44" s="1" t="e">
        <f t="shared" si="3"/>
        <v>#REF!</v>
      </c>
    </row>
    <row r="45" spans="1:10" ht="15.75" thickBot="1" x14ac:dyDescent="0.3">
      <c r="A45" t="s">
        <v>120</v>
      </c>
      <c r="B45" t="s">
        <v>115</v>
      </c>
      <c r="C45" t="s">
        <v>121</v>
      </c>
      <c r="D45">
        <v>1206</v>
      </c>
      <c r="E45" s="2" t="s">
        <v>99</v>
      </c>
      <c r="F45" s="1">
        <v>0.11</v>
      </c>
      <c r="G45">
        <v>1</v>
      </c>
      <c r="H45" t="e">
        <f>#REF!*G45</f>
        <v>#REF!</v>
      </c>
      <c r="J45" s="1" t="e">
        <f t="shared" si="3"/>
        <v>#REF!</v>
      </c>
    </row>
    <row r="46" spans="1:10" x14ac:dyDescent="0.25">
      <c r="A46" t="s">
        <v>122</v>
      </c>
      <c r="B46" t="s">
        <v>118</v>
      </c>
      <c r="C46" t="s">
        <v>123</v>
      </c>
      <c r="D46" t="s">
        <v>96</v>
      </c>
      <c r="E46" s="4" t="s">
        <v>124</v>
      </c>
      <c r="F46" s="1">
        <v>0.18</v>
      </c>
      <c r="G46">
        <v>1</v>
      </c>
      <c r="H46" t="e">
        <f>#REF!*G46</f>
        <v>#REF!</v>
      </c>
      <c r="J46" s="1" t="e">
        <f t="shared" si="3"/>
        <v>#REF!</v>
      </c>
    </row>
    <row r="47" spans="1:10" x14ac:dyDescent="0.25">
      <c r="A47" t="s">
        <v>125</v>
      </c>
      <c r="B47" t="s">
        <v>126</v>
      </c>
      <c r="C47" t="s">
        <v>127</v>
      </c>
      <c r="D47" s="9" t="s">
        <v>128</v>
      </c>
      <c r="E47" s="6" t="s">
        <v>129</v>
      </c>
      <c r="F47" s="1">
        <v>0.16</v>
      </c>
      <c r="G47">
        <v>1</v>
      </c>
      <c r="H47" t="e">
        <f>#REF!*G47</f>
        <v>#REF!</v>
      </c>
      <c r="J47" s="1" t="e">
        <f t="shared" si="3"/>
        <v>#REF!</v>
      </c>
    </row>
    <row r="48" spans="1:10" x14ac:dyDescent="0.25">
      <c r="A48" t="s">
        <v>130</v>
      </c>
      <c r="B48" t="s">
        <v>126</v>
      </c>
      <c r="C48" t="s">
        <v>131</v>
      </c>
      <c r="D48" s="9" t="s">
        <v>128</v>
      </c>
      <c r="E48" s="4" t="s">
        <v>132</v>
      </c>
      <c r="F48" s="1">
        <v>0.14000000000000001</v>
      </c>
      <c r="G48">
        <v>1</v>
      </c>
      <c r="H48" t="e">
        <f>#REF!*G48</f>
        <v>#REF!</v>
      </c>
      <c r="J48" s="1" t="e">
        <f t="shared" si="3"/>
        <v>#REF!</v>
      </c>
    </row>
    <row r="49" spans="1:11" x14ac:dyDescent="0.25">
      <c r="A49" t="s">
        <v>133</v>
      </c>
      <c r="B49" t="s">
        <v>126</v>
      </c>
      <c r="C49" t="s">
        <v>134</v>
      </c>
      <c r="D49" s="9" t="s">
        <v>128</v>
      </c>
      <c r="E49" s="4" t="s">
        <v>135</v>
      </c>
      <c r="F49" s="1">
        <v>0.14000000000000001</v>
      </c>
      <c r="G49">
        <v>1</v>
      </c>
      <c r="H49" t="e">
        <f>#REF!*G49</f>
        <v>#REF!</v>
      </c>
      <c r="J49" s="1" t="e">
        <f t="shared" si="3"/>
        <v>#REF!</v>
      </c>
    </row>
    <row r="50" spans="1:11" x14ac:dyDescent="0.25">
      <c r="A50" t="s">
        <v>136</v>
      </c>
      <c r="B50" t="s">
        <v>137</v>
      </c>
      <c r="C50" t="s">
        <v>138</v>
      </c>
      <c r="D50" t="s">
        <v>139</v>
      </c>
      <c r="E50" s="5" t="s">
        <v>140</v>
      </c>
      <c r="F50" s="1">
        <v>0.95</v>
      </c>
      <c r="G50">
        <v>1</v>
      </c>
      <c r="H50" t="e">
        <f>#REF!*G50</f>
        <v>#REF!</v>
      </c>
      <c r="J50" s="1" t="e">
        <f t="shared" si="3"/>
        <v>#REF!</v>
      </c>
      <c r="K50" t="s">
        <v>141</v>
      </c>
    </row>
    <row r="51" spans="1:11" ht="15.75" thickBot="1" x14ac:dyDescent="0.3">
      <c r="A51" t="s">
        <v>142</v>
      </c>
      <c r="B51" t="s">
        <v>143</v>
      </c>
      <c r="C51" t="s">
        <v>77</v>
      </c>
      <c r="D51" t="s">
        <v>144</v>
      </c>
      <c r="E51" s="2" t="s">
        <v>145</v>
      </c>
      <c r="F51" s="1">
        <v>0.26</v>
      </c>
      <c r="G51">
        <v>1</v>
      </c>
      <c r="H51" t="e">
        <f>#REF!*G51</f>
        <v>#REF!</v>
      </c>
      <c r="J51" s="1" t="e">
        <f t="shared" si="3"/>
        <v>#REF!</v>
      </c>
    </row>
    <row r="52" spans="1:11" x14ac:dyDescent="0.25">
      <c r="A52" t="s">
        <v>146</v>
      </c>
      <c r="B52" t="s">
        <v>147</v>
      </c>
      <c r="C52" t="s">
        <v>79</v>
      </c>
      <c r="F52" s="1">
        <v>0</v>
      </c>
      <c r="H52" t="e">
        <f>#REF!*G52</f>
        <v>#REF!</v>
      </c>
      <c r="J52" s="1" t="e">
        <f t="shared" si="3"/>
        <v>#REF!</v>
      </c>
      <c r="K52" t="s">
        <v>148</v>
      </c>
    </row>
    <row r="53" spans="1:11" x14ac:dyDescent="0.25">
      <c r="A53" t="s">
        <v>149</v>
      </c>
      <c r="B53" t="s">
        <v>150</v>
      </c>
      <c r="C53" t="s">
        <v>151</v>
      </c>
      <c r="F53" s="1">
        <v>0</v>
      </c>
      <c r="H53" t="e">
        <f>#REF!*G53</f>
        <v>#REF!</v>
      </c>
      <c r="J53" s="1" t="e">
        <f t="shared" si="3"/>
        <v>#REF!</v>
      </c>
    </row>
    <row r="54" spans="1:11" x14ac:dyDescent="0.25">
      <c r="A54" t="s">
        <v>152</v>
      </c>
      <c r="C54" t="s">
        <v>153</v>
      </c>
      <c r="F54" s="1">
        <v>0</v>
      </c>
      <c r="H54" t="e">
        <f>#REF!*G54</f>
        <v>#REF!</v>
      </c>
      <c r="J54" s="1" t="e">
        <f t="shared" si="3"/>
        <v>#REF!</v>
      </c>
    </row>
    <row r="55" spans="1:11" x14ac:dyDescent="0.25">
      <c r="A55" t="s">
        <v>154</v>
      </c>
      <c r="C55" t="s">
        <v>155</v>
      </c>
      <c r="F55" s="1">
        <v>0</v>
      </c>
      <c r="H55" t="e">
        <f>#REF!*G55</f>
        <v>#REF!</v>
      </c>
      <c r="J55" s="1" t="e">
        <f t="shared" si="3"/>
        <v>#REF!</v>
      </c>
    </row>
    <row r="56" spans="1:11" x14ac:dyDescent="0.25">
      <c r="A56" t="s">
        <v>156</v>
      </c>
      <c r="C56">
        <v>22</v>
      </c>
      <c r="H56">
        <f t="shared" ref="H56:H66" si="4">F56*G56</f>
        <v>0</v>
      </c>
      <c r="I56" s="1">
        <v>0</v>
      </c>
      <c r="J56" s="1">
        <f t="shared" ref="J56:J66" si="5">H56*I56</f>
        <v>0</v>
      </c>
    </row>
    <row r="57" spans="1:11" x14ac:dyDescent="0.25">
      <c r="A57" t="s">
        <v>157</v>
      </c>
      <c r="C57">
        <v>330</v>
      </c>
      <c r="H57">
        <f t="shared" si="4"/>
        <v>0</v>
      </c>
      <c r="I57" s="1">
        <v>0</v>
      </c>
      <c r="J57" s="1">
        <f t="shared" si="5"/>
        <v>0</v>
      </c>
    </row>
    <row r="58" spans="1:11" x14ac:dyDescent="0.25">
      <c r="A58" t="s">
        <v>158</v>
      </c>
      <c r="C58" t="s">
        <v>159</v>
      </c>
      <c r="H58">
        <f t="shared" si="4"/>
        <v>0</v>
      </c>
      <c r="I58" s="1">
        <v>0</v>
      </c>
      <c r="J58" s="1">
        <f t="shared" si="5"/>
        <v>0</v>
      </c>
    </row>
    <row r="59" spans="1:11" x14ac:dyDescent="0.25">
      <c r="A59" t="s">
        <v>160</v>
      </c>
      <c r="C59">
        <v>220</v>
      </c>
      <c r="H59">
        <f t="shared" si="4"/>
        <v>0</v>
      </c>
      <c r="I59" s="1">
        <v>0</v>
      </c>
      <c r="J59" s="1">
        <f t="shared" si="5"/>
        <v>0</v>
      </c>
    </row>
    <row r="60" spans="1:11" x14ac:dyDescent="0.25">
      <c r="A60" t="s">
        <v>161</v>
      </c>
      <c r="C60" t="s">
        <v>85</v>
      </c>
      <c r="H60">
        <f t="shared" si="4"/>
        <v>0</v>
      </c>
      <c r="I60" s="1">
        <v>0</v>
      </c>
      <c r="J60" s="1">
        <f t="shared" si="5"/>
        <v>0</v>
      </c>
    </row>
    <row r="61" spans="1:11" x14ac:dyDescent="0.25">
      <c r="A61" t="s">
        <v>162</v>
      </c>
      <c r="C61" t="s">
        <v>87</v>
      </c>
      <c r="F61">
        <v>0</v>
      </c>
      <c r="H61">
        <f t="shared" si="4"/>
        <v>0</v>
      </c>
      <c r="I61" s="1">
        <v>0</v>
      </c>
      <c r="J61" s="1">
        <f t="shared" si="5"/>
        <v>0</v>
      </c>
      <c r="K61" t="s">
        <v>148</v>
      </c>
    </row>
    <row r="62" spans="1:11" x14ac:dyDescent="0.25">
      <c r="A62" t="s">
        <v>163</v>
      </c>
      <c r="B62" t="s">
        <v>164</v>
      </c>
      <c r="C62" t="s">
        <v>165</v>
      </c>
      <c r="D62" t="s">
        <v>166</v>
      </c>
      <c r="H62">
        <f t="shared" si="4"/>
        <v>0</v>
      </c>
      <c r="I62" s="1">
        <v>0</v>
      </c>
      <c r="J62" s="1">
        <f t="shared" si="5"/>
        <v>0</v>
      </c>
    </row>
    <row r="63" spans="1:11" x14ac:dyDescent="0.25">
      <c r="A63" t="s">
        <v>167</v>
      </c>
      <c r="B63" t="s">
        <v>89</v>
      </c>
      <c r="C63" t="s">
        <v>89</v>
      </c>
      <c r="D63" t="s">
        <v>168</v>
      </c>
      <c r="H63">
        <f t="shared" si="4"/>
        <v>0</v>
      </c>
      <c r="I63" s="1">
        <v>0</v>
      </c>
      <c r="J63" s="1">
        <f t="shared" si="5"/>
        <v>0</v>
      </c>
    </row>
    <row r="64" spans="1:11" x14ac:dyDescent="0.25">
      <c r="A64" t="s">
        <v>169</v>
      </c>
      <c r="B64" t="s">
        <v>170</v>
      </c>
      <c r="C64" t="s">
        <v>92</v>
      </c>
      <c r="D64" t="s">
        <v>171</v>
      </c>
      <c r="H64">
        <f t="shared" si="4"/>
        <v>0</v>
      </c>
      <c r="I64" s="1">
        <v>0</v>
      </c>
      <c r="J64" s="1">
        <f t="shared" si="5"/>
        <v>0</v>
      </c>
    </row>
    <row r="65" spans="1:10" x14ac:dyDescent="0.25">
      <c r="A65" t="s">
        <v>172</v>
      </c>
      <c r="B65" t="s">
        <v>173</v>
      </c>
      <c r="C65" t="s">
        <v>94</v>
      </c>
      <c r="D65" t="s">
        <v>174</v>
      </c>
      <c r="H65">
        <f t="shared" si="4"/>
        <v>0</v>
      </c>
      <c r="I65" s="1">
        <v>0</v>
      </c>
      <c r="J65" s="1">
        <f t="shared" si="5"/>
        <v>0</v>
      </c>
    </row>
    <row r="66" spans="1:10" x14ac:dyDescent="0.25">
      <c r="A66" t="s">
        <v>175</v>
      </c>
      <c r="B66" t="s">
        <v>176</v>
      </c>
      <c r="C66" t="s">
        <v>59</v>
      </c>
      <c r="D66" t="s">
        <v>177</v>
      </c>
      <c r="H66">
        <f t="shared" si="4"/>
        <v>0</v>
      </c>
      <c r="I66" s="1">
        <v>0</v>
      </c>
      <c r="J66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8073-0C80-4381-9240-3063EAA9C582}">
  <dimension ref="A1:R19"/>
  <sheetViews>
    <sheetView workbookViewId="0">
      <selection activeCell="A2" sqref="A2:M18"/>
    </sheetView>
  </sheetViews>
  <sheetFormatPr defaultRowHeight="15" x14ac:dyDescent="0.25"/>
  <cols>
    <col min="2" max="2" width="18.140625" customWidth="1"/>
    <col min="8" max="8" width="9.140625" style="1"/>
    <col min="11" max="11" width="9.140625" customWidth="1"/>
    <col min="12" max="12" width="15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K1" t="s">
        <v>9</v>
      </c>
      <c r="M1" t="s">
        <v>10</v>
      </c>
      <c r="Q1" t="s">
        <v>178</v>
      </c>
      <c r="R1" t="s">
        <v>12</v>
      </c>
    </row>
    <row r="2" spans="1:18" x14ac:dyDescent="0.25">
      <c r="A2" t="str">
        <f t="shared" ref="A2:A18" si="0">_xlfn.TEXTJOIN("", TRUE, "Main ", B2)</f>
        <v xml:space="preserve">Main C1 C3 </v>
      </c>
      <c r="B2" t="s">
        <v>13</v>
      </c>
      <c r="C2">
        <v>2</v>
      </c>
      <c r="D2">
        <v>10</v>
      </c>
      <c r="E2" t="s">
        <v>14</v>
      </c>
      <c r="F2">
        <v>1206</v>
      </c>
      <c r="G2" s="4" t="s">
        <v>179</v>
      </c>
      <c r="H2" s="1">
        <v>8.1000000000000003E-2</v>
      </c>
      <c r="K2" s="3">
        <f>C2*H2</f>
        <v>0.16200000000000001</v>
      </c>
      <c r="M2" s="3">
        <f>H2*D2</f>
        <v>0.81</v>
      </c>
    </row>
    <row r="3" spans="1:18" x14ac:dyDescent="0.25">
      <c r="A3" t="str">
        <f t="shared" si="0"/>
        <v xml:space="preserve">Main C2 C4 </v>
      </c>
      <c r="B3" t="s">
        <v>17</v>
      </c>
      <c r="C3">
        <v>2</v>
      </c>
      <c r="D3">
        <v>10</v>
      </c>
      <c r="E3" t="s">
        <v>18</v>
      </c>
      <c r="G3" s="4" t="s">
        <v>180</v>
      </c>
      <c r="H3" s="1">
        <v>0.32</v>
      </c>
      <c r="K3" s="3">
        <f t="shared" ref="K3:K18" si="1">C3*H3</f>
        <v>0.64</v>
      </c>
      <c r="M3" s="3">
        <f t="shared" ref="M3:M18" si="2">H3*D3</f>
        <v>3.2</v>
      </c>
    </row>
    <row r="4" spans="1:18" x14ac:dyDescent="0.25">
      <c r="A4" t="str">
        <f t="shared" si="0"/>
        <v xml:space="preserve">Main D1 </v>
      </c>
      <c r="B4" t="s">
        <v>20</v>
      </c>
      <c r="C4">
        <v>1</v>
      </c>
      <c r="D4">
        <v>10</v>
      </c>
      <c r="E4" t="s">
        <v>21</v>
      </c>
      <c r="F4">
        <v>1206</v>
      </c>
      <c r="G4" s="4" t="s">
        <v>102</v>
      </c>
      <c r="H4" s="1">
        <v>0.17599999999999999</v>
      </c>
      <c r="I4" t="s">
        <v>103</v>
      </c>
      <c r="K4" s="3">
        <f t="shared" si="1"/>
        <v>0.17599999999999999</v>
      </c>
      <c r="M4" s="3">
        <f t="shared" si="2"/>
        <v>1.7599999999999998</v>
      </c>
    </row>
    <row r="5" spans="1:18" x14ac:dyDescent="0.25">
      <c r="A5" t="str">
        <f t="shared" si="0"/>
        <v xml:space="preserve">Main D2 </v>
      </c>
      <c r="B5" t="s">
        <v>23</v>
      </c>
      <c r="C5">
        <v>1</v>
      </c>
      <c r="D5">
        <v>10</v>
      </c>
      <c r="E5" t="s">
        <v>24</v>
      </c>
      <c r="F5">
        <v>1206</v>
      </c>
      <c r="G5" s="4" t="s">
        <v>104</v>
      </c>
      <c r="H5" s="1">
        <v>0.16900000000000001</v>
      </c>
      <c r="I5" t="s">
        <v>105</v>
      </c>
      <c r="K5" s="3">
        <f t="shared" si="1"/>
        <v>0.16900000000000001</v>
      </c>
      <c r="M5" s="3">
        <f t="shared" si="2"/>
        <v>1.6900000000000002</v>
      </c>
    </row>
    <row r="6" spans="1:18" x14ac:dyDescent="0.25">
      <c r="A6" t="str">
        <f t="shared" si="0"/>
        <v xml:space="preserve">Main J1 </v>
      </c>
      <c r="B6" t="s">
        <v>25</v>
      </c>
      <c r="C6">
        <v>1</v>
      </c>
      <c r="D6">
        <v>1</v>
      </c>
      <c r="E6" t="s">
        <v>26</v>
      </c>
      <c r="F6" t="s">
        <v>27</v>
      </c>
      <c r="I6" t="s">
        <v>22</v>
      </c>
      <c r="K6" s="3">
        <f t="shared" si="1"/>
        <v>0</v>
      </c>
      <c r="M6" s="3">
        <f t="shared" si="2"/>
        <v>0</v>
      </c>
    </row>
    <row r="7" spans="1:18" x14ac:dyDescent="0.25">
      <c r="A7" t="str">
        <f t="shared" si="0"/>
        <v xml:space="preserve">Main J2 </v>
      </c>
      <c r="B7" t="s">
        <v>28</v>
      </c>
      <c r="C7">
        <v>1</v>
      </c>
      <c r="D7">
        <v>1</v>
      </c>
      <c r="E7" t="s">
        <v>29</v>
      </c>
      <c r="F7" t="s">
        <v>30</v>
      </c>
      <c r="I7" t="s">
        <v>22</v>
      </c>
      <c r="K7" s="3">
        <f t="shared" si="1"/>
        <v>0</v>
      </c>
      <c r="M7" s="3">
        <f t="shared" si="2"/>
        <v>0</v>
      </c>
    </row>
    <row r="8" spans="1:18" x14ac:dyDescent="0.25">
      <c r="A8" t="str">
        <f t="shared" si="0"/>
        <v xml:space="preserve">Main J3 </v>
      </c>
      <c r="B8" t="s">
        <v>31</v>
      </c>
      <c r="C8">
        <v>1</v>
      </c>
      <c r="D8">
        <v>1</v>
      </c>
      <c r="E8" t="s">
        <v>32</v>
      </c>
      <c r="F8" t="s">
        <v>27</v>
      </c>
      <c r="I8" t="s">
        <v>22</v>
      </c>
      <c r="K8" s="3">
        <f t="shared" si="1"/>
        <v>0</v>
      </c>
      <c r="M8" s="3">
        <f t="shared" si="2"/>
        <v>0</v>
      </c>
    </row>
    <row r="9" spans="1:18" x14ac:dyDescent="0.25">
      <c r="A9" t="str">
        <f t="shared" si="0"/>
        <v xml:space="preserve">Main J4 </v>
      </c>
      <c r="B9" t="s">
        <v>33</v>
      </c>
      <c r="C9">
        <v>1</v>
      </c>
      <c r="D9">
        <v>1</v>
      </c>
      <c r="E9" t="s">
        <v>34</v>
      </c>
      <c r="F9" t="s">
        <v>35</v>
      </c>
      <c r="I9" t="s">
        <v>36</v>
      </c>
      <c r="K9" s="3">
        <f t="shared" si="1"/>
        <v>0</v>
      </c>
      <c r="M9" s="3">
        <f t="shared" si="2"/>
        <v>0</v>
      </c>
    </row>
    <row r="10" spans="1:18" x14ac:dyDescent="0.25">
      <c r="A10" t="str">
        <f t="shared" si="0"/>
        <v xml:space="preserve">Main J5 </v>
      </c>
      <c r="B10" t="s">
        <v>37</v>
      </c>
      <c r="C10">
        <v>1</v>
      </c>
      <c r="D10">
        <v>1</v>
      </c>
      <c r="E10" t="s">
        <v>38</v>
      </c>
      <c r="F10" t="s">
        <v>39</v>
      </c>
      <c r="I10" t="s">
        <v>22</v>
      </c>
      <c r="K10" s="3">
        <f t="shared" si="1"/>
        <v>0</v>
      </c>
      <c r="M10" s="3">
        <f t="shared" si="2"/>
        <v>0</v>
      </c>
    </row>
    <row r="11" spans="1:18" x14ac:dyDescent="0.25">
      <c r="A11" t="str">
        <f t="shared" si="0"/>
        <v xml:space="preserve">Main J6 </v>
      </c>
      <c r="B11" t="s">
        <v>40</v>
      </c>
      <c r="C11">
        <v>1</v>
      </c>
      <c r="D11">
        <v>1</v>
      </c>
      <c r="E11" t="s">
        <v>41</v>
      </c>
      <c r="F11" t="s">
        <v>35</v>
      </c>
      <c r="I11" t="s">
        <v>36</v>
      </c>
      <c r="K11" s="3">
        <f t="shared" si="1"/>
        <v>0</v>
      </c>
      <c r="M11" s="3">
        <f t="shared" si="2"/>
        <v>0</v>
      </c>
    </row>
    <row r="12" spans="1:18" x14ac:dyDescent="0.25">
      <c r="A12" t="str">
        <f t="shared" si="0"/>
        <v xml:space="preserve">Main R1 </v>
      </c>
      <c r="B12" t="s">
        <v>42</v>
      </c>
      <c r="C12">
        <v>1</v>
      </c>
      <c r="D12">
        <v>10</v>
      </c>
      <c r="E12">
        <v>330</v>
      </c>
      <c r="F12">
        <v>1206</v>
      </c>
      <c r="G12" s="4" t="s">
        <v>107</v>
      </c>
      <c r="H12" s="1">
        <v>2.5000000000000001E-2</v>
      </c>
      <c r="K12" s="3">
        <f t="shared" si="1"/>
        <v>2.5000000000000001E-2</v>
      </c>
      <c r="M12" s="3">
        <f t="shared" si="2"/>
        <v>0.25</v>
      </c>
    </row>
    <row r="13" spans="1:18" x14ac:dyDescent="0.25">
      <c r="A13" t="str">
        <f t="shared" si="0"/>
        <v xml:space="preserve">Main R2 </v>
      </c>
      <c r="B13" t="s">
        <v>43</v>
      </c>
      <c r="C13">
        <v>1</v>
      </c>
      <c r="D13">
        <v>10</v>
      </c>
      <c r="E13">
        <v>220</v>
      </c>
      <c r="F13">
        <v>1206</v>
      </c>
      <c r="G13" s="4" t="s">
        <v>108</v>
      </c>
      <c r="H13" s="1">
        <v>2.5000000000000001E-2</v>
      </c>
      <c r="K13" s="3">
        <f t="shared" si="1"/>
        <v>2.5000000000000001E-2</v>
      </c>
      <c r="M13" s="3">
        <f t="shared" si="2"/>
        <v>0.25</v>
      </c>
    </row>
    <row r="14" spans="1:18" x14ac:dyDescent="0.25">
      <c r="A14" t="str">
        <f t="shared" si="0"/>
        <v xml:space="preserve">Main R3 R4 </v>
      </c>
      <c r="B14" t="s">
        <v>44</v>
      </c>
      <c r="C14">
        <v>2</v>
      </c>
      <c r="E14" t="s">
        <v>45</v>
      </c>
      <c r="F14">
        <v>2512</v>
      </c>
      <c r="G14" s="4" t="s">
        <v>181</v>
      </c>
      <c r="H14" s="1">
        <v>0.4</v>
      </c>
      <c r="K14" s="3">
        <f t="shared" si="1"/>
        <v>0.8</v>
      </c>
      <c r="M14" s="3">
        <f t="shared" si="2"/>
        <v>0</v>
      </c>
    </row>
    <row r="15" spans="1:18" x14ac:dyDescent="0.25">
      <c r="A15" t="str">
        <f t="shared" si="0"/>
        <v xml:space="preserve">Main U1 </v>
      </c>
      <c r="B15" t="s">
        <v>47</v>
      </c>
      <c r="C15">
        <v>1</v>
      </c>
      <c r="D15">
        <v>1</v>
      </c>
      <c r="E15" t="s">
        <v>48</v>
      </c>
      <c r="I15" t="s">
        <v>22</v>
      </c>
      <c r="K15" s="3">
        <f t="shared" si="1"/>
        <v>0</v>
      </c>
      <c r="M15" s="3">
        <f t="shared" si="2"/>
        <v>0</v>
      </c>
    </row>
    <row r="16" spans="1:18" x14ac:dyDescent="0.25">
      <c r="A16" t="str">
        <f t="shared" si="0"/>
        <v xml:space="preserve">Main U2 U3 </v>
      </c>
      <c r="B16" t="s">
        <v>49</v>
      </c>
      <c r="C16">
        <v>2</v>
      </c>
      <c r="D16">
        <v>5</v>
      </c>
      <c r="E16" t="s">
        <v>50</v>
      </c>
      <c r="F16" t="s">
        <v>51</v>
      </c>
      <c r="G16" s="5" t="s">
        <v>52</v>
      </c>
      <c r="H16" s="1">
        <v>2.84</v>
      </c>
      <c r="K16" s="3">
        <f t="shared" si="1"/>
        <v>5.68</v>
      </c>
      <c r="M16" s="3">
        <f t="shared" si="2"/>
        <v>14.2</v>
      </c>
    </row>
    <row r="17" spans="1:13" x14ac:dyDescent="0.25">
      <c r="A17" t="str">
        <f t="shared" si="0"/>
        <v xml:space="preserve">Main U4 </v>
      </c>
      <c r="B17" t="s">
        <v>54</v>
      </c>
      <c r="C17">
        <v>1</v>
      </c>
      <c r="D17">
        <v>4</v>
      </c>
      <c r="E17" t="s">
        <v>55</v>
      </c>
      <c r="F17" t="s">
        <v>56</v>
      </c>
      <c r="G17" s="4" t="s">
        <v>57</v>
      </c>
      <c r="H17" s="1">
        <v>1.29</v>
      </c>
      <c r="K17" s="3">
        <f t="shared" si="1"/>
        <v>1.29</v>
      </c>
      <c r="M17" s="3">
        <f t="shared" si="2"/>
        <v>5.16</v>
      </c>
    </row>
    <row r="18" spans="1:13" x14ac:dyDescent="0.25">
      <c r="A18" t="str">
        <f t="shared" si="0"/>
        <v xml:space="preserve">Main U5 </v>
      </c>
      <c r="B18" t="s">
        <v>58</v>
      </c>
      <c r="C18">
        <v>1</v>
      </c>
      <c r="D18">
        <v>1</v>
      </c>
      <c r="E18" t="s">
        <v>59</v>
      </c>
      <c r="F18" t="s">
        <v>60</v>
      </c>
      <c r="I18" t="s">
        <v>36</v>
      </c>
      <c r="K18" s="3">
        <f t="shared" si="1"/>
        <v>0</v>
      </c>
      <c r="M18" s="3">
        <f t="shared" si="2"/>
        <v>0</v>
      </c>
    </row>
    <row r="19" spans="1:13" x14ac:dyDescent="0.25">
      <c r="K19" s="3">
        <f>SUM(K2:K18)</f>
        <v>8.9669999999999987</v>
      </c>
      <c r="L19" t="s">
        <v>62</v>
      </c>
      <c r="M19" s="3">
        <f>SUM(M2:M18)</f>
        <v>27.32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Mechanical Design</vt:lpstr>
      <vt:lpstr>Main Board THT</vt:lpstr>
      <vt:lpstr>Controller THT Parts</vt:lpstr>
      <vt:lpstr>Controller SMD Parts</vt:lpstr>
      <vt:lpstr>Main Board 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Severinghaus</dc:creator>
  <cp:lastModifiedBy>Lukas Severinghaus</cp:lastModifiedBy>
  <dcterms:created xsi:type="dcterms:W3CDTF">2021-03-22T02:12:25Z</dcterms:created>
  <dcterms:modified xsi:type="dcterms:W3CDTF">2021-04-20T21:56:39Z</dcterms:modified>
</cp:coreProperties>
</file>