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matura\matura2022grudzień\zadanie_czwarte\"/>
    </mc:Choice>
  </mc:AlternateContent>
  <xr:revisionPtr revIDLastSave="0" documentId="13_ncr:1_{26A8BB82-3F43-40F4-8648-5A815EC906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kodom1" sheetId="1" r:id="rId1"/>
  </sheets>
  <calcPr calcId="181029"/>
</workbook>
</file>

<file path=xl/calcChain.xml><?xml version="1.0" encoding="utf-8"?>
<calcChain xmlns="http://schemas.openxmlformats.org/spreadsheetml/2006/main">
  <c r="M9" i="1" l="1"/>
  <c r="K9" i="1"/>
  <c r="K10" i="1"/>
  <c r="K11" i="1"/>
  <c r="K12" i="1"/>
  <c r="K13" i="1"/>
  <c r="K14" i="1"/>
  <c r="K24" i="1"/>
  <c r="K25" i="1"/>
  <c r="K26" i="1"/>
  <c r="K27" i="1"/>
  <c r="K28" i="1"/>
  <c r="K37" i="1"/>
  <c r="K39" i="1"/>
  <c r="K43" i="1"/>
  <c r="K44" i="1"/>
  <c r="K45" i="1"/>
  <c r="K46" i="1"/>
  <c r="K47" i="1"/>
  <c r="K48" i="1"/>
  <c r="K51" i="1"/>
  <c r="K54" i="1"/>
  <c r="K58" i="1"/>
  <c r="K60" i="1"/>
  <c r="K61" i="1"/>
  <c r="K63" i="1"/>
  <c r="K64" i="1"/>
  <c r="K65" i="1"/>
  <c r="K68" i="1"/>
  <c r="K69" i="1"/>
  <c r="K71" i="1"/>
  <c r="K72" i="1"/>
  <c r="K75" i="1"/>
  <c r="K76" i="1"/>
  <c r="K77" i="1"/>
  <c r="K78" i="1"/>
  <c r="K79" i="1"/>
  <c r="K80" i="1"/>
  <c r="K81" i="1"/>
  <c r="K82" i="1"/>
  <c r="K91" i="1"/>
  <c r="K92" i="1"/>
  <c r="K93" i="1"/>
  <c r="K97" i="1"/>
  <c r="K98" i="1"/>
  <c r="K104" i="1"/>
  <c r="K106" i="1"/>
  <c r="K107" i="1"/>
  <c r="K108" i="1"/>
  <c r="K119" i="1"/>
  <c r="K120" i="1"/>
  <c r="K121" i="1"/>
  <c r="K122" i="1"/>
  <c r="K123" i="1"/>
  <c r="K124" i="1"/>
  <c r="K131" i="1"/>
  <c r="K132" i="1"/>
  <c r="K137" i="1"/>
  <c r="K138" i="1"/>
  <c r="K139" i="1"/>
  <c r="K140" i="1"/>
  <c r="K154" i="1"/>
  <c r="K155" i="1"/>
  <c r="K156" i="1"/>
  <c r="K157" i="1"/>
  <c r="K158" i="1"/>
  <c r="K169" i="1"/>
  <c r="K178" i="1"/>
  <c r="K179" i="1"/>
  <c r="K180" i="1"/>
  <c r="K188" i="1"/>
  <c r="K189" i="1"/>
  <c r="K193" i="1"/>
  <c r="K194" i="1"/>
  <c r="K199" i="1"/>
  <c r="K200" i="1"/>
  <c r="K201" i="1"/>
  <c r="K202" i="1"/>
  <c r="K203" i="1"/>
  <c r="K204" i="1"/>
  <c r="K207" i="1"/>
  <c r="K208" i="1"/>
  <c r="K209" i="1"/>
  <c r="K221" i="1"/>
  <c r="K222" i="1"/>
  <c r="K223" i="1"/>
  <c r="K224" i="1"/>
  <c r="K246" i="1"/>
  <c r="K247" i="1"/>
  <c r="K248" i="1"/>
  <c r="K249" i="1"/>
  <c r="K250" i="1"/>
  <c r="K251" i="1"/>
  <c r="K256" i="1"/>
  <c r="K257" i="1"/>
  <c r="K263" i="1"/>
  <c r="K264" i="1"/>
  <c r="K265" i="1"/>
  <c r="K273" i="1"/>
  <c r="K274" i="1"/>
  <c r="K275" i="1"/>
  <c r="K276" i="1"/>
  <c r="K277" i="1"/>
  <c r="K284" i="1"/>
  <c r="K285" i="1"/>
  <c r="K286" i="1"/>
  <c r="K296" i="1"/>
  <c r="K297" i="1"/>
  <c r="K298" i="1"/>
  <c r="K299" i="1"/>
  <c r="K300" i="1"/>
  <c r="K301" i="1"/>
  <c r="K302" i="1"/>
  <c r="K308" i="1"/>
  <c r="K309" i="1"/>
  <c r="K310" i="1"/>
  <c r="K311" i="1"/>
  <c r="K312" i="1"/>
  <c r="K313" i="1"/>
  <c r="K314" i="1"/>
  <c r="K315" i="1"/>
  <c r="K316" i="1"/>
  <c r="K324" i="1"/>
  <c r="K325" i="1"/>
  <c r="K326" i="1"/>
  <c r="K327" i="1"/>
  <c r="K330" i="1"/>
  <c r="K331" i="1"/>
  <c r="K340" i="1"/>
  <c r="K341" i="1"/>
  <c r="K348" i="1"/>
  <c r="K351" i="1"/>
  <c r="K354" i="1"/>
  <c r="K355" i="1"/>
  <c r="K357" i="1"/>
  <c r="K361" i="1"/>
  <c r="K363" i="1"/>
  <c r="K366" i="1"/>
  <c r="K3" i="1" s="1"/>
  <c r="K1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C2" i="1"/>
  <c r="H2" i="1"/>
  <c r="H3" i="1"/>
  <c r="H4" i="1"/>
  <c r="H5" i="1"/>
  <c r="G2" i="1"/>
  <c r="I2" i="1" s="1"/>
  <c r="G3" i="1"/>
  <c r="I3" i="1" s="1"/>
  <c r="G4" i="1"/>
  <c r="I4" i="1" s="1"/>
  <c r="G5" i="1"/>
  <c r="I5" i="1" s="1"/>
  <c r="J5" i="1" s="1"/>
  <c r="D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K29" i="1" l="1"/>
  <c r="J2" i="1"/>
  <c r="D2" i="1" s="1"/>
  <c r="J3" i="1"/>
  <c r="D3" i="1" s="1"/>
  <c r="J4" i="1"/>
  <c r="D4" i="1" s="1"/>
  <c r="F2" i="1"/>
  <c r="K38" i="1" l="1"/>
  <c r="K40" i="1" s="1"/>
  <c r="K49" i="1" s="1"/>
  <c r="K52" i="1" l="1"/>
  <c r="K55" i="1" l="1"/>
  <c r="K59" i="1" l="1"/>
  <c r="K62" i="1" s="1"/>
  <c r="K66" i="1" s="1"/>
  <c r="K70" i="1" s="1"/>
  <c r="K73" i="1" s="1"/>
  <c r="K83" i="1" l="1"/>
  <c r="K94" i="1" l="1"/>
  <c r="K99" i="1" l="1"/>
  <c r="K105" i="1" l="1"/>
  <c r="K109" i="1" s="1"/>
  <c r="K125" i="1" l="1"/>
  <c r="K133" i="1" l="1"/>
  <c r="K141" i="1" l="1"/>
  <c r="K159" i="1" l="1"/>
  <c r="K170" i="1" l="1"/>
  <c r="K181" i="1" s="1"/>
  <c r="K190" i="1" l="1"/>
  <c r="K195" i="1" l="1"/>
  <c r="K205" i="1" l="1"/>
  <c r="K210" i="1" l="1"/>
  <c r="K225" i="1" s="1"/>
  <c r="K252" i="1" l="1"/>
  <c r="K258" i="1" s="1"/>
  <c r="K266" i="1" s="1"/>
  <c r="K278" i="1" l="1"/>
  <c r="K287" i="1" l="1"/>
  <c r="K303" i="1" l="1"/>
  <c r="K317" i="1" l="1"/>
  <c r="K328" i="1" l="1"/>
  <c r="K332" i="1" l="1"/>
  <c r="K342" i="1" l="1"/>
  <c r="K349" i="1" l="1"/>
  <c r="K352" i="1" l="1"/>
  <c r="K356" i="1" l="1"/>
  <c r="K358" i="1" s="1"/>
  <c r="K362" i="1" l="1"/>
  <c r="K364" i="1" s="1"/>
  <c r="K4" i="1" l="1"/>
  <c r="K16" i="1" s="1"/>
  <c r="K30" i="1" l="1"/>
  <c r="K41" i="1" l="1"/>
  <c r="K50" i="1" l="1"/>
  <c r="K53" i="1" s="1"/>
  <c r="K56" i="1" s="1"/>
  <c r="K67" i="1" s="1"/>
  <c r="K74" i="1" s="1"/>
  <c r="K84" i="1" s="1"/>
  <c r="K95" i="1" l="1"/>
  <c r="K100" i="1" l="1"/>
  <c r="K110" i="1" l="1"/>
  <c r="K126" i="1" l="1"/>
  <c r="K134" i="1" s="1"/>
  <c r="K142" i="1" l="1"/>
  <c r="K160" i="1" l="1"/>
  <c r="K171" i="1" l="1"/>
  <c r="K182" i="1" l="1"/>
  <c r="K191" i="1" s="1"/>
  <c r="K196" i="1" l="1"/>
  <c r="K206" i="1" l="1"/>
  <c r="K211" i="1" s="1"/>
  <c r="K226" i="1" l="1"/>
  <c r="K253" i="1" s="1"/>
  <c r="K259" i="1" l="1"/>
  <c r="K267" i="1" l="1"/>
  <c r="K279" i="1" l="1"/>
  <c r="K288" i="1" l="1"/>
  <c r="K304" i="1" l="1"/>
  <c r="K318" i="1" l="1"/>
  <c r="K329" i="1" l="1"/>
  <c r="K333" i="1" s="1"/>
  <c r="K343" i="1" l="1"/>
  <c r="K350" i="1" l="1"/>
  <c r="K353" i="1" s="1"/>
  <c r="K359" i="1" s="1"/>
  <c r="K365" i="1" l="1"/>
  <c r="K5" i="1" s="1"/>
  <c r="K17" i="1" l="1"/>
  <c r="K31" i="1" l="1"/>
  <c r="K42" i="1" l="1"/>
  <c r="K57" i="1" s="1"/>
  <c r="K85" i="1" s="1"/>
  <c r="K96" i="1" l="1"/>
  <c r="K101" i="1" s="1"/>
  <c r="K111" i="1" l="1"/>
  <c r="K127" i="1" l="1"/>
  <c r="K135" i="1" l="1"/>
  <c r="K143" i="1" l="1"/>
  <c r="K161" i="1" l="1"/>
  <c r="K172" i="1" l="1"/>
  <c r="K183" i="1" l="1"/>
  <c r="K192" i="1" l="1"/>
  <c r="K197" i="1" s="1"/>
  <c r="K212" i="1" l="1"/>
  <c r="K227" i="1" l="1"/>
  <c r="K254" i="1" l="1"/>
  <c r="K260" i="1" l="1"/>
  <c r="K268" i="1" l="1"/>
  <c r="K280" i="1" l="1"/>
  <c r="K289" i="1" l="1"/>
  <c r="K305" i="1" l="1"/>
  <c r="K319" i="1" l="1"/>
  <c r="K334" i="1" l="1"/>
  <c r="K344" i="1" l="1"/>
  <c r="K360" i="1" l="1"/>
  <c r="K6" i="1" s="1"/>
  <c r="K18" i="1" l="1"/>
  <c r="K32" i="1" l="1"/>
  <c r="K86" i="1" l="1"/>
  <c r="K102" i="1" l="1"/>
  <c r="K112" i="1" l="1"/>
  <c r="K128" i="1" l="1"/>
  <c r="K136" i="1" l="1"/>
  <c r="K144" i="1" s="1"/>
  <c r="K162" i="1" l="1"/>
  <c r="K173" i="1" l="1"/>
  <c r="K184" i="1" l="1"/>
  <c r="K198" i="1" l="1"/>
  <c r="K213" i="1" s="1"/>
  <c r="K228" i="1" l="1"/>
  <c r="K255" i="1" l="1"/>
  <c r="K261" i="1" s="1"/>
  <c r="K269" i="1" l="1"/>
  <c r="K281" i="1" l="1"/>
  <c r="K290" i="1" l="1"/>
  <c r="K306" i="1" l="1"/>
  <c r="K320" i="1" l="1"/>
  <c r="K335" i="1" l="1"/>
  <c r="K345" i="1" l="1"/>
  <c r="K7" i="1" l="1"/>
  <c r="K19" i="1" l="1"/>
  <c r="K33" i="1" l="1"/>
  <c r="K87" i="1" l="1"/>
  <c r="K103" i="1" l="1"/>
  <c r="K113" i="1" s="1"/>
  <c r="K129" i="1" l="1"/>
  <c r="K145" i="1" l="1"/>
  <c r="K163" i="1" l="1"/>
  <c r="K174" i="1" l="1"/>
  <c r="K185" i="1" l="1"/>
  <c r="K214" i="1" l="1"/>
  <c r="K229" i="1" l="1"/>
  <c r="K262" i="1" l="1"/>
  <c r="K270" i="1" s="1"/>
  <c r="K282" i="1" l="1"/>
  <c r="K291" i="1" l="1"/>
  <c r="K307" i="1" l="1"/>
  <c r="K321" i="1" s="1"/>
  <c r="K336" i="1" l="1"/>
  <c r="K346" i="1" l="1"/>
  <c r="K8" i="1" l="1"/>
  <c r="K20" i="1" s="1"/>
  <c r="K34" i="1" l="1"/>
  <c r="K88" i="1" l="1"/>
  <c r="K114" i="1" l="1"/>
  <c r="K130" i="1" l="1"/>
  <c r="K146" i="1" s="1"/>
  <c r="K164" i="1" l="1"/>
  <c r="K175" i="1" l="1"/>
  <c r="K186" i="1" l="1"/>
  <c r="K215" i="1" l="1"/>
  <c r="K230" i="1" l="1"/>
  <c r="K271" i="1" l="1"/>
  <c r="K283" i="1" l="1"/>
  <c r="K292" i="1" s="1"/>
  <c r="K322" i="1" l="1"/>
  <c r="K337" i="1" l="1"/>
  <c r="K347" i="1" l="1"/>
  <c r="K21" i="1" s="1"/>
  <c r="K35" i="1" l="1"/>
  <c r="K89" i="1" l="1"/>
  <c r="K115" i="1" l="1"/>
  <c r="K147" i="1" l="1"/>
  <c r="K165" i="1" l="1"/>
  <c r="K176" i="1" l="1"/>
  <c r="K187" i="1" l="1"/>
  <c r="K216" i="1" s="1"/>
  <c r="K231" i="1" l="1"/>
  <c r="K272" i="1" l="1"/>
  <c r="K293" i="1" s="1"/>
  <c r="K323" i="1" l="1"/>
  <c r="K338" i="1" s="1"/>
  <c r="K22" i="1" l="1"/>
  <c r="K36" i="1" l="1"/>
  <c r="K90" i="1" s="1"/>
  <c r="K116" i="1" s="1"/>
  <c r="K148" i="1" l="1"/>
  <c r="K166" i="1" l="1"/>
  <c r="K177" i="1" l="1"/>
  <c r="K217" i="1" s="1"/>
  <c r="K232" i="1" l="1"/>
  <c r="K294" i="1" l="1"/>
  <c r="K339" i="1" l="1"/>
  <c r="K23" i="1" s="1"/>
  <c r="K117" i="1" s="1"/>
  <c r="K149" i="1" l="1"/>
  <c r="K167" i="1" l="1"/>
  <c r="K218" i="1" l="1"/>
  <c r="K233" i="1" l="1"/>
  <c r="K295" i="1" l="1"/>
  <c r="K118" i="1" s="1"/>
  <c r="K150" i="1" s="1"/>
  <c r="K168" i="1" l="1"/>
  <c r="K219" i="1" s="1"/>
  <c r="K234" i="1" l="1"/>
  <c r="K151" i="1" l="1"/>
  <c r="K220" i="1" l="1"/>
  <c r="K235" i="1" s="1"/>
  <c r="K152" i="1" l="1"/>
  <c r="K236" i="1" l="1"/>
  <c r="K153" i="1" l="1"/>
  <c r="K237" i="1" s="1"/>
  <c r="K238" i="1" s="1"/>
  <c r="K239" i="1" s="1"/>
  <c r="K240" i="1" s="1"/>
  <c r="K241" i="1" s="1"/>
  <c r="K242" i="1" s="1"/>
  <c r="K243" i="1" s="1"/>
  <c r="K244" i="1" s="1"/>
  <c r="K245" i="1" s="1"/>
  <c r="E3" i="1" l="1"/>
  <c r="C3" i="1"/>
  <c r="E4" i="1" s="1"/>
  <c r="F4" i="1" s="1"/>
  <c r="I6" i="1"/>
  <c r="I7" i="1" s="1"/>
  <c r="F3" i="1"/>
  <c r="C4" i="1" l="1"/>
  <c r="J7" i="1"/>
  <c r="D7" i="1" s="1"/>
  <c r="J6" i="1"/>
  <c r="D6" i="1" s="1"/>
  <c r="I8" i="1"/>
  <c r="E5" i="1" l="1"/>
  <c r="F5" i="1" s="1"/>
  <c r="C5" i="1"/>
  <c r="J8" i="1"/>
  <c r="D8" i="1" s="1"/>
  <c r="I9" i="1"/>
  <c r="E6" i="1" l="1"/>
  <c r="F6" i="1" s="1"/>
  <c r="C6" i="1"/>
  <c r="J9" i="1"/>
  <c r="D9" i="1" s="1"/>
  <c r="I10" i="1"/>
  <c r="E7" i="1" l="1"/>
  <c r="F7" i="1" s="1"/>
  <c r="C7" i="1"/>
  <c r="J10" i="1"/>
  <c r="D10" i="1" s="1"/>
  <c r="I11" i="1"/>
  <c r="C8" i="1" l="1"/>
  <c r="E8" i="1"/>
  <c r="F8" i="1" s="1"/>
  <c r="J11" i="1"/>
  <c r="D11" i="1" s="1"/>
  <c r="I12" i="1"/>
  <c r="I13" i="1"/>
  <c r="E9" i="1" l="1"/>
  <c r="F9" i="1" s="1"/>
  <c r="C9" i="1"/>
  <c r="J13" i="1"/>
  <c r="D13" i="1" s="1"/>
  <c r="I14" i="1"/>
  <c r="J12" i="1"/>
  <c r="D12" i="1" s="1"/>
  <c r="E10" i="1" l="1"/>
  <c r="F10" i="1" s="1"/>
  <c r="C10" i="1"/>
  <c r="J14" i="1"/>
  <c r="D14" i="1" s="1"/>
  <c r="I15" i="1"/>
  <c r="C11" i="1" l="1"/>
  <c r="E11" i="1"/>
  <c r="F11" i="1" s="1"/>
  <c r="J15" i="1"/>
  <c r="D15" i="1" s="1"/>
  <c r="I16" i="1"/>
  <c r="I17" i="1" s="1"/>
  <c r="C12" i="1" l="1"/>
  <c r="E12" i="1"/>
  <c r="F12" i="1" s="1"/>
  <c r="J16" i="1"/>
  <c r="D16" i="1" s="1"/>
  <c r="J17" i="1"/>
  <c r="D17" i="1" s="1"/>
  <c r="I18" i="1"/>
  <c r="E13" i="1" l="1"/>
  <c r="F13" i="1" s="1"/>
  <c r="C13" i="1"/>
  <c r="J18" i="1"/>
  <c r="D18" i="1" s="1"/>
  <c r="I19" i="1"/>
  <c r="E14" i="1" l="1"/>
  <c r="F14" i="1" s="1"/>
  <c r="C14" i="1"/>
  <c r="J19" i="1"/>
  <c r="D19" i="1" s="1"/>
  <c r="I20" i="1"/>
  <c r="E15" i="1" l="1"/>
  <c r="F15" i="1" s="1"/>
  <c r="C15" i="1"/>
  <c r="I21" i="1"/>
  <c r="J20" i="1"/>
  <c r="D20" i="1" s="1"/>
  <c r="E16" i="1" l="1"/>
  <c r="F16" i="1" s="1"/>
  <c r="C16" i="1"/>
  <c r="J21" i="1"/>
  <c r="D21" i="1" s="1"/>
  <c r="I22" i="1"/>
  <c r="I23" i="1" s="1"/>
  <c r="C17" i="1" l="1"/>
  <c r="E17" i="1"/>
  <c r="F17" i="1" s="1"/>
  <c r="J23" i="1"/>
  <c r="D23" i="1" s="1"/>
  <c r="J22" i="1"/>
  <c r="D22" i="1" s="1"/>
  <c r="I24" i="1"/>
  <c r="I25" i="1"/>
  <c r="E18" i="1" l="1"/>
  <c r="F18" i="1" s="1"/>
  <c r="C18" i="1"/>
  <c r="J25" i="1"/>
  <c r="D25" i="1" s="1"/>
  <c r="J24" i="1"/>
  <c r="D24" i="1" s="1"/>
  <c r="I26" i="1"/>
  <c r="E19" i="1" l="1"/>
  <c r="F19" i="1" s="1"/>
  <c r="C19" i="1"/>
  <c r="I27" i="1"/>
  <c r="J26" i="1"/>
  <c r="D26" i="1" s="1"/>
  <c r="E20" i="1" l="1"/>
  <c r="F20" i="1" s="1"/>
  <c r="C20" i="1"/>
  <c r="J27" i="1"/>
  <c r="D27" i="1" s="1"/>
  <c r="I28" i="1"/>
  <c r="I29" i="1" s="1"/>
  <c r="E21" i="1" l="1"/>
  <c r="F21" i="1" s="1"/>
  <c r="C21" i="1"/>
  <c r="J29" i="1"/>
  <c r="D29" i="1" s="1"/>
  <c r="J28" i="1"/>
  <c r="D28" i="1" s="1"/>
  <c r="I30" i="1"/>
  <c r="C22" i="1" l="1"/>
  <c r="E22" i="1"/>
  <c r="F22" i="1" s="1"/>
  <c r="J30" i="1"/>
  <c r="D30" i="1" s="1"/>
  <c r="I31" i="1"/>
  <c r="E23" i="1" l="1"/>
  <c r="F23" i="1" s="1"/>
  <c r="C23" i="1"/>
  <c r="J31" i="1"/>
  <c r="D31" i="1" s="1"/>
  <c r="I32" i="1"/>
  <c r="E24" i="1" l="1"/>
  <c r="F24" i="1" s="1"/>
  <c r="C24" i="1"/>
  <c r="J32" i="1"/>
  <c r="D32" i="1" s="1"/>
  <c r="I33" i="1"/>
  <c r="E25" i="1" l="1"/>
  <c r="F25" i="1" s="1"/>
  <c r="C25" i="1"/>
  <c r="J33" i="1"/>
  <c r="D33" i="1" s="1"/>
  <c r="I34" i="1"/>
  <c r="E26" i="1" l="1"/>
  <c r="F26" i="1" s="1"/>
  <c r="C26" i="1"/>
  <c r="J34" i="1"/>
  <c r="D34" i="1" s="1"/>
  <c r="I35" i="1"/>
  <c r="C27" i="1" l="1"/>
  <c r="E27" i="1"/>
  <c r="F27" i="1" s="1"/>
  <c r="J35" i="1"/>
  <c r="D35" i="1" s="1"/>
  <c r="I36" i="1"/>
  <c r="C28" i="1" l="1"/>
  <c r="E28" i="1"/>
  <c r="F28" i="1" s="1"/>
  <c r="J36" i="1"/>
  <c r="D36" i="1" s="1"/>
  <c r="I37" i="1"/>
  <c r="I38" i="1" s="1"/>
  <c r="E29" i="1" l="1"/>
  <c r="F29" i="1" s="1"/>
  <c r="C29" i="1"/>
  <c r="J38" i="1"/>
  <c r="D38" i="1" s="1"/>
  <c r="I39" i="1"/>
  <c r="J37" i="1"/>
  <c r="D37" i="1" s="1"/>
  <c r="C30" i="1" l="1"/>
  <c r="E30" i="1"/>
  <c r="F30" i="1" s="1"/>
  <c r="I40" i="1"/>
  <c r="I41" i="1" s="1"/>
  <c r="J39" i="1"/>
  <c r="D39" i="1" s="1"/>
  <c r="E31" i="1" l="1"/>
  <c r="F31" i="1" s="1"/>
  <c r="C31" i="1"/>
  <c r="J41" i="1"/>
  <c r="D41" i="1" s="1"/>
  <c r="J40" i="1"/>
  <c r="D40" i="1" s="1"/>
  <c r="I42" i="1"/>
  <c r="C32" i="1" l="1"/>
  <c r="E32" i="1"/>
  <c r="F32" i="1" s="1"/>
  <c r="J42" i="1"/>
  <c r="D42" i="1" s="1"/>
  <c r="I43" i="1"/>
  <c r="E33" i="1" l="1"/>
  <c r="F33" i="1" s="1"/>
  <c r="C33" i="1"/>
  <c r="J43" i="1"/>
  <c r="D43" i="1" s="1"/>
  <c r="I44" i="1"/>
  <c r="C34" i="1" l="1"/>
  <c r="E34" i="1"/>
  <c r="F34" i="1" s="1"/>
  <c r="J44" i="1"/>
  <c r="D44" i="1" s="1"/>
  <c r="I45" i="1"/>
  <c r="E35" i="1" l="1"/>
  <c r="F35" i="1" s="1"/>
  <c r="C35" i="1"/>
  <c r="I46" i="1"/>
  <c r="J45" i="1"/>
  <c r="D45" i="1" s="1"/>
  <c r="C36" i="1" l="1"/>
  <c r="E36" i="1"/>
  <c r="F36" i="1" s="1"/>
  <c r="J46" i="1"/>
  <c r="D46" i="1" s="1"/>
  <c r="I47" i="1"/>
  <c r="C37" i="1" l="1"/>
  <c r="E37" i="1"/>
  <c r="F37" i="1" s="1"/>
  <c r="J47" i="1"/>
  <c r="D47" i="1" s="1"/>
  <c r="I48" i="1"/>
  <c r="E38" i="1" l="1"/>
  <c r="F38" i="1" s="1"/>
  <c r="C38" i="1"/>
  <c r="J48" i="1"/>
  <c r="D48" i="1" s="1"/>
  <c r="I49" i="1"/>
  <c r="C39" i="1" l="1"/>
  <c r="E39" i="1"/>
  <c r="F39" i="1" s="1"/>
  <c r="J49" i="1"/>
  <c r="D49" i="1" s="1"/>
  <c r="I50" i="1"/>
  <c r="I51" i="1" s="1"/>
  <c r="C40" i="1" l="1"/>
  <c r="E40" i="1"/>
  <c r="F40" i="1" s="1"/>
  <c r="J51" i="1"/>
  <c r="D51" i="1" s="1"/>
  <c r="J50" i="1"/>
  <c r="D50" i="1" s="1"/>
  <c r="I52" i="1"/>
  <c r="E41" i="1" l="1"/>
  <c r="F41" i="1" s="1"/>
  <c r="C41" i="1"/>
  <c r="J52" i="1"/>
  <c r="D52" i="1" s="1"/>
  <c r="I53" i="1"/>
  <c r="E42" i="1" l="1"/>
  <c r="F42" i="1" s="1"/>
  <c r="C42" i="1"/>
  <c r="J53" i="1"/>
  <c r="D53" i="1" s="1"/>
  <c r="I54" i="1"/>
  <c r="E43" i="1" l="1"/>
  <c r="F43" i="1" s="1"/>
  <c r="C43" i="1"/>
  <c r="J54" i="1"/>
  <c r="D54" i="1" s="1"/>
  <c r="I55" i="1"/>
  <c r="I56" i="1" s="1"/>
  <c r="E44" i="1" l="1"/>
  <c r="F44" i="1" s="1"/>
  <c r="C44" i="1"/>
  <c r="J55" i="1"/>
  <c r="D55" i="1" s="1"/>
  <c r="J56" i="1"/>
  <c r="D56" i="1" s="1"/>
  <c r="I57" i="1"/>
  <c r="I58" i="1" s="1"/>
  <c r="C45" i="1" l="1"/>
  <c r="E45" i="1"/>
  <c r="F45" i="1" s="1"/>
  <c r="J57" i="1"/>
  <c r="D57" i="1" s="1"/>
  <c r="I59" i="1"/>
  <c r="J58" i="1"/>
  <c r="D58" i="1" s="1"/>
  <c r="C46" i="1" l="1"/>
  <c r="E46" i="1"/>
  <c r="F46" i="1" s="1"/>
  <c r="J59" i="1"/>
  <c r="D59" i="1" s="1"/>
  <c r="I60" i="1"/>
  <c r="I61" i="1" s="1"/>
  <c r="E47" i="1" l="1"/>
  <c r="F47" i="1" s="1"/>
  <c r="C47" i="1"/>
  <c r="J61" i="1"/>
  <c r="D61" i="1" s="1"/>
  <c r="J60" i="1"/>
  <c r="D60" i="1" s="1"/>
  <c r="I62" i="1"/>
  <c r="C48" i="1" l="1"/>
  <c r="E48" i="1"/>
  <c r="F48" i="1" s="1"/>
  <c r="I63" i="1"/>
  <c r="I64" i="1" s="1"/>
  <c r="J62" i="1"/>
  <c r="D62" i="1" s="1"/>
  <c r="E49" i="1" l="1"/>
  <c r="F49" i="1" s="1"/>
  <c r="C49" i="1"/>
  <c r="J63" i="1"/>
  <c r="D63" i="1" s="1"/>
  <c r="J64" i="1"/>
  <c r="D64" i="1" s="1"/>
  <c r="I65" i="1"/>
  <c r="E50" i="1" l="1"/>
  <c r="F50" i="1" s="1"/>
  <c r="C50" i="1"/>
  <c r="J65" i="1"/>
  <c r="D65" i="1" s="1"/>
  <c r="I66" i="1"/>
  <c r="E51" i="1" l="1"/>
  <c r="F51" i="1" s="1"/>
  <c r="C51" i="1"/>
  <c r="J66" i="1"/>
  <c r="D66" i="1" s="1"/>
  <c r="I67" i="1"/>
  <c r="C52" i="1" l="1"/>
  <c r="E52" i="1"/>
  <c r="F52" i="1" s="1"/>
  <c r="J67" i="1"/>
  <c r="D67" i="1" s="1"/>
  <c r="I68" i="1"/>
  <c r="I69" i="1" s="1"/>
  <c r="I70" i="1" s="1"/>
  <c r="C53" i="1" l="1"/>
  <c r="E53" i="1"/>
  <c r="F53" i="1" s="1"/>
  <c r="J70" i="1"/>
  <c r="D70" i="1" s="1"/>
  <c r="J69" i="1"/>
  <c r="D69" i="1" s="1"/>
  <c r="J68" i="1"/>
  <c r="D68" i="1" s="1"/>
  <c r="I71" i="1"/>
  <c r="E54" i="1" l="1"/>
  <c r="F54" i="1" s="1"/>
  <c r="C54" i="1"/>
  <c r="I72" i="1"/>
  <c r="J71" i="1"/>
  <c r="D71" i="1" s="1"/>
  <c r="C55" i="1" l="1"/>
  <c r="E55" i="1"/>
  <c r="F55" i="1" s="1"/>
  <c r="J72" i="1"/>
  <c r="D72" i="1" s="1"/>
  <c r="I73" i="1"/>
  <c r="C56" i="1" l="1"/>
  <c r="E56" i="1"/>
  <c r="F56" i="1" s="1"/>
  <c r="I74" i="1"/>
  <c r="J73" i="1"/>
  <c r="D73" i="1" s="1"/>
  <c r="E57" i="1" l="1"/>
  <c r="F57" i="1" s="1"/>
  <c r="C57" i="1"/>
  <c r="J74" i="1"/>
  <c r="D74" i="1" s="1"/>
  <c r="I75" i="1"/>
  <c r="C58" i="1" l="1"/>
  <c r="E58" i="1"/>
  <c r="F58" i="1" s="1"/>
  <c r="I76" i="1"/>
  <c r="I77" i="1" s="1"/>
  <c r="J76" i="1"/>
  <c r="D76" i="1" s="1"/>
  <c r="J75" i="1"/>
  <c r="D75" i="1" s="1"/>
  <c r="C59" i="1" l="1"/>
  <c r="E59" i="1"/>
  <c r="F59" i="1" s="1"/>
  <c r="J77" i="1"/>
  <c r="D77" i="1" s="1"/>
  <c r="I78" i="1"/>
  <c r="J78" i="1" s="1"/>
  <c r="D78" i="1" s="1"/>
  <c r="I79" i="1"/>
  <c r="C60" i="1" l="1"/>
  <c r="E60" i="1"/>
  <c r="F60" i="1" s="1"/>
  <c r="I80" i="1"/>
  <c r="J79" i="1"/>
  <c r="D79" i="1" s="1"/>
  <c r="C61" i="1" l="1"/>
  <c r="E61" i="1"/>
  <c r="F61" i="1" s="1"/>
  <c r="I81" i="1"/>
  <c r="J80" i="1"/>
  <c r="D80" i="1" s="1"/>
  <c r="I82" i="1"/>
  <c r="E62" i="1" l="1"/>
  <c r="F62" i="1" s="1"/>
  <c r="C62" i="1"/>
  <c r="J82" i="1"/>
  <c r="D82" i="1" s="1"/>
  <c r="J81" i="1"/>
  <c r="D81" i="1" s="1"/>
  <c r="I83" i="1"/>
  <c r="E63" i="1" l="1"/>
  <c r="F63" i="1" s="1"/>
  <c r="C63" i="1"/>
  <c r="J83" i="1"/>
  <c r="D83" i="1" s="1"/>
  <c r="I84" i="1"/>
  <c r="C64" i="1" l="1"/>
  <c r="E64" i="1"/>
  <c r="F64" i="1" s="1"/>
  <c r="J84" i="1"/>
  <c r="D84" i="1" s="1"/>
  <c r="I85" i="1"/>
  <c r="C65" i="1" l="1"/>
  <c r="E65" i="1"/>
  <c r="F65" i="1" s="1"/>
  <c r="J85" i="1"/>
  <c r="D85" i="1" s="1"/>
  <c r="I86" i="1"/>
  <c r="I87" i="1" s="1"/>
  <c r="C66" i="1" l="1"/>
  <c r="E66" i="1"/>
  <c r="F66" i="1" s="1"/>
  <c r="J86" i="1"/>
  <c r="D86" i="1" s="1"/>
  <c r="I88" i="1"/>
  <c r="I89" i="1" s="1"/>
  <c r="J87" i="1"/>
  <c r="D87" i="1" s="1"/>
  <c r="E67" i="1" l="1"/>
  <c r="F67" i="1" s="1"/>
  <c r="C67" i="1"/>
  <c r="J89" i="1"/>
  <c r="D89" i="1" s="1"/>
  <c r="J88" i="1"/>
  <c r="D88" i="1" s="1"/>
  <c r="I90" i="1"/>
  <c r="E68" i="1" l="1"/>
  <c r="F68" i="1" s="1"/>
  <c r="C68" i="1"/>
  <c r="J90" i="1"/>
  <c r="D90" i="1" s="1"/>
  <c r="I91" i="1"/>
  <c r="C69" i="1" l="1"/>
  <c r="E69" i="1"/>
  <c r="F69" i="1" s="1"/>
  <c r="J91" i="1"/>
  <c r="D91" i="1" s="1"/>
  <c r="I92" i="1"/>
  <c r="E70" i="1" l="1"/>
  <c r="F70" i="1" s="1"/>
  <c r="C70" i="1"/>
  <c r="J92" i="1"/>
  <c r="D92" i="1" s="1"/>
  <c r="I93" i="1"/>
  <c r="I94" i="1" s="1"/>
  <c r="C71" i="1" l="1"/>
  <c r="E71" i="1"/>
  <c r="F71" i="1" s="1"/>
  <c r="J94" i="1"/>
  <c r="D94" i="1" s="1"/>
  <c r="I95" i="1"/>
  <c r="J93" i="1"/>
  <c r="D93" i="1" s="1"/>
  <c r="E72" i="1" l="1"/>
  <c r="F72" i="1" s="1"/>
  <c r="C72" i="1"/>
  <c r="J95" i="1"/>
  <c r="D95" i="1" s="1"/>
  <c r="I96" i="1"/>
  <c r="E73" i="1" l="1"/>
  <c r="F73" i="1" s="1"/>
  <c r="C73" i="1"/>
  <c r="J96" i="1"/>
  <c r="D96" i="1" s="1"/>
  <c r="I97" i="1"/>
  <c r="I98" i="1" s="1"/>
  <c r="I99" i="1" s="1"/>
  <c r="E74" i="1" l="1"/>
  <c r="F74" i="1" s="1"/>
  <c r="C74" i="1"/>
  <c r="J98" i="1"/>
  <c r="D98" i="1" s="1"/>
  <c r="J99" i="1"/>
  <c r="D99" i="1" s="1"/>
  <c r="J97" i="1"/>
  <c r="D97" i="1" s="1"/>
  <c r="I100" i="1"/>
  <c r="C75" i="1" l="1"/>
  <c r="E75" i="1"/>
  <c r="F75" i="1" s="1"/>
  <c r="I101" i="1"/>
  <c r="J100" i="1"/>
  <c r="D100" i="1" s="1"/>
  <c r="E76" i="1" l="1"/>
  <c r="F76" i="1" s="1"/>
  <c r="C76" i="1"/>
  <c r="J101" i="1"/>
  <c r="D101" i="1" s="1"/>
  <c r="I102" i="1"/>
  <c r="I103" i="1" s="1"/>
  <c r="E77" i="1" l="1"/>
  <c r="F77" i="1" s="1"/>
  <c r="C77" i="1"/>
  <c r="J103" i="1"/>
  <c r="D103" i="1" s="1"/>
  <c r="J102" i="1"/>
  <c r="D102" i="1" s="1"/>
  <c r="I104" i="1"/>
  <c r="I105" i="1" s="1"/>
  <c r="E78" i="1" l="1"/>
  <c r="F78" i="1" s="1"/>
  <c r="C78" i="1"/>
  <c r="J105" i="1"/>
  <c r="D105" i="1" s="1"/>
  <c r="J104" i="1"/>
  <c r="D104" i="1" s="1"/>
  <c r="I106" i="1"/>
  <c r="E79" i="1" l="1"/>
  <c r="F79" i="1" s="1"/>
  <c r="C79" i="1"/>
  <c r="J106" i="1"/>
  <c r="D106" i="1" s="1"/>
  <c r="I107" i="1"/>
  <c r="I108" i="1" s="1"/>
  <c r="I109" i="1" s="1"/>
  <c r="C80" i="1" l="1"/>
  <c r="E80" i="1"/>
  <c r="F80" i="1" s="1"/>
  <c r="I110" i="1"/>
  <c r="J109" i="1"/>
  <c r="D109" i="1" s="1"/>
  <c r="J108" i="1"/>
  <c r="D108" i="1" s="1"/>
  <c r="J107" i="1"/>
  <c r="D107" i="1" s="1"/>
  <c r="I111" i="1"/>
  <c r="E81" i="1" l="1"/>
  <c r="F81" i="1" s="1"/>
  <c r="C81" i="1"/>
  <c r="J111" i="1"/>
  <c r="D111" i="1" s="1"/>
  <c r="I112" i="1"/>
  <c r="J110" i="1"/>
  <c r="D110" i="1" s="1"/>
  <c r="C82" i="1" l="1"/>
  <c r="E82" i="1"/>
  <c r="F82" i="1" s="1"/>
  <c r="I113" i="1"/>
  <c r="J112" i="1"/>
  <c r="D112" i="1" s="1"/>
  <c r="C83" i="1" l="1"/>
  <c r="E83" i="1"/>
  <c r="F83" i="1" s="1"/>
  <c r="J113" i="1"/>
  <c r="D113" i="1" s="1"/>
  <c r="I114" i="1"/>
  <c r="I115" i="1" s="1"/>
  <c r="C84" i="1" l="1"/>
  <c r="E84" i="1"/>
  <c r="F84" i="1" s="1"/>
  <c r="J115" i="1"/>
  <c r="D115" i="1" s="1"/>
  <c r="J114" i="1"/>
  <c r="D114" i="1" s="1"/>
  <c r="I116" i="1"/>
  <c r="E85" i="1" l="1"/>
  <c r="F85" i="1" s="1"/>
  <c r="C85" i="1"/>
  <c r="J116" i="1"/>
  <c r="D116" i="1" s="1"/>
  <c r="I117" i="1"/>
  <c r="J117" i="1" s="1"/>
  <c r="D117" i="1" s="1"/>
  <c r="C86" i="1" l="1"/>
  <c r="E86" i="1"/>
  <c r="F86" i="1" s="1"/>
  <c r="I118" i="1"/>
  <c r="I119" i="1" s="1"/>
  <c r="J118" i="1"/>
  <c r="D118" i="1" s="1"/>
  <c r="J119" i="1"/>
  <c r="D119" i="1" s="1"/>
  <c r="I120" i="1"/>
  <c r="C87" i="1" l="1"/>
  <c r="E87" i="1"/>
  <c r="F87" i="1" s="1"/>
  <c r="I121" i="1"/>
  <c r="J120" i="1"/>
  <c r="D120" i="1" s="1"/>
  <c r="I122" i="1"/>
  <c r="E88" i="1" l="1"/>
  <c r="F88" i="1" s="1"/>
  <c r="C88" i="1"/>
  <c r="J122" i="1"/>
  <c r="D122" i="1" s="1"/>
  <c r="J121" i="1"/>
  <c r="D121" i="1" s="1"/>
  <c r="I123" i="1"/>
  <c r="C89" i="1" l="1"/>
  <c r="E89" i="1"/>
  <c r="F89" i="1" s="1"/>
  <c r="J123" i="1"/>
  <c r="D123" i="1" s="1"/>
  <c r="I124" i="1"/>
  <c r="E90" i="1" l="1"/>
  <c r="F90" i="1" s="1"/>
  <c r="C90" i="1"/>
  <c r="I125" i="1"/>
  <c r="J124" i="1"/>
  <c r="D124" i="1" s="1"/>
  <c r="I126" i="1"/>
  <c r="C91" i="1" l="1"/>
  <c r="E91" i="1"/>
  <c r="F91" i="1" s="1"/>
  <c r="J125" i="1"/>
  <c r="D125" i="1" s="1"/>
  <c r="J126" i="1"/>
  <c r="D126" i="1" s="1"/>
  <c r="I127" i="1"/>
  <c r="C92" i="1" l="1"/>
  <c r="E92" i="1"/>
  <c r="F92" i="1" s="1"/>
  <c r="J127" i="1"/>
  <c r="D127" i="1" s="1"/>
  <c r="I128" i="1"/>
  <c r="I129" i="1" s="1"/>
  <c r="C93" i="1" l="1"/>
  <c r="E93" i="1"/>
  <c r="F93" i="1" s="1"/>
  <c r="J129" i="1"/>
  <c r="D129" i="1" s="1"/>
  <c r="J128" i="1"/>
  <c r="D128" i="1" s="1"/>
  <c r="I130" i="1"/>
  <c r="I131" i="1" s="1"/>
  <c r="E94" i="1" l="1"/>
  <c r="F94" i="1" s="1"/>
  <c r="C94" i="1"/>
  <c r="J131" i="1"/>
  <c r="D131" i="1" s="1"/>
  <c r="J130" i="1"/>
  <c r="D130" i="1" s="1"/>
  <c r="I132" i="1"/>
  <c r="E95" i="1" l="1"/>
  <c r="F95" i="1" s="1"/>
  <c r="C95" i="1"/>
  <c r="I133" i="1"/>
  <c r="J132" i="1"/>
  <c r="D132" i="1" s="1"/>
  <c r="I134" i="1"/>
  <c r="E96" i="1" l="1"/>
  <c r="F96" i="1" s="1"/>
  <c r="C96" i="1"/>
  <c r="J133" i="1"/>
  <c r="D133" i="1" s="1"/>
  <c r="J134" i="1"/>
  <c r="D134" i="1" s="1"/>
  <c r="I135" i="1"/>
  <c r="J135" i="1" s="1"/>
  <c r="D135" i="1" s="1"/>
  <c r="E97" i="1" l="1"/>
  <c r="F97" i="1" s="1"/>
  <c r="C97" i="1"/>
  <c r="I136" i="1"/>
  <c r="I137" i="1" s="1"/>
  <c r="C98" i="1" l="1"/>
  <c r="E98" i="1"/>
  <c r="F98" i="1" s="1"/>
  <c r="J137" i="1"/>
  <c r="D137" i="1" s="1"/>
  <c r="J136" i="1"/>
  <c r="D136" i="1" s="1"/>
  <c r="I138" i="1"/>
  <c r="E99" i="1" l="1"/>
  <c r="F99" i="1" s="1"/>
  <c r="C99" i="1"/>
  <c r="I139" i="1"/>
  <c r="J138" i="1"/>
  <c r="D138" i="1" s="1"/>
  <c r="C100" i="1" l="1"/>
  <c r="E100" i="1"/>
  <c r="F100" i="1" s="1"/>
  <c r="J139" i="1"/>
  <c r="D139" i="1" s="1"/>
  <c r="I140" i="1"/>
  <c r="E101" i="1" l="1"/>
  <c r="F101" i="1" s="1"/>
  <c r="C101" i="1"/>
  <c r="I141" i="1"/>
  <c r="J140" i="1"/>
  <c r="D140" i="1" s="1"/>
  <c r="I142" i="1"/>
  <c r="E102" i="1" l="1"/>
  <c r="F102" i="1" s="1"/>
  <c r="C102" i="1"/>
  <c r="J142" i="1"/>
  <c r="D142" i="1" s="1"/>
  <c r="J141" i="1"/>
  <c r="D141" i="1" s="1"/>
  <c r="I143" i="1"/>
  <c r="I144" i="1" s="1"/>
  <c r="I145" i="1" s="1"/>
  <c r="E103" i="1" l="1"/>
  <c r="F103" i="1" s="1"/>
  <c r="C103" i="1"/>
  <c r="J145" i="1"/>
  <c r="D145" i="1" s="1"/>
  <c r="J143" i="1"/>
  <c r="D143" i="1" s="1"/>
  <c r="I146" i="1"/>
  <c r="I147" i="1" s="1"/>
  <c r="J144" i="1"/>
  <c r="D144" i="1" s="1"/>
  <c r="C104" i="1" l="1"/>
  <c r="E104" i="1"/>
  <c r="F104" i="1" s="1"/>
  <c r="J147" i="1"/>
  <c r="D147" i="1" s="1"/>
  <c r="I148" i="1"/>
  <c r="J146" i="1"/>
  <c r="D146" i="1" s="1"/>
  <c r="I149" i="1"/>
  <c r="C105" i="1" l="1"/>
  <c r="E105" i="1"/>
  <c r="F105" i="1" s="1"/>
  <c r="J149" i="1"/>
  <c r="D149" i="1" s="1"/>
  <c r="I150" i="1"/>
  <c r="J148" i="1"/>
  <c r="D148" i="1" s="1"/>
  <c r="C106" i="1" l="1"/>
  <c r="E106" i="1"/>
  <c r="F106" i="1" s="1"/>
  <c r="J150" i="1"/>
  <c r="D150" i="1" s="1"/>
  <c r="I151" i="1"/>
  <c r="C107" i="1" l="1"/>
  <c r="E107" i="1"/>
  <c r="F107" i="1" s="1"/>
  <c r="J151" i="1"/>
  <c r="D151" i="1" s="1"/>
  <c r="I152" i="1"/>
  <c r="I153" i="1" s="1"/>
  <c r="I154" i="1" s="1"/>
  <c r="C108" i="1" l="1"/>
  <c r="E108" i="1"/>
  <c r="F108" i="1" s="1"/>
  <c r="J153" i="1"/>
  <c r="D153" i="1" s="1"/>
  <c r="J154" i="1"/>
  <c r="D154" i="1" s="1"/>
  <c r="J152" i="1"/>
  <c r="D152" i="1" s="1"/>
  <c r="I155" i="1"/>
  <c r="E109" i="1" l="1"/>
  <c r="F109" i="1" s="1"/>
  <c r="C109" i="1"/>
  <c r="J155" i="1"/>
  <c r="D155" i="1" s="1"/>
  <c r="I156" i="1"/>
  <c r="I157" i="1" s="1"/>
  <c r="C110" i="1" l="1"/>
  <c r="E110" i="1"/>
  <c r="F110" i="1" s="1"/>
  <c r="J156" i="1"/>
  <c r="D156" i="1" s="1"/>
  <c r="J157" i="1"/>
  <c r="D157" i="1" s="1"/>
  <c r="I158" i="1"/>
  <c r="C111" i="1" l="1"/>
  <c r="E111" i="1"/>
  <c r="F111" i="1" s="1"/>
  <c r="J158" i="1"/>
  <c r="D158" i="1" s="1"/>
  <c r="I159" i="1"/>
  <c r="E112" i="1" l="1"/>
  <c r="F112" i="1" s="1"/>
  <c r="C112" i="1"/>
  <c r="J159" i="1"/>
  <c r="D159" i="1" s="1"/>
  <c r="I160" i="1"/>
  <c r="C113" i="1" l="1"/>
  <c r="E113" i="1"/>
  <c r="F113" i="1" s="1"/>
  <c r="J160" i="1"/>
  <c r="D160" i="1" s="1"/>
  <c r="I161" i="1"/>
  <c r="C114" i="1" l="1"/>
  <c r="E114" i="1"/>
  <c r="F114" i="1" s="1"/>
  <c r="J161" i="1"/>
  <c r="D161" i="1" s="1"/>
  <c r="I162" i="1"/>
  <c r="I163" i="1" s="1"/>
  <c r="I164" i="1" s="1"/>
  <c r="E115" i="1" l="1"/>
  <c r="F115" i="1" s="1"/>
  <c r="C115" i="1"/>
  <c r="I165" i="1"/>
  <c r="J164" i="1"/>
  <c r="D164" i="1" s="1"/>
  <c r="J163" i="1"/>
  <c r="D163" i="1" s="1"/>
  <c r="J162" i="1"/>
  <c r="D162" i="1" s="1"/>
  <c r="I166" i="1"/>
  <c r="E116" i="1" l="1"/>
  <c r="F116" i="1" s="1"/>
  <c r="C116" i="1"/>
  <c r="J166" i="1"/>
  <c r="D166" i="1" s="1"/>
  <c r="I167" i="1"/>
  <c r="I168" i="1" s="1"/>
  <c r="J165" i="1"/>
  <c r="D165" i="1" s="1"/>
  <c r="E117" i="1" l="1"/>
  <c r="F117" i="1" s="1"/>
  <c r="C117" i="1"/>
  <c r="J168" i="1"/>
  <c r="D168" i="1" s="1"/>
  <c r="I169" i="1"/>
  <c r="J167" i="1"/>
  <c r="D167" i="1" s="1"/>
  <c r="I170" i="1"/>
  <c r="E118" i="1" l="1"/>
  <c r="F118" i="1" s="1"/>
  <c r="C118" i="1"/>
  <c r="I171" i="1"/>
  <c r="J171" i="1" s="1"/>
  <c r="D171" i="1" s="1"/>
  <c r="J170" i="1"/>
  <c r="D170" i="1" s="1"/>
  <c r="J169" i="1"/>
  <c r="D169" i="1" s="1"/>
  <c r="I172" i="1"/>
  <c r="E119" i="1" l="1"/>
  <c r="F119" i="1" s="1"/>
  <c r="C119" i="1"/>
  <c r="J172" i="1"/>
  <c r="D172" i="1" s="1"/>
  <c r="I173" i="1"/>
  <c r="C120" i="1" l="1"/>
  <c r="E120" i="1"/>
  <c r="F120" i="1" s="1"/>
  <c r="I174" i="1"/>
  <c r="J173" i="1"/>
  <c r="D173" i="1" s="1"/>
  <c r="C121" i="1" l="1"/>
  <c r="E121" i="1"/>
  <c r="F121" i="1" s="1"/>
  <c r="J174" i="1"/>
  <c r="D174" i="1" s="1"/>
  <c r="I175" i="1"/>
  <c r="I176" i="1" s="1"/>
  <c r="C122" i="1" l="1"/>
  <c r="E122" i="1"/>
  <c r="F122" i="1" s="1"/>
  <c r="J176" i="1"/>
  <c r="D176" i="1" s="1"/>
  <c r="J175" i="1"/>
  <c r="D175" i="1" s="1"/>
  <c r="I177" i="1"/>
  <c r="I178" i="1" s="1"/>
  <c r="C123" i="1" l="1"/>
  <c r="E123" i="1"/>
  <c r="F123" i="1" s="1"/>
  <c r="J178" i="1"/>
  <c r="D178" i="1" s="1"/>
  <c r="J177" i="1"/>
  <c r="D177" i="1" s="1"/>
  <c r="I179" i="1"/>
  <c r="C124" i="1" l="1"/>
  <c r="E124" i="1"/>
  <c r="F124" i="1" s="1"/>
  <c r="J179" i="1"/>
  <c r="D179" i="1" s="1"/>
  <c r="I180" i="1"/>
  <c r="I181" i="1" s="1"/>
  <c r="E125" i="1" l="1"/>
  <c r="F125" i="1" s="1"/>
  <c r="C125" i="1"/>
  <c r="I182" i="1"/>
  <c r="J181" i="1"/>
  <c r="D181" i="1" s="1"/>
  <c r="J180" i="1"/>
  <c r="D180" i="1" s="1"/>
  <c r="E126" i="1" l="1"/>
  <c r="F126" i="1" s="1"/>
  <c r="C126" i="1"/>
  <c r="J182" i="1"/>
  <c r="D182" i="1" s="1"/>
  <c r="I183" i="1"/>
  <c r="E127" i="1" l="1"/>
  <c r="F127" i="1" s="1"/>
  <c r="C127" i="1"/>
  <c r="J183" i="1"/>
  <c r="D183" i="1" s="1"/>
  <c r="I184" i="1"/>
  <c r="I185" i="1" s="1"/>
  <c r="E128" i="1" l="1"/>
  <c r="F128" i="1" s="1"/>
  <c r="C128" i="1"/>
  <c r="J185" i="1"/>
  <c r="D185" i="1" s="1"/>
  <c r="J184" i="1"/>
  <c r="D184" i="1" s="1"/>
  <c r="I186" i="1"/>
  <c r="C129" i="1" l="1"/>
  <c r="E129" i="1"/>
  <c r="F129" i="1" s="1"/>
  <c r="J186" i="1"/>
  <c r="D186" i="1" s="1"/>
  <c r="I187" i="1"/>
  <c r="I188" i="1" s="1"/>
  <c r="E130" i="1" l="1"/>
  <c r="F130" i="1" s="1"/>
  <c r="C130" i="1"/>
  <c r="J188" i="1"/>
  <c r="D188" i="1" s="1"/>
  <c r="I189" i="1"/>
  <c r="J187" i="1"/>
  <c r="D187" i="1" s="1"/>
  <c r="C131" i="1" l="1"/>
  <c r="E131" i="1"/>
  <c r="F131" i="1" s="1"/>
  <c r="I190" i="1"/>
  <c r="I191" i="1"/>
  <c r="J189" i="1"/>
  <c r="D189" i="1" s="1"/>
  <c r="C132" i="1" l="1"/>
  <c r="E132" i="1"/>
  <c r="F132" i="1" s="1"/>
  <c r="J190" i="1"/>
  <c r="D190" i="1" s="1"/>
  <c r="J191" i="1"/>
  <c r="D191" i="1" s="1"/>
  <c r="I192" i="1"/>
  <c r="E133" i="1" l="1"/>
  <c r="F133" i="1" s="1"/>
  <c r="C133" i="1"/>
  <c r="J192" i="1"/>
  <c r="D192" i="1" s="1"/>
  <c r="I193" i="1"/>
  <c r="I194" i="1" s="1"/>
  <c r="I195" i="1" s="1"/>
  <c r="E134" i="1" l="1"/>
  <c r="F134" i="1" s="1"/>
  <c r="C134" i="1"/>
  <c r="J195" i="1"/>
  <c r="D195" i="1" s="1"/>
  <c r="J194" i="1"/>
  <c r="D194" i="1" s="1"/>
  <c r="J193" i="1"/>
  <c r="D193" i="1" s="1"/>
  <c r="I196" i="1"/>
  <c r="C135" i="1" l="1"/>
  <c r="E135" i="1"/>
  <c r="F135" i="1" s="1"/>
  <c r="J196" i="1"/>
  <c r="D196" i="1" s="1"/>
  <c r="I197" i="1"/>
  <c r="I198" i="1" s="1"/>
  <c r="I199" i="1" s="1"/>
  <c r="E136" i="1" l="1"/>
  <c r="F136" i="1" s="1"/>
  <c r="C136" i="1"/>
  <c r="J199" i="1"/>
  <c r="D199" i="1" s="1"/>
  <c r="J198" i="1"/>
  <c r="D198" i="1" s="1"/>
  <c r="J197" i="1"/>
  <c r="D197" i="1" s="1"/>
  <c r="I200" i="1"/>
  <c r="E137" i="1" l="1"/>
  <c r="F137" i="1" s="1"/>
  <c r="C137" i="1"/>
  <c r="J200" i="1"/>
  <c r="D200" i="1" s="1"/>
  <c r="I201" i="1"/>
  <c r="I202" i="1" s="1"/>
  <c r="C138" i="1" l="1"/>
  <c r="E138" i="1"/>
  <c r="F138" i="1" s="1"/>
  <c r="J201" i="1"/>
  <c r="D201" i="1" s="1"/>
  <c r="J202" i="1"/>
  <c r="D202" i="1" s="1"/>
  <c r="I203" i="1"/>
  <c r="I204" i="1" s="1"/>
  <c r="C139" i="1" l="1"/>
  <c r="E139" i="1"/>
  <c r="F139" i="1" s="1"/>
  <c r="J203" i="1"/>
  <c r="D203" i="1" s="1"/>
  <c r="I205" i="1"/>
  <c r="J204" i="1"/>
  <c r="D204" i="1" s="1"/>
  <c r="C140" i="1" l="1"/>
  <c r="E140" i="1"/>
  <c r="F140" i="1" s="1"/>
  <c r="J205" i="1"/>
  <c r="D205" i="1" s="1"/>
  <c r="I206" i="1"/>
  <c r="E141" i="1" l="1"/>
  <c r="F141" i="1" s="1"/>
  <c r="C141" i="1"/>
  <c r="J206" i="1"/>
  <c r="D206" i="1" s="1"/>
  <c r="I207" i="1"/>
  <c r="C142" i="1" l="1"/>
  <c r="E142" i="1"/>
  <c r="F142" i="1" s="1"/>
  <c r="J207" i="1"/>
  <c r="D207" i="1" s="1"/>
  <c r="I208" i="1"/>
  <c r="C143" i="1" l="1"/>
  <c r="E143" i="1"/>
  <c r="F143" i="1" s="1"/>
  <c r="J208" i="1"/>
  <c r="D208" i="1" s="1"/>
  <c r="I209" i="1"/>
  <c r="E144" i="1" l="1"/>
  <c r="F144" i="1" s="1"/>
  <c r="C144" i="1"/>
  <c r="J209" i="1"/>
  <c r="D209" i="1" s="1"/>
  <c r="I210" i="1"/>
  <c r="I211" i="1" s="1"/>
  <c r="I212" i="1" s="1"/>
  <c r="C145" i="1" l="1"/>
  <c r="E145" i="1"/>
  <c r="F145" i="1" s="1"/>
  <c r="I213" i="1"/>
  <c r="J212" i="1"/>
  <c r="D212" i="1" s="1"/>
  <c r="J211" i="1"/>
  <c r="D211" i="1" s="1"/>
  <c r="J210" i="1"/>
  <c r="D210" i="1" s="1"/>
  <c r="I214" i="1"/>
  <c r="E146" i="1" l="1"/>
  <c r="F146" i="1" s="1"/>
  <c r="C146" i="1"/>
  <c r="J214" i="1"/>
  <c r="D214" i="1" s="1"/>
  <c r="I215" i="1"/>
  <c r="J213" i="1"/>
  <c r="D213" i="1" s="1"/>
  <c r="C147" i="1" l="1"/>
  <c r="E147" i="1"/>
  <c r="F147" i="1" s="1"/>
  <c r="I216" i="1"/>
  <c r="J215" i="1"/>
  <c r="D215" i="1" s="1"/>
  <c r="C148" i="1" l="1"/>
  <c r="E148" i="1"/>
  <c r="F148" i="1" s="1"/>
  <c r="J216" i="1"/>
  <c r="D216" i="1" s="1"/>
  <c r="I217" i="1"/>
  <c r="I218" i="1" s="1"/>
  <c r="E149" i="1" l="1"/>
  <c r="F149" i="1" s="1"/>
  <c r="C149" i="1"/>
  <c r="J218" i="1"/>
  <c r="D218" i="1" s="1"/>
  <c r="J217" i="1"/>
  <c r="D217" i="1" s="1"/>
  <c r="I219" i="1"/>
  <c r="I220" i="1"/>
  <c r="C150" i="1" l="1"/>
  <c r="E150" i="1"/>
  <c r="F150" i="1" s="1"/>
  <c r="J220" i="1"/>
  <c r="D220" i="1" s="1"/>
  <c r="J219" i="1"/>
  <c r="D219" i="1" s="1"/>
  <c r="I221" i="1"/>
  <c r="I222" i="1"/>
  <c r="C151" i="1" l="1"/>
  <c r="E151" i="1"/>
  <c r="F151" i="1" s="1"/>
  <c r="J222" i="1"/>
  <c r="D222" i="1" s="1"/>
  <c r="J221" i="1"/>
  <c r="D221" i="1" s="1"/>
  <c r="I223" i="1"/>
  <c r="E152" i="1" l="1"/>
  <c r="F152" i="1" s="1"/>
  <c r="C152" i="1"/>
  <c r="I224" i="1"/>
  <c r="J223" i="1"/>
  <c r="D223" i="1" s="1"/>
  <c r="C153" i="1" l="1"/>
  <c r="E153" i="1"/>
  <c r="F153" i="1" s="1"/>
  <c r="J224" i="1"/>
  <c r="D224" i="1" s="1"/>
  <c r="I225" i="1"/>
  <c r="I226" i="1" s="1"/>
  <c r="E154" i="1" l="1"/>
  <c r="F154" i="1" s="1"/>
  <c r="C154" i="1"/>
  <c r="J226" i="1"/>
  <c r="D226" i="1" s="1"/>
  <c r="J225" i="1"/>
  <c r="D225" i="1" s="1"/>
  <c r="I227" i="1"/>
  <c r="E155" i="1" l="1"/>
  <c r="F155" i="1" s="1"/>
  <c r="C155" i="1"/>
  <c r="J227" i="1"/>
  <c r="D227" i="1" s="1"/>
  <c r="I228" i="1"/>
  <c r="C156" i="1" l="1"/>
  <c r="E156" i="1"/>
  <c r="F156" i="1" s="1"/>
  <c r="J228" i="1"/>
  <c r="D228" i="1" s="1"/>
  <c r="I229" i="1"/>
  <c r="C157" i="1" l="1"/>
  <c r="E157" i="1"/>
  <c r="F157" i="1" s="1"/>
  <c r="J229" i="1"/>
  <c r="D229" i="1" s="1"/>
  <c r="I230" i="1"/>
  <c r="I231" i="1" s="1"/>
  <c r="C158" i="1" l="1"/>
  <c r="E158" i="1"/>
  <c r="F158" i="1" s="1"/>
  <c r="J230" i="1"/>
  <c r="D230" i="1" s="1"/>
  <c r="J231" i="1"/>
  <c r="D231" i="1" s="1"/>
  <c r="I232" i="1"/>
  <c r="C159" i="1" l="1"/>
  <c r="E159" i="1"/>
  <c r="F159" i="1" s="1"/>
  <c r="J232" i="1"/>
  <c r="D232" i="1" s="1"/>
  <c r="I233" i="1"/>
  <c r="E160" i="1" l="1"/>
  <c r="F160" i="1" s="1"/>
  <c r="C160" i="1"/>
  <c r="J233" i="1"/>
  <c r="D233" i="1" s="1"/>
  <c r="I234" i="1"/>
  <c r="C161" i="1" l="1"/>
  <c r="E161" i="1"/>
  <c r="F161" i="1" s="1"/>
  <c r="J234" i="1"/>
  <c r="D234" i="1" s="1"/>
  <c r="I235" i="1"/>
  <c r="E162" i="1" l="1"/>
  <c r="F162" i="1" s="1"/>
  <c r="C162" i="1"/>
  <c r="J235" i="1"/>
  <c r="D235" i="1" s="1"/>
  <c r="I236" i="1"/>
  <c r="E163" i="1" l="1"/>
  <c r="F163" i="1" s="1"/>
  <c r="C163" i="1"/>
  <c r="J236" i="1"/>
  <c r="D236" i="1" s="1"/>
  <c r="I237" i="1"/>
  <c r="E164" i="1" l="1"/>
  <c r="F164" i="1" s="1"/>
  <c r="C164" i="1"/>
  <c r="J237" i="1"/>
  <c r="D237" i="1" s="1"/>
  <c r="I238" i="1"/>
  <c r="E165" i="1" l="1"/>
  <c r="F165" i="1" s="1"/>
  <c r="C165" i="1"/>
  <c r="J238" i="1"/>
  <c r="D238" i="1" s="1"/>
  <c r="I239" i="1"/>
  <c r="C166" i="1" l="1"/>
  <c r="E166" i="1"/>
  <c r="F166" i="1" s="1"/>
  <c r="J239" i="1"/>
  <c r="D239" i="1" s="1"/>
  <c r="I240" i="1"/>
  <c r="E167" i="1" l="1"/>
  <c r="F167" i="1" s="1"/>
  <c r="C167" i="1"/>
  <c r="I241" i="1"/>
  <c r="I242" i="1" s="1"/>
  <c r="J240" i="1"/>
  <c r="D240" i="1" s="1"/>
  <c r="C168" i="1" l="1"/>
  <c r="E168" i="1"/>
  <c r="F168" i="1" s="1"/>
  <c r="J242" i="1"/>
  <c r="D242" i="1" s="1"/>
  <c r="J241" i="1"/>
  <c r="D241" i="1" s="1"/>
  <c r="I243" i="1"/>
  <c r="E169" i="1" l="1"/>
  <c r="F169" i="1" s="1"/>
  <c r="C169" i="1"/>
  <c r="J243" i="1"/>
  <c r="D243" i="1" s="1"/>
  <c r="I244" i="1"/>
  <c r="E170" i="1" l="1"/>
  <c r="F170" i="1" s="1"/>
  <c r="C170" i="1"/>
  <c r="J244" i="1"/>
  <c r="D244" i="1" s="1"/>
  <c r="I245" i="1"/>
  <c r="C171" i="1" l="1"/>
  <c r="E171" i="1"/>
  <c r="F171" i="1" s="1"/>
  <c r="J245" i="1"/>
  <c r="D245" i="1" s="1"/>
  <c r="I246" i="1"/>
  <c r="C172" i="1" l="1"/>
  <c r="E172" i="1"/>
  <c r="F172" i="1" s="1"/>
  <c r="J246" i="1"/>
  <c r="D246" i="1" s="1"/>
  <c r="I247" i="1"/>
  <c r="E173" i="1" l="1"/>
  <c r="F173" i="1" s="1"/>
  <c r="C173" i="1"/>
  <c r="J247" i="1"/>
  <c r="D247" i="1" s="1"/>
  <c r="I248" i="1"/>
  <c r="E174" i="1" l="1"/>
  <c r="F174" i="1" s="1"/>
  <c r="C174" i="1"/>
  <c r="J248" i="1"/>
  <c r="D248" i="1" s="1"/>
  <c r="I249" i="1"/>
  <c r="E175" i="1" l="1"/>
  <c r="F175" i="1" s="1"/>
  <c r="C175" i="1"/>
  <c r="J249" i="1"/>
  <c r="D249" i="1" s="1"/>
  <c r="I250" i="1"/>
  <c r="E176" i="1" l="1"/>
  <c r="F176" i="1" s="1"/>
  <c r="C176" i="1"/>
  <c r="J250" i="1"/>
  <c r="D250" i="1" s="1"/>
  <c r="I251" i="1"/>
  <c r="I252" i="1" s="1"/>
  <c r="E177" i="1" l="1"/>
  <c r="F177" i="1" s="1"/>
  <c r="C177" i="1"/>
  <c r="J251" i="1"/>
  <c r="D251" i="1" s="1"/>
  <c r="J252" i="1"/>
  <c r="D252" i="1" s="1"/>
  <c r="I253" i="1"/>
  <c r="C178" i="1" l="1"/>
  <c r="E178" i="1"/>
  <c r="F178" i="1" s="1"/>
  <c r="J253" i="1"/>
  <c r="D253" i="1" s="1"/>
  <c r="I254" i="1"/>
  <c r="I255" i="1" s="1"/>
  <c r="C179" i="1" l="1"/>
  <c r="E179" i="1"/>
  <c r="F179" i="1" s="1"/>
  <c r="J255" i="1"/>
  <c r="D255" i="1" s="1"/>
  <c r="J254" i="1"/>
  <c r="D254" i="1" s="1"/>
  <c r="I256" i="1"/>
  <c r="I257" i="1"/>
  <c r="E180" i="1" l="1"/>
  <c r="F180" i="1" s="1"/>
  <c r="C180" i="1"/>
  <c r="J257" i="1"/>
  <c r="D257" i="1" s="1"/>
  <c r="J256" i="1"/>
  <c r="D256" i="1" s="1"/>
  <c r="I258" i="1"/>
  <c r="C181" i="1" l="1"/>
  <c r="E181" i="1"/>
  <c r="F181" i="1" s="1"/>
  <c r="I259" i="1"/>
  <c r="J258" i="1"/>
  <c r="D258" i="1" s="1"/>
  <c r="E182" i="1" l="1"/>
  <c r="F182" i="1" s="1"/>
  <c r="C182" i="1"/>
  <c r="J259" i="1"/>
  <c r="D259" i="1" s="1"/>
  <c r="I260" i="1"/>
  <c r="C183" i="1" l="1"/>
  <c r="E183" i="1"/>
  <c r="F183" i="1" s="1"/>
  <c r="J260" i="1"/>
  <c r="D260" i="1" s="1"/>
  <c r="I261" i="1"/>
  <c r="C184" i="1" l="1"/>
  <c r="E184" i="1"/>
  <c r="F184" i="1" s="1"/>
  <c r="J261" i="1"/>
  <c r="D261" i="1" s="1"/>
  <c r="I262" i="1"/>
  <c r="C185" i="1" l="1"/>
  <c r="E185" i="1"/>
  <c r="F185" i="1" s="1"/>
  <c r="J262" i="1"/>
  <c r="D262" i="1" s="1"/>
  <c r="I263" i="1"/>
  <c r="E186" i="1" l="1"/>
  <c r="F186" i="1" s="1"/>
  <c r="C186" i="1"/>
  <c r="J263" i="1"/>
  <c r="D263" i="1" s="1"/>
  <c r="I264" i="1"/>
  <c r="E187" i="1" l="1"/>
  <c r="F187" i="1" s="1"/>
  <c r="C187" i="1"/>
  <c r="J264" i="1"/>
  <c r="D264" i="1" s="1"/>
  <c r="I265" i="1"/>
  <c r="E188" i="1" l="1"/>
  <c r="F188" i="1" s="1"/>
  <c r="C188" i="1"/>
  <c r="J265" i="1"/>
  <c r="D265" i="1" s="1"/>
  <c r="I266" i="1"/>
  <c r="I267" i="1" s="1"/>
  <c r="I268" i="1" s="1"/>
  <c r="E189" i="1" l="1"/>
  <c r="F189" i="1" s="1"/>
  <c r="C189" i="1"/>
  <c r="J268" i="1"/>
  <c r="D268" i="1" s="1"/>
  <c r="J266" i="1"/>
  <c r="D266" i="1" s="1"/>
  <c r="I269" i="1"/>
  <c r="J267" i="1"/>
  <c r="D267" i="1" s="1"/>
  <c r="C190" i="1" l="1"/>
  <c r="E190" i="1"/>
  <c r="F190" i="1" s="1"/>
  <c r="J269" i="1"/>
  <c r="D269" i="1" s="1"/>
  <c r="I270" i="1"/>
  <c r="C191" i="1" l="1"/>
  <c r="E191" i="1"/>
  <c r="F191" i="1" s="1"/>
  <c r="J270" i="1"/>
  <c r="D270" i="1" s="1"/>
  <c r="I271" i="1"/>
  <c r="E192" i="1" l="1"/>
  <c r="F192" i="1" s="1"/>
  <c r="C192" i="1"/>
  <c r="J271" i="1"/>
  <c r="D271" i="1" s="1"/>
  <c r="I272" i="1"/>
  <c r="E193" i="1" l="1"/>
  <c r="F193" i="1" s="1"/>
  <c r="C193" i="1"/>
  <c r="J272" i="1"/>
  <c r="D272" i="1" s="1"/>
  <c r="I273" i="1"/>
  <c r="E194" i="1" l="1"/>
  <c r="F194" i="1" s="1"/>
  <c r="C194" i="1"/>
  <c r="J273" i="1"/>
  <c r="D273" i="1" s="1"/>
  <c r="I274" i="1"/>
  <c r="E195" i="1" l="1"/>
  <c r="F195" i="1" s="1"/>
  <c r="C195" i="1"/>
  <c r="J274" i="1"/>
  <c r="D274" i="1" s="1"/>
  <c r="I275" i="1"/>
  <c r="C196" i="1" l="1"/>
  <c r="E196" i="1"/>
  <c r="F196" i="1" s="1"/>
  <c r="J275" i="1"/>
  <c r="D275" i="1" s="1"/>
  <c r="I276" i="1"/>
  <c r="I277" i="1" s="1"/>
  <c r="C197" i="1" l="1"/>
  <c r="E197" i="1"/>
  <c r="F197" i="1" s="1"/>
  <c r="J276" i="1"/>
  <c r="D276" i="1" s="1"/>
  <c r="I278" i="1"/>
  <c r="J277" i="1"/>
  <c r="D277" i="1" s="1"/>
  <c r="C198" i="1" l="1"/>
  <c r="E198" i="1"/>
  <c r="F198" i="1" s="1"/>
  <c r="I279" i="1"/>
  <c r="J278" i="1"/>
  <c r="D278" i="1" s="1"/>
  <c r="C199" i="1" l="1"/>
  <c r="E199" i="1"/>
  <c r="F199" i="1" s="1"/>
  <c r="J279" i="1"/>
  <c r="D279" i="1" s="1"/>
  <c r="I280" i="1"/>
  <c r="E200" i="1" l="1"/>
  <c r="F200" i="1" s="1"/>
  <c r="C200" i="1"/>
  <c r="J280" i="1"/>
  <c r="D280" i="1" s="1"/>
  <c r="I281" i="1"/>
  <c r="E201" i="1" l="1"/>
  <c r="F201" i="1" s="1"/>
  <c r="C201" i="1"/>
  <c r="J281" i="1"/>
  <c r="D281" i="1" s="1"/>
  <c r="I282" i="1"/>
  <c r="E202" i="1" l="1"/>
  <c r="F202" i="1" s="1"/>
  <c r="C202" i="1"/>
  <c r="J282" i="1"/>
  <c r="D282" i="1" s="1"/>
  <c r="I283" i="1"/>
  <c r="C203" i="1" l="1"/>
  <c r="E203" i="1"/>
  <c r="F203" i="1" s="1"/>
  <c r="J283" i="1"/>
  <c r="D283" i="1" s="1"/>
  <c r="I284" i="1"/>
  <c r="C204" i="1" l="1"/>
  <c r="E204" i="1"/>
  <c r="F204" i="1" s="1"/>
  <c r="J284" i="1"/>
  <c r="D284" i="1" s="1"/>
  <c r="I285" i="1"/>
  <c r="E205" i="1" l="1"/>
  <c r="F205" i="1" s="1"/>
  <c r="C205" i="1"/>
  <c r="J285" i="1"/>
  <c r="D285" i="1" s="1"/>
  <c r="I286" i="1"/>
  <c r="E206" i="1" l="1"/>
  <c r="F206" i="1" s="1"/>
  <c r="C206" i="1"/>
  <c r="J286" i="1"/>
  <c r="D286" i="1" s="1"/>
  <c r="I287" i="1"/>
  <c r="E207" i="1" l="1"/>
  <c r="F207" i="1" s="1"/>
  <c r="C207" i="1"/>
  <c r="J287" i="1"/>
  <c r="D287" i="1" s="1"/>
  <c r="I288" i="1"/>
  <c r="E208" i="1" l="1"/>
  <c r="F208" i="1" s="1"/>
  <c r="C208" i="1"/>
  <c r="J288" i="1"/>
  <c r="D288" i="1" s="1"/>
  <c r="I289" i="1"/>
  <c r="E209" i="1" l="1"/>
  <c r="F209" i="1" s="1"/>
  <c r="C209" i="1"/>
  <c r="J289" i="1"/>
  <c r="D289" i="1" s="1"/>
  <c r="I290" i="1"/>
  <c r="C210" i="1" l="1"/>
  <c r="E210" i="1"/>
  <c r="F210" i="1" s="1"/>
  <c r="J290" i="1"/>
  <c r="D290" i="1" s="1"/>
  <c r="I291" i="1"/>
  <c r="C211" i="1" l="1"/>
  <c r="E211" i="1"/>
  <c r="F211" i="1" s="1"/>
  <c r="J291" i="1"/>
  <c r="D291" i="1" s="1"/>
  <c r="I292" i="1"/>
  <c r="I293" i="1" s="1"/>
  <c r="C212" i="1" l="1"/>
  <c r="E212" i="1"/>
  <c r="F212" i="1" s="1"/>
  <c r="J293" i="1"/>
  <c r="D293" i="1" s="1"/>
  <c r="I294" i="1"/>
  <c r="J292" i="1"/>
  <c r="D292" i="1" s="1"/>
  <c r="C213" i="1" l="1"/>
  <c r="E213" i="1"/>
  <c r="F213" i="1" s="1"/>
  <c r="J294" i="1"/>
  <c r="D294" i="1" s="1"/>
  <c r="I295" i="1"/>
  <c r="C214" i="1" l="1"/>
  <c r="E214" i="1"/>
  <c r="F214" i="1" s="1"/>
  <c r="J295" i="1"/>
  <c r="D295" i="1" s="1"/>
  <c r="I296" i="1"/>
  <c r="C215" i="1" l="1"/>
  <c r="E215" i="1"/>
  <c r="F215" i="1" s="1"/>
  <c r="J296" i="1"/>
  <c r="D296" i="1" s="1"/>
  <c r="I297" i="1"/>
  <c r="C216" i="1" l="1"/>
  <c r="E216" i="1"/>
  <c r="F216" i="1" s="1"/>
  <c r="J297" i="1"/>
  <c r="D297" i="1" s="1"/>
  <c r="I298" i="1"/>
  <c r="I299" i="1" s="1"/>
  <c r="E217" i="1" l="1"/>
  <c r="F217" i="1" s="1"/>
  <c r="C217" i="1"/>
  <c r="J299" i="1"/>
  <c r="D299" i="1" s="1"/>
  <c r="J298" i="1"/>
  <c r="D298" i="1" s="1"/>
  <c r="I300" i="1"/>
  <c r="I301" i="1" s="1"/>
  <c r="C218" i="1" l="1"/>
  <c r="E218" i="1"/>
  <c r="F218" i="1" s="1"/>
  <c r="J301" i="1"/>
  <c r="D301" i="1" s="1"/>
  <c r="I302" i="1"/>
  <c r="I303" i="1" s="1"/>
  <c r="I304" i="1" s="1"/>
  <c r="J300" i="1"/>
  <c r="D300" i="1" s="1"/>
  <c r="C219" i="1" l="1"/>
  <c r="E219" i="1"/>
  <c r="F219" i="1" s="1"/>
  <c r="J304" i="1"/>
  <c r="D304" i="1" s="1"/>
  <c r="J303" i="1"/>
  <c r="D303" i="1" s="1"/>
  <c r="I305" i="1"/>
  <c r="J302" i="1"/>
  <c r="D302" i="1" s="1"/>
  <c r="I306" i="1"/>
  <c r="I307" i="1" l="1"/>
  <c r="E220" i="1"/>
  <c r="F220" i="1" s="1"/>
  <c r="C220" i="1"/>
  <c r="J307" i="1"/>
  <c r="D307" i="1" s="1"/>
  <c r="J306" i="1"/>
  <c r="D306" i="1" s="1"/>
  <c r="J305" i="1"/>
  <c r="D305" i="1" s="1"/>
  <c r="I308" i="1"/>
  <c r="C221" i="1" l="1"/>
  <c r="E221" i="1"/>
  <c r="F221" i="1" s="1"/>
  <c r="J308" i="1"/>
  <c r="D308" i="1" s="1"/>
  <c r="I309" i="1"/>
  <c r="I310" i="1" s="1"/>
  <c r="C222" i="1" l="1"/>
  <c r="E222" i="1"/>
  <c r="F222" i="1" s="1"/>
  <c r="J310" i="1"/>
  <c r="D310" i="1" s="1"/>
  <c r="I311" i="1"/>
  <c r="J309" i="1"/>
  <c r="D309" i="1" s="1"/>
  <c r="I312" i="1"/>
  <c r="E223" i="1" l="1"/>
  <c r="F223" i="1" s="1"/>
  <c r="C223" i="1"/>
  <c r="J312" i="1"/>
  <c r="D312" i="1" s="1"/>
  <c r="I313" i="1"/>
  <c r="J311" i="1"/>
  <c r="D311" i="1" s="1"/>
  <c r="I314" i="1"/>
  <c r="E224" i="1" l="1"/>
  <c r="F224" i="1" s="1"/>
  <c r="C224" i="1"/>
  <c r="J314" i="1"/>
  <c r="D314" i="1" s="1"/>
  <c r="I315" i="1"/>
  <c r="J313" i="1"/>
  <c r="D313" i="1" s="1"/>
  <c r="I316" i="1"/>
  <c r="E225" i="1" l="1"/>
  <c r="F225" i="1" s="1"/>
  <c r="C225" i="1"/>
  <c r="J316" i="1"/>
  <c r="D316" i="1" s="1"/>
  <c r="I317" i="1"/>
  <c r="J315" i="1"/>
  <c r="D315" i="1" s="1"/>
  <c r="E226" i="1" l="1"/>
  <c r="F226" i="1" s="1"/>
  <c r="C226" i="1"/>
  <c r="J317" i="1"/>
  <c r="D317" i="1" s="1"/>
  <c r="I318" i="1"/>
  <c r="E227" i="1" l="1"/>
  <c r="F227" i="1" s="1"/>
  <c r="C227" i="1"/>
  <c r="J318" i="1"/>
  <c r="D318" i="1" s="1"/>
  <c r="I319" i="1"/>
  <c r="I321" i="1" s="1"/>
  <c r="I320" i="1"/>
  <c r="E228" i="1" l="1"/>
  <c r="F228" i="1" s="1"/>
  <c r="C228" i="1"/>
  <c r="J321" i="1"/>
  <c r="D321" i="1" s="1"/>
  <c r="I322" i="1"/>
  <c r="J320" i="1"/>
  <c r="D320" i="1" s="1"/>
  <c r="J319" i="1"/>
  <c r="D319" i="1" s="1"/>
  <c r="C229" i="1" l="1"/>
  <c r="E229" i="1"/>
  <c r="F229" i="1" s="1"/>
  <c r="I323" i="1"/>
  <c r="I324" i="1" s="1"/>
  <c r="J323" i="1"/>
  <c r="D323" i="1" s="1"/>
  <c r="J322" i="1"/>
  <c r="D322" i="1" s="1"/>
  <c r="J324" i="1" l="1"/>
  <c r="D324" i="1" s="1"/>
  <c r="I325" i="1"/>
  <c r="J325" i="1" s="1"/>
  <c r="D325" i="1" s="1"/>
  <c r="E230" i="1"/>
  <c r="F230" i="1" s="1"/>
  <c r="C230" i="1"/>
  <c r="I326" i="1"/>
  <c r="E231" i="1" l="1"/>
  <c r="F231" i="1" s="1"/>
  <c r="C231" i="1"/>
  <c r="I327" i="1"/>
  <c r="J327" i="1"/>
  <c r="D327" i="1" s="1"/>
  <c r="J326" i="1"/>
  <c r="D326" i="1" s="1"/>
  <c r="I328" i="1"/>
  <c r="C232" i="1" l="1"/>
  <c r="E232" i="1"/>
  <c r="F232" i="1" s="1"/>
  <c r="J328" i="1"/>
  <c r="D328" i="1" s="1"/>
  <c r="I329" i="1"/>
  <c r="E233" i="1" l="1"/>
  <c r="F233" i="1" s="1"/>
  <c r="C233" i="1"/>
  <c r="J329" i="1"/>
  <c r="D329" i="1" s="1"/>
  <c r="I330" i="1"/>
  <c r="I331" i="1" s="1"/>
  <c r="C234" i="1" l="1"/>
  <c r="E234" i="1"/>
  <c r="F234" i="1" s="1"/>
  <c r="J331" i="1"/>
  <c r="D331" i="1" s="1"/>
  <c r="J330" i="1"/>
  <c r="D330" i="1" s="1"/>
  <c r="I332" i="1"/>
  <c r="E235" i="1" l="1"/>
  <c r="F235" i="1" s="1"/>
  <c r="C235" i="1"/>
  <c r="J332" i="1"/>
  <c r="D332" i="1" s="1"/>
  <c r="I333" i="1"/>
  <c r="I334" i="1" s="1"/>
  <c r="E236" i="1" l="1"/>
  <c r="F236" i="1" s="1"/>
  <c r="C236" i="1"/>
  <c r="J334" i="1"/>
  <c r="D334" i="1" s="1"/>
  <c r="J333" i="1"/>
  <c r="D333" i="1" s="1"/>
  <c r="I335" i="1"/>
  <c r="E237" i="1" l="1"/>
  <c r="F237" i="1" s="1"/>
  <c r="C237" i="1"/>
  <c r="J335" i="1"/>
  <c r="D335" i="1" s="1"/>
  <c r="I336" i="1"/>
  <c r="I337" i="1" s="1"/>
  <c r="C238" i="1" l="1"/>
  <c r="E238" i="1"/>
  <c r="F238" i="1" s="1"/>
  <c r="J337" i="1"/>
  <c r="D337" i="1" s="1"/>
  <c r="J336" i="1"/>
  <c r="D336" i="1" s="1"/>
  <c r="I338" i="1"/>
  <c r="E239" i="1" l="1"/>
  <c r="F239" i="1" s="1"/>
  <c r="C239" i="1"/>
  <c r="J338" i="1"/>
  <c r="D338" i="1" s="1"/>
  <c r="I339" i="1"/>
  <c r="C240" i="1" l="1"/>
  <c r="E240" i="1"/>
  <c r="F240" i="1" s="1"/>
  <c r="J339" i="1"/>
  <c r="D339" i="1" s="1"/>
  <c r="I340" i="1"/>
  <c r="C241" i="1" l="1"/>
  <c r="E241" i="1"/>
  <c r="F241" i="1" s="1"/>
  <c r="J340" i="1"/>
  <c r="D340" i="1" s="1"/>
  <c r="I341" i="1"/>
  <c r="E242" i="1" l="1"/>
  <c r="F242" i="1" s="1"/>
  <c r="C242" i="1"/>
  <c r="J341" i="1"/>
  <c r="D341" i="1" s="1"/>
  <c r="I342" i="1"/>
  <c r="I343" i="1" s="1"/>
  <c r="E243" i="1" l="1"/>
  <c r="F243" i="1" s="1"/>
  <c r="C243" i="1"/>
  <c r="J343" i="1"/>
  <c r="D343" i="1" s="1"/>
  <c r="J342" i="1"/>
  <c r="D342" i="1" s="1"/>
  <c r="I344" i="1"/>
  <c r="E244" i="1" l="1"/>
  <c r="F244" i="1" s="1"/>
  <c r="C244" i="1"/>
  <c r="J344" i="1"/>
  <c r="D344" i="1" s="1"/>
  <c r="I345" i="1"/>
  <c r="I346" i="1" s="1"/>
  <c r="E245" i="1" l="1"/>
  <c r="F245" i="1" s="1"/>
  <c r="C245" i="1"/>
  <c r="J346" i="1"/>
  <c r="D346" i="1" s="1"/>
  <c r="J345" i="1"/>
  <c r="D345" i="1" s="1"/>
  <c r="I347" i="1"/>
  <c r="I348" i="1"/>
  <c r="E246" i="1" l="1"/>
  <c r="F246" i="1" s="1"/>
  <c r="C246" i="1"/>
  <c r="J348" i="1"/>
  <c r="D348" i="1" s="1"/>
  <c r="J347" i="1"/>
  <c r="D347" i="1" s="1"/>
  <c r="I349" i="1"/>
  <c r="I350" i="1"/>
  <c r="C247" i="1" l="1"/>
  <c r="E247" i="1"/>
  <c r="F247" i="1" s="1"/>
  <c r="J350" i="1"/>
  <c r="D350" i="1" s="1"/>
  <c r="J349" i="1"/>
  <c r="D349" i="1" s="1"/>
  <c r="I351" i="1"/>
  <c r="E248" i="1" l="1"/>
  <c r="F248" i="1" s="1"/>
  <c r="C248" i="1"/>
  <c r="J351" i="1"/>
  <c r="D351" i="1" s="1"/>
  <c r="I352" i="1"/>
  <c r="C249" i="1" l="1"/>
  <c r="E249" i="1"/>
  <c r="F249" i="1" s="1"/>
  <c r="J352" i="1"/>
  <c r="D352" i="1" s="1"/>
  <c r="I353" i="1"/>
  <c r="E250" i="1" l="1"/>
  <c r="F250" i="1" s="1"/>
  <c r="C250" i="1"/>
  <c r="J353" i="1"/>
  <c r="D353" i="1" s="1"/>
  <c r="I354" i="1"/>
  <c r="I355" i="1" s="1"/>
  <c r="E251" i="1" l="1"/>
  <c r="F251" i="1" s="1"/>
  <c r="C251" i="1"/>
  <c r="J355" i="1"/>
  <c r="D355" i="1" s="1"/>
  <c r="J354" i="1"/>
  <c r="D354" i="1" s="1"/>
  <c r="I356" i="1"/>
  <c r="I357" i="1"/>
  <c r="E252" i="1" l="1"/>
  <c r="F252" i="1" s="1"/>
  <c r="C252" i="1"/>
  <c r="J357" i="1"/>
  <c r="D357" i="1" s="1"/>
  <c r="I358" i="1"/>
  <c r="I359" i="1" s="1"/>
  <c r="J356" i="1"/>
  <c r="D356" i="1" s="1"/>
  <c r="C253" i="1" l="1"/>
  <c r="E253" i="1"/>
  <c r="F253" i="1" s="1"/>
  <c r="I360" i="1"/>
  <c r="J360" i="1"/>
  <c r="D360" i="1" s="1"/>
  <c r="J359" i="1"/>
  <c r="D359" i="1" s="1"/>
  <c r="I361" i="1"/>
  <c r="J358" i="1"/>
  <c r="D358" i="1" s="1"/>
  <c r="I362" i="1"/>
  <c r="E254" i="1" l="1"/>
  <c r="F254" i="1" s="1"/>
  <c r="C254" i="1"/>
  <c r="J362" i="1"/>
  <c r="D362" i="1" s="1"/>
  <c r="J361" i="1"/>
  <c r="D361" i="1" s="1"/>
  <c r="I363" i="1"/>
  <c r="J363" i="1" s="1"/>
  <c r="D363" i="1" s="1"/>
  <c r="I364" i="1"/>
  <c r="J364" i="1" s="1"/>
  <c r="D364" i="1" s="1"/>
  <c r="E255" i="1" l="1"/>
  <c r="F255" i="1" s="1"/>
  <c r="C255" i="1"/>
  <c r="I365" i="1"/>
  <c r="J365" i="1" s="1"/>
  <c r="D365" i="1" s="1"/>
  <c r="C256" i="1" l="1"/>
  <c r="E256" i="1"/>
  <c r="F256" i="1" s="1"/>
  <c r="I366" i="1"/>
  <c r="J366" i="1" s="1"/>
  <c r="D366" i="1" s="1"/>
  <c r="E257" i="1" l="1"/>
  <c r="F257" i="1" s="1"/>
  <c r="C257" i="1"/>
  <c r="E258" i="1" l="1"/>
  <c r="F258" i="1" s="1"/>
  <c r="C258" i="1"/>
  <c r="C259" i="1" l="1"/>
  <c r="E259" i="1"/>
  <c r="F259" i="1" s="1"/>
  <c r="C260" i="1" l="1"/>
  <c r="E260" i="1"/>
  <c r="F260" i="1" s="1"/>
  <c r="C261" i="1" l="1"/>
  <c r="E261" i="1"/>
  <c r="F261" i="1" s="1"/>
  <c r="E262" i="1" l="1"/>
  <c r="F262" i="1" s="1"/>
  <c r="C262" i="1"/>
  <c r="C263" i="1" l="1"/>
  <c r="E263" i="1"/>
  <c r="F263" i="1" s="1"/>
  <c r="E264" i="1" l="1"/>
  <c r="F264" i="1" s="1"/>
  <c r="C264" i="1"/>
  <c r="C265" i="1" l="1"/>
  <c r="E265" i="1"/>
  <c r="F265" i="1" s="1"/>
  <c r="E266" i="1" l="1"/>
  <c r="F266" i="1" s="1"/>
  <c r="C266" i="1"/>
  <c r="E267" i="1" l="1"/>
  <c r="F267" i="1" s="1"/>
  <c r="C267" i="1"/>
  <c r="E268" i="1" l="1"/>
  <c r="F268" i="1" s="1"/>
  <c r="C268" i="1"/>
  <c r="E269" i="1" l="1"/>
  <c r="F269" i="1" s="1"/>
  <c r="C269" i="1"/>
  <c r="C270" i="1" l="1"/>
  <c r="E270" i="1"/>
  <c r="F270" i="1" s="1"/>
  <c r="E271" i="1" l="1"/>
  <c r="F271" i="1" s="1"/>
  <c r="C271" i="1"/>
  <c r="E272" i="1" l="1"/>
  <c r="F272" i="1" s="1"/>
  <c r="C272" i="1"/>
  <c r="E273" i="1" l="1"/>
  <c r="F273" i="1" s="1"/>
  <c r="C273" i="1"/>
  <c r="C274" i="1" l="1"/>
  <c r="E274" i="1"/>
  <c r="F274" i="1" s="1"/>
  <c r="E275" i="1" l="1"/>
  <c r="F275" i="1" s="1"/>
  <c r="C275" i="1"/>
  <c r="C276" i="1" l="1"/>
  <c r="E276" i="1"/>
  <c r="F276" i="1" s="1"/>
  <c r="E277" i="1" l="1"/>
  <c r="F277" i="1" s="1"/>
  <c r="C277" i="1"/>
  <c r="C278" i="1" l="1"/>
  <c r="E278" i="1"/>
  <c r="F278" i="1" s="1"/>
  <c r="C279" i="1" l="1"/>
  <c r="E279" i="1"/>
  <c r="F279" i="1" s="1"/>
  <c r="C280" i="1" l="1"/>
  <c r="E280" i="1"/>
  <c r="F280" i="1" s="1"/>
  <c r="C281" i="1" l="1"/>
  <c r="E281" i="1"/>
  <c r="F281" i="1" s="1"/>
  <c r="E282" i="1" l="1"/>
  <c r="F282" i="1" s="1"/>
  <c r="C282" i="1"/>
  <c r="C283" i="1" l="1"/>
  <c r="E283" i="1"/>
  <c r="F283" i="1" s="1"/>
  <c r="E284" i="1" l="1"/>
  <c r="F284" i="1" s="1"/>
  <c r="C284" i="1"/>
  <c r="C285" i="1" l="1"/>
  <c r="E285" i="1"/>
  <c r="F285" i="1" s="1"/>
  <c r="E286" i="1" l="1"/>
  <c r="F286" i="1" s="1"/>
  <c r="C286" i="1"/>
  <c r="E287" i="1" l="1"/>
  <c r="F287" i="1" s="1"/>
  <c r="C287" i="1"/>
  <c r="E288" i="1" l="1"/>
  <c r="F288" i="1" s="1"/>
  <c r="C288" i="1"/>
  <c r="E289" i="1" l="1"/>
  <c r="F289" i="1" s="1"/>
  <c r="C289" i="1"/>
  <c r="E290" i="1" l="1"/>
  <c r="F290" i="1" s="1"/>
  <c r="C290" i="1"/>
  <c r="C291" i="1" l="1"/>
  <c r="E291" i="1"/>
  <c r="F291" i="1" s="1"/>
  <c r="C292" i="1" l="1"/>
  <c r="E292" i="1"/>
  <c r="F292" i="1" s="1"/>
  <c r="C293" i="1" l="1"/>
  <c r="E293" i="1"/>
  <c r="F293" i="1" s="1"/>
  <c r="C294" i="1" l="1"/>
  <c r="E294" i="1"/>
  <c r="F294" i="1" s="1"/>
  <c r="C295" i="1" l="1"/>
  <c r="E295" i="1"/>
  <c r="F295" i="1" s="1"/>
  <c r="C296" i="1" l="1"/>
  <c r="E296" i="1"/>
  <c r="F296" i="1" s="1"/>
  <c r="E297" i="1" l="1"/>
  <c r="F297" i="1" s="1"/>
  <c r="C297" i="1"/>
  <c r="C298" i="1" l="1"/>
  <c r="E298" i="1"/>
  <c r="F298" i="1" s="1"/>
  <c r="E299" i="1" l="1"/>
  <c r="F299" i="1" s="1"/>
  <c r="C299" i="1"/>
  <c r="C300" i="1" l="1"/>
  <c r="E300" i="1"/>
  <c r="F300" i="1" s="1"/>
  <c r="C301" i="1" l="1"/>
  <c r="E301" i="1"/>
  <c r="F301" i="1" s="1"/>
  <c r="C302" i="1" l="1"/>
  <c r="E302" i="1"/>
  <c r="F302" i="1" s="1"/>
  <c r="C303" i="1" l="1"/>
  <c r="E303" i="1"/>
  <c r="F303" i="1" s="1"/>
  <c r="C304" i="1" l="1"/>
  <c r="E304" i="1"/>
  <c r="F304" i="1" s="1"/>
  <c r="C305" i="1" l="1"/>
  <c r="E305" i="1"/>
  <c r="F305" i="1" s="1"/>
  <c r="C306" i="1" l="1"/>
  <c r="E306" i="1"/>
  <c r="F306" i="1" s="1"/>
  <c r="E307" i="1" l="1"/>
  <c r="F307" i="1" s="1"/>
  <c r="C307" i="1"/>
  <c r="E308" i="1" l="1"/>
  <c r="F308" i="1" s="1"/>
  <c r="C308" i="1"/>
  <c r="C309" i="1" l="1"/>
  <c r="E309" i="1"/>
  <c r="F309" i="1" s="1"/>
  <c r="E310" i="1" l="1"/>
  <c r="F310" i="1" s="1"/>
  <c r="C310" i="1"/>
  <c r="C311" i="1" l="1"/>
  <c r="E311" i="1"/>
  <c r="F311" i="1" s="1"/>
  <c r="E312" i="1" l="1"/>
  <c r="F312" i="1" s="1"/>
  <c r="C312" i="1"/>
  <c r="C313" i="1" l="1"/>
  <c r="E313" i="1"/>
  <c r="F313" i="1" s="1"/>
  <c r="E314" i="1" l="1"/>
  <c r="F314" i="1" s="1"/>
  <c r="C314" i="1"/>
  <c r="C315" i="1" l="1"/>
  <c r="E315" i="1"/>
  <c r="F315" i="1" s="1"/>
  <c r="E316" i="1" l="1"/>
  <c r="F316" i="1" s="1"/>
  <c r="C316" i="1"/>
  <c r="E317" i="1" l="1"/>
  <c r="F317" i="1" s="1"/>
  <c r="C317" i="1"/>
  <c r="C318" i="1" l="1"/>
  <c r="E318" i="1"/>
  <c r="F318" i="1" s="1"/>
  <c r="E319" i="1" l="1"/>
  <c r="F319" i="1" s="1"/>
  <c r="C319" i="1"/>
  <c r="E320" i="1" l="1"/>
  <c r="F320" i="1" s="1"/>
  <c r="C320" i="1"/>
  <c r="C321" i="1" l="1"/>
  <c r="E321" i="1"/>
  <c r="F321" i="1" s="1"/>
  <c r="C322" i="1" l="1"/>
  <c r="E322" i="1"/>
  <c r="F322" i="1" s="1"/>
  <c r="E323" i="1" l="1"/>
  <c r="F323" i="1" s="1"/>
  <c r="C323" i="1"/>
  <c r="C324" i="1" l="1"/>
  <c r="E324" i="1"/>
  <c r="F324" i="1" s="1"/>
  <c r="E325" i="1" l="1"/>
  <c r="F325" i="1" s="1"/>
  <c r="C325" i="1"/>
  <c r="C326" i="1" l="1"/>
  <c r="E326" i="1"/>
  <c r="F326" i="1" s="1"/>
  <c r="E327" i="1" l="1"/>
  <c r="F327" i="1" s="1"/>
  <c r="C327" i="1"/>
  <c r="C328" i="1" l="1"/>
  <c r="E328" i="1"/>
  <c r="F328" i="1" s="1"/>
  <c r="C329" i="1" l="1"/>
  <c r="E329" i="1"/>
  <c r="F329" i="1" s="1"/>
  <c r="C330" i="1" l="1"/>
  <c r="E330" i="1"/>
  <c r="F330" i="1" s="1"/>
  <c r="E331" i="1" l="1"/>
  <c r="F331" i="1" s="1"/>
  <c r="C331" i="1"/>
  <c r="E332" i="1" l="1"/>
  <c r="F332" i="1" s="1"/>
  <c r="C332" i="1"/>
  <c r="E333" i="1" l="1"/>
  <c r="F333" i="1" s="1"/>
  <c r="C333" i="1"/>
  <c r="E334" i="1" l="1"/>
  <c r="F334" i="1" s="1"/>
  <c r="C334" i="1"/>
  <c r="E335" i="1" l="1"/>
  <c r="F335" i="1" s="1"/>
  <c r="C335" i="1"/>
  <c r="C336" i="1" l="1"/>
  <c r="E336" i="1"/>
  <c r="F336" i="1" s="1"/>
  <c r="E337" i="1" l="1"/>
  <c r="F337" i="1" s="1"/>
  <c r="C337" i="1"/>
  <c r="C338" i="1" l="1"/>
  <c r="E338" i="1"/>
  <c r="F338" i="1" s="1"/>
  <c r="E339" i="1" l="1"/>
  <c r="F339" i="1" s="1"/>
  <c r="C339" i="1"/>
  <c r="C340" i="1" l="1"/>
  <c r="E340" i="1"/>
  <c r="F340" i="1" s="1"/>
  <c r="E341" i="1" l="1"/>
  <c r="F341" i="1" s="1"/>
  <c r="C341" i="1"/>
  <c r="C342" i="1" l="1"/>
  <c r="E342" i="1"/>
  <c r="F342" i="1" s="1"/>
  <c r="C343" i="1" l="1"/>
  <c r="E343" i="1"/>
  <c r="F343" i="1" s="1"/>
  <c r="C344" i="1" l="1"/>
  <c r="E344" i="1"/>
  <c r="F344" i="1" s="1"/>
  <c r="E345" i="1" l="1"/>
  <c r="F345" i="1" s="1"/>
  <c r="C345" i="1"/>
  <c r="C346" i="1" l="1"/>
  <c r="E346" i="1"/>
  <c r="F346" i="1" s="1"/>
  <c r="E347" i="1" l="1"/>
  <c r="F347" i="1" s="1"/>
  <c r="C347" i="1"/>
  <c r="C348" i="1" l="1"/>
  <c r="E348" i="1"/>
  <c r="F348" i="1" s="1"/>
  <c r="E349" i="1" l="1"/>
  <c r="F349" i="1" s="1"/>
  <c r="C349" i="1"/>
  <c r="E350" i="1" l="1"/>
  <c r="F350" i="1" s="1"/>
  <c r="C350" i="1"/>
  <c r="C351" i="1" l="1"/>
  <c r="E351" i="1"/>
  <c r="F351" i="1" s="1"/>
  <c r="C352" i="1" l="1"/>
  <c r="E352" i="1"/>
  <c r="F352" i="1" s="1"/>
  <c r="C353" i="1" l="1"/>
  <c r="E353" i="1"/>
  <c r="F353" i="1" s="1"/>
  <c r="C354" i="1" l="1"/>
  <c r="E354" i="1"/>
  <c r="F354" i="1" s="1"/>
  <c r="E355" i="1" l="1"/>
  <c r="F355" i="1" s="1"/>
  <c r="C355" i="1"/>
  <c r="E356" i="1" l="1"/>
  <c r="F356" i="1" s="1"/>
  <c r="C356" i="1"/>
  <c r="E357" i="1" l="1"/>
  <c r="F357" i="1" s="1"/>
  <c r="C357" i="1"/>
  <c r="E358" i="1" l="1"/>
  <c r="F358" i="1" s="1"/>
  <c r="C358" i="1"/>
  <c r="C359" i="1" l="1"/>
  <c r="E359" i="1"/>
  <c r="F359" i="1" s="1"/>
  <c r="E360" i="1" l="1"/>
  <c r="F360" i="1" s="1"/>
  <c r="C360" i="1"/>
  <c r="C361" i="1" l="1"/>
  <c r="E361" i="1"/>
  <c r="F361" i="1" s="1"/>
  <c r="C362" i="1" l="1"/>
  <c r="E362" i="1"/>
  <c r="F362" i="1" s="1"/>
  <c r="E363" i="1" l="1"/>
  <c r="F363" i="1" s="1"/>
  <c r="C363" i="1"/>
  <c r="C364" i="1" l="1"/>
  <c r="E364" i="1"/>
  <c r="F364" i="1" s="1"/>
  <c r="C365" i="1" l="1"/>
  <c r="E365" i="1"/>
  <c r="F365" i="1" s="1"/>
  <c r="C366" i="1" l="1"/>
  <c r="E366" i="1"/>
  <c r="F366" i="1" l="1"/>
  <c r="M4" i="1" s="1"/>
  <c r="P4" i="1" s="1"/>
  <c r="M3" i="1"/>
  <c r="P6" i="1"/>
  <c r="M7" i="1"/>
</calcChain>
</file>

<file path=xl/sharedStrings.xml><?xml version="1.0" encoding="utf-8"?>
<sst xmlns="http://schemas.openxmlformats.org/spreadsheetml/2006/main" count="13" uniqueCount="13">
  <si>
    <t>Data</t>
  </si>
  <si>
    <t>retencja</t>
  </si>
  <si>
    <t>Kolumna1</t>
  </si>
  <si>
    <t>stan wody</t>
  </si>
  <si>
    <t>zuzycie</t>
  </si>
  <si>
    <t>wodociagi</t>
  </si>
  <si>
    <t>liczba dni kiedy pobierali wode z wodociagow</t>
  </si>
  <si>
    <t>ilosc pobranej wody</t>
  </si>
  <si>
    <t>Kolumna2</t>
  </si>
  <si>
    <t>1kwietnia-30wrzesnia</t>
  </si>
  <si>
    <t>NIE PADALO</t>
  </si>
  <si>
    <t>CZY PODLEWAMY</t>
  </si>
  <si>
    <t>PODLEWANIE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</si>
</sst>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20DA-4854-444B-A542-20CE9A42B602}" name="Tabela1" displayName="Tabela1" ref="A1:K366" totalsRowShown="0">
  <autoFilter ref="A1:K366" xr:uid="{B6D320DA-4854-444B-A542-20CE9A42B602}"/>
  <tableColumns count="11">
    <tableColumn id="1" xr3:uid="{3EF49D49-D000-4C31-ACC4-9B707AE7DB03}" name="Data" dataDxfId="9"/>
    <tableColumn id="2" xr3:uid="{F5135DF2-2870-43FC-85DF-CAE55F6DE466}" name="retencja"/>
    <tableColumn id="3" xr3:uid="{EF5C1472-A955-42CB-9994-336455BD4AFC}" name="stan wody" dataDxfId="8">
      <calculatedColumnFormula>5000+Tabela1[[#This Row],[retencja]]</calculatedColumnFormula>
    </tableColumn>
    <tableColumn id="4" xr3:uid="{2DC4FAF8-0238-48D7-B6A1-598D22EEEAB9}" name="zuzycie" dataDxfId="2">
      <calculatedColumnFormula>IF(WEEKDAY(Tabela1[[#This Row],[Data]],2)=3,260,190)+Tabela1[[#This Row],[PODLEWANIE]]</calculatedColumnFormula>
    </tableColumn>
    <tableColumn id="5" xr3:uid="{02AB57AE-02AC-4EDF-99D1-45B195E5CB5F}" name="wodociagi" dataDxfId="1">
      <calculatedColumnFormula>IF(C1-D1+B1&lt;0,-(C1-D1+B1),0)</calculatedColumnFormula>
    </tableColumn>
    <tableColumn id="6" xr3:uid="{B23A8152-598B-48BD-AE29-B2BCF08C58CD}" name="Kolumna1" dataDxfId="7">
      <calculatedColumnFormula>Tabela1[[#This Row],[wodociagi]]=1</calculatedColumnFormula>
    </tableColumn>
    <tableColumn id="7" xr3:uid="{B9627BD8-4FED-4F2D-9C21-215B030CD9F5}" name="1kwietnia-30wrzesnia" dataDxfId="6">
      <calculatedColumnFormula>AND(Tabela1[[#This Row],[Data]]&gt;=DATE(2022,4,1),Tabela1[[#This Row],[Data]]&lt;=DATE(2022,9,30))</calculatedColumnFormula>
    </tableColumn>
    <tableColumn id="8" xr3:uid="{6C4E220B-1FF3-42E6-8FD5-462BE29626A8}" name="NIE PADALO" dataDxfId="5">
      <calculatedColumnFormula>SUM(B92,B91,B90,B89,B88)=0</calculatedColumnFormula>
    </tableColumn>
    <tableColumn id="9" xr3:uid="{3E721FDA-EE3B-4184-AEC8-4539EAF75AF2}" name="CZY PODLEWAMY" dataDxfId="4">
      <calculatedColumnFormula>AND(Tabela1[[#This Row],[1kwietnia-30wrzesnia]],Tabela1[[#This Row],[NIE PADALO]])</calculatedColumnFormula>
    </tableColumn>
    <tableColumn id="10" xr3:uid="{7EF19E76-4843-4F56-BA0D-B0076C1B07C5}" name="PODLEWANIE" dataDxfId="3">
      <calculatedColumnFormula>IF(Tabela1[[#This Row],[CZY PODLEWAMY]],300,0)</calculatedColumnFormula>
    </tableColumn>
    <tableColumn id="11" xr3:uid="{ED5FA924-BEB3-4514-B9E5-48C3FC48D4B9}" name="K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C1" workbookViewId="0">
      <selection activeCell="M10" sqref="M10"/>
    </sheetView>
  </sheetViews>
  <sheetFormatPr defaultRowHeight="15" x14ac:dyDescent="0.25"/>
  <cols>
    <col min="1" max="1" width="35.85546875" customWidth="1"/>
    <col min="2" max="2" width="15" customWidth="1"/>
    <col min="3" max="3" width="20.5703125" customWidth="1"/>
    <col min="4" max="4" width="25.140625" customWidth="1"/>
    <col min="5" max="5" width="36" customWidth="1"/>
    <col min="7" max="7" width="31.28515625" customWidth="1"/>
    <col min="8" max="8" width="34.140625" customWidth="1"/>
    <col min="9" max="9" width="25.85546875" customWidth="1"/>
    <col min="10" max="10" width="18.28515625" customWidth="1"/>
    <col min="11" max="11" width="15.5703125" customWidth="1"/>
    <col min="13" max="13" width="9.8554687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9</v>
      </c>
      <c r="H1" t="s">
        <v>10</v>
      </c>
      <c r="I1" t="s">
        <v>11</v>
      </c>
      <c r="J1" t="s">
        <v>12</v>
      </c>
      <c r="K1" t="s">
        <v>8</v>
      </c>
    </row>
    <row r="2" spans="1:16" x14ac:dyDescent="0.25">
      <c r="A2" s="1">
        <v>44562</v>
      </c>
      <c r="B2">
        <v>0</v>
      </c>
      <c r="C2">
        <f>5000+Tabela1[[#This Row],[retencja]]</f>
        <v>5000</v>
      </c>
      <c r="D2">
        <f>IF(WEEKDAY(Tabela1[[#This Row],[Data]],2)=3,260,190)+Tabela1[[#This Row],[PODLEWANIE]]</f>
        <v>190</v>
      </c>
      <c r="E2">
        <v>0</v>
      </c>
      <c r="F2" t="b">
        <f>Tabela1[[#This Row],[wodociagi]]=1</f>
        <v>0</v>
      </c>
      <c r="G2" s="2" t="b">
        <f>AND(Tabela1[[#This Row],[Data]]&gt;=DATE(2022,4,1),Tabela1[[#This Row],[Data]]&lt;=DATE(2022,9,30))</f>
        <v>0</v>
      </c>
      <c r="H2" s="2" t="b">
        <f>SUM(B92,B91,B90,B89,B88)=0</f>
        <v>0</v>
      </c>
      <c r="I2" s="2" t="b">
        <f>AND(Tabela1[[#This Row],[1kwietnia-30wrzesnia]],Tabela1[[#This Row],[NIE PADALO]])</f>
        <v>0</v>
      </c>
      <c r="J2" s="2">
        <f>IF(Tabela1[[#This Row],[CZY PODLEWAMY]],300,0)</f>
        <v>0</v>
      </c>
      <c r="K2" s="2">
        <v>0</v>
      </c>
    </row>
    <row r="3" spans="1:16" x14ac:dyDescent="0.25">
      <c r="A3" s="1">
        <v>44563</v>
      </c>
      <c r="B3">
        <v>0</v>
      </c>
      <c r="C3">
        <f>IF(C2-D2+B3&lt;0,0,(C2-D2+B3))</f>
        <v>4810</v>
      </c>
      <c r="D3">
        <f>IF(WEEKDAY(Tabela1[[#This Row],[Data]],2)=3,260,190)+Tabela1[[#This Row],[PODLEWANIE]]</f>
        <v>190</v>
      </c>
      <c r="E3">
        <f>IF(C2-D2+B3&lt;0,-(C2-D2+B3),0)</f>
        <v>0</v>
      </c>
      <c r="F3" t="b">
        <f>Tabela1[[#This Row],[wodociagi]]=1</f>
        <v>0</v>
      </c>
      <c r="G3" s="2" t="b">
        <f>AND(Tabela1[[#This Row],[Data]]&gt;=DATE(2022,4,1),Tabela1[[#This Row],[Data]]&lt;=DATE(2022,9,30))</f>
        <v>0</v>
      </c>
      <c r="H3" s="2" t="b">
        <f>SUM(B93,B92,B91,B90,B89)=0</f>
        <v>0</v>
      </c>
      <c r="I3" s="2" t="b">
        <f>AND(Tabela1[[#This Row],[1kwietnia-30wrzesnia]],Tabela1[[#This Row],[NIE PADALO]])</f>
        <v>0</v>
      </c>
      <c r="J3" s="2">
        <f>IF(Tabela1[[#This Row],[CZY PODLEWAMY]],300,0)</f>
        <v>0</v>
      </c>
      <c r="K3" s="2">
        <f>IF(Tabela1[[#This Row],[retencja]]=0,K2+1,0)</f>
        <v>1</v>
      </c>
      <c r="M3">
        <f>COUNTIF(E:E,0)</f>
        <v>272</v>
      </c>
      <c r="P3" t="s">
        <v>6</v>
      </c>
    </row>
    <row r="4" spans="1:16" x14ac:dyDescent="0.25">
      <c r="A4" s="1">
        <v>44564</v>
      </c>
      <c r="B4">
        <v>0</v>
      </c>
      <c r="C4">
        <f>IF(C3-D3+B4&lt;0,0,(C3-D3+B4))</f>
        <v>4620</v>
      </c>
      <c r="D4">
        <f>IF(WEEKDAY(Tabela1[[#This Row],[Data]],2)=3,260,190)+Tabela1[[#This Row],[PODLEWANIE]]</f>
        <v>190</v>
      </c>
      <c r="E4">
        <f>IF(C3-D3+B4&lt;0,-(C3-D3+B4),0)</f>
        <v>0</v>
      </c>
      <c r="F4" t="b">
        <f>Tabela1[[#This Row],[wodociagi]]=1</f>
        <v>0</v>
      </c>
      <c r="G4" s="2" t="b">
        <f>AND(Tabela1[[#This Row],[Data]]&gt;=DATE(2022,4,1),Tabela1[[#This Row],[Data]]&lt;=DATE(2022,9,30))</f>
        <v>0</v>
      </c>
      <c r="H4" s="2" t="b">
        <f>SUM(B94,B93,B92,B91,B90)=0</f>
        <v>0</v>
      </c>
      <c r="I4" s="2" t="b">
        <f>AND(Tabela1[[#This Row],[1kwietnia-30wrzesnia]],Tabela1[[#This Row],[NIE PADALO]])</f>
        <v>0</v>
      </c>
      <c r="J4" s="2">
        <f>IF(Tabela1[[#This Row],[CZY PODLEWAMY]],300,0)</f>
        <v>0</v>
      </c>
      <c r="K4" s="2">
        <f>IF(Tabela1[[#This Row],[retencja]]=0,K3+1,0)</f>
        <v>2</v>
      </c>
      <c r="M4">
        <f>COUNTIF(F:F,FALSE)</f>
        <v>365</v>
      </c>
      <c r="P4">
        <f>M4-M3</f>
        <v>93</v>
      </c>
    </row>
    <row r="5" spans="1:16" x14ac:dyDescent="0.25">
      <c r="A5" s="1">
        <v>44565</v>
      </c>
      <c r="B5">
        <v>0</v>
      </c>
      <c r="C5">
        <f>IF(C4-D4+B5&lt;0,0,(C4-D4+B5))</f>
        <v>4430</v>
      </c>
      <c r="D5">
        <f>IF(WEEKDAY(Tabela1[[#This Row],[Data]],2)=3,260,190)+Tabela1[[#This Row],[PODLEWANIE]]</f>
        <v>190</v>
      </c>
      <c r="E5">
        <f>IF(C4-D4+B5&lt;0,-(C4-D4+B5),0)</f>
        <v>0</v>
      </c>
      <c r="F5" t="b">
        <f>Tabela1[[#This Row],[wodociagi]]=1</f>
        <v>0</v>
      </c>
      <c r="G5" s="2" t="b">
        <f>AND(Tabela1[[#This Row],[Data]]&gt;=DATE(2022,4,1),Tabela1[[#This Row],[Data]]&lt;=DATE(2022,9,30))</f>
        <v>0</v>
      </c>
      <c r="H5" s="2" t="b">
        <f>SUM(B95,B94,B93,B92,B91)=0</f>
        <v>0</v>
      </c>
      <c r="I5" s="2" t="b">
        <f>AND(Tabela1[[#This Row],[1kwietnia-30wrzesnia]],Tabela1[[#This Row],[NIE PADALO]])</f>
        <v>0</v>
      </c>
      <c r="J5" s="2">
        <f>IF(Tabela1[[#This Row],[CZY PODLEWAMY]],300,0)</f>
        <v>0</v>
      </c>
      <c r="K5" s="2">
        <f>IF(Tabela1[[#This Row],[retencja]]=0,K4+1,0)</f>
        <v>3</v>
      </c>
      <c r="P5" t="s">
        <v>7</v>
      </c>
    </row>
    <row r="6" spans="1:16" x14ac:dyDescent="0.25">
      <c r="A6" s="1">
        <v>44566</v>
      </c>
      <c r="B6">
        <v>0</v>
      </c>
      <c r="C6">
        <f>IF(C5-D5+B6&lt;0,0,(C5-D5+B6))</f>
        <v>4240</v>
      </c>
      <c r="D6">
        <f>IF(WEEKDAY(Tabela1[[#This Row],[Data]],2)=3,260,190)+Tabela1[[#This Row],[PODLEWANIE]]</f>
        <v>260</v>
      </c>
      <c r="E6">
        <f>IF(C5-D5+B6&lt;0,-(C5-D5+B6),0)</f>
        <v>0</v>
      </c>
      <c r="F6" t="b">
        <f>Tabela1[[#This Row],[wodociagi]]=1</f>
        <v>0</v>
      </c>
      <c r="G6" s="2" t="b">
        <f>AND(Tabela1[[#This Row],[Data]]&gt;=DATE(2022,4,1),Tabela1[[#This Row],[Data]]&lt;=DATE(2022,9,30))</f>
        <v>0</v>
      </c>
      <c r="H6" s="2" t="b">
        <f>SUM(B2:B6)=0</f>
        <v>1</v>
      </c>
      <c r="I6" s="2" t="b">
        <f>AND(Tabela1[[#This Row],[1kwietnia-30wrzesnia]],Tabela1[[#This Row],[NIE PADALO]],IF(OR(I2,I3,I4,I5),FALSE,TRUE))</f>
        <v>0</v>
      </c>
      <c r="J6" s="2">
        <f>IF(Tabela1[[#This Row],[CZY PODLEWAMY]],300,0)</f>
        <v>0</v>
      </c>
      <c r="K6" s="2">
        <f>IF(Tabela1[[#This Row],[retencja]]=0,K5+1,0)</f>
        <v>4</v>
      </c>
      <c r="P6">
        <f>SUM(E2:E1000)</f>
        <v>18892</v>
      </c>
    </row>
    <row r="7" spans="1:16" x14ac:dyDescent="0.25">
      <c r="A7" s="1">
        <v>44567</v>
      </c>
      <c r="B7">
        <v>0</v>
      </c>
      <c r="C7">
        <f>IF(C6-D6+B7&lt;0,0,(C6-D6+B7))</f>
        <v>3980</v>
      </c>
      <c r="D7">
        <f>IF(WEEKDAY(Tabela1[[#This Row],[Data]],2)=3,260,190)+Tabela1[[#This Row],[PODLEWANIE]]</f>
        <v>190</v>
      </c>
      <c r="E7">
        <f>IF(C6-D6+B7&lt;0,-(C6-D6+B7),0)</f>
        <v>0</v>
      </c>
      <c r="F7" t="b">
        <f>Tabela1[[#This Row],[wodociagi]]=1</f>
        <v>0</v>
      </c>
      <c r="G7" s="2" t="b">
        <f>AND(Tabela1[[#This Row],[Data]]&gt;=DATE(2022,4,1),Tabela1[[#This Row],[Data]]&lt;=DATE(2022,9,30))</f>
        <v>0</v>
      </c>
      <c r="H7" s="2" t="b">
        <f>SUM(B3:B7)=0</f>
        <v>1</v>
      </c>
      <c r="I7" s="2" t="b">
        <f>AND(Tabela1[[#This Row],[1kwietnia-30wrzesnia]],Tabela1[[#This Row],[NIE PADALO]],IF(OR(I3,I4,I5,I6),FALSE,TRUE))</f>
        <v>0</v>
      </c>
      <c r="J7" s="2">
        <f>IF(Tabela1[[#This Row],[CZY PODLEWAMY]],300,0)</f>
        <v>0</v>
      </c>
      <c r="K7" s="2">
        <f>IF(Tabela1[[#This Row],[retencja]]=0,K6+1,0)</f>
        <v>5</v>
      </c>
      <c r="M7">
        <f>COUNTIF(E2:E1000,"&gt;0")</f>
        <v>93</v>
      </c>
    </row>
    <row r="8" spans="1:16" x14ac:dyDescent="0.25">
      <c r="A8" s="1">
        <v>44568</v>
      </c>
      <c r="B8">
        <v>0</v>
      </c>
      <c r="C8">
        <f>IF(C7-D7+B8&lt;0,0,(C7-D7+B8))</f>
        <v>3790</v>
      </c>
      <c r="D8">
        <f>IF(WEEKDAY(Tabela1[[#This Row],[Data]],2)=3,260,190)+Tabela1[[#This Row],[PODLEWANIE]]</f>
        <v>190</v>
      </c>
      <c r="E8">
        <f>IF(C7-D7+B8&lt;0,-(C7-D7+B8),0)</f>
        <v>0</v>
      </c>
      <c r="F8" t="b">
        <f>Tabela1[[#This Row],[wodociagi]]=1</f>
        <v>0</v>
      </c>
      <c r="G8" s="2" t="b">
        <f>AND(Tabela1[[#This Row],[Data]]&gt;=DATE(2022,4,1),Tabela1[[#This Row],[Data]]&lt;=DATE(2022,9,30))</f>
        <v>0</v>
      </c>
      <c r="H8" s="2" t="b">
        <f>SUM(B4:B8)=0</f>
        <v>1</v>
      </c>
      <c r="I8" s="2" t="b">
        <f>AND(Tabela1[[#This Row],[1kwietnia-30wrzesnia]],Tabela1[[#This Row],[NIE PADALO]],IF(OR(I4,I5,I6,I7),FALSE,TRUE))</f>
        <v>0</v>
      </c>
      <c r="J8" s="2">
        <f>IF(Tabela1[[#This Row],[CZY PODLEWAMY]],300,0)</f>
        <v>0</v>
      </c>
      <c r="K8" s="2">
        <f>IF(Tabela1[[#This Row],[retencja]]=0,K7+1,0)</f>
        <v>6</v>
      </c>
    </row>
    <row r="9" spans="1:16" x14ac:dyDescent="0.25">
      <c r="A9" s="1">
        <v>44569</v>
      </c>
      <c r="B9">
        <v>41</v>
      </c>
      <c r="C9">
        <f>IF(C8-D8+B9&lt;0,0,(C8-D8+B9))</f>
        <v>3641</v>
      </c>
      <c r="D9">
        <f>IF(WEEKDAY(Tabela1[[#This Row],[Data]],2)=3,260,190)+Tabela1[[#This Row],[PODLEWANIE]]</f>
        <v>190</v>
      </c>
      <c r="E9">
        <f>IF(C8-D8+B9&lt;0,-(C8-D8+B9),0)</f>
        <v>0</v>
      </c>
      <c r="F9" t="b">
        <f>Tabela1[[#This Row],[wodociagi]]=1</f>
        <v>0</v>
      </c>
      <c r="G9" s="2" t="b">
        <f>AND(Tabela1[[#This Row],[Data]]&gt;=DATE(2022,4,1),Tabela1[[#This Row],[Data]]&lt;=DATE(2022,9,30))</f>
        <v>0</v>
      </c>
      <c r="H9" s="2" t="b">
        <f>SUM(B5:B9)=0</f>
        <v>0</v>
      </c>
      <c r="I9" s="2" t="b">
        <f>AND(Tabela1[[#This Row],[1kwietnia-30wrzesnia]],Tabela1[[#This Row],[NIE PADALO]],IF(OR(I5,I6,I7,I8),FALSE,TRUE))</f>
        <v>0</v>
      </c>
      <c r="J9" s="2">
        <f>IF(Tabela1[[#This Row],[CZY PODLEWAMY]],300,0)</f>
        <v>0</v>
      </c>
      <c r="K9" s="2">
        <f>IF(Tabela1[[#This Row],[retencja]]=0,K8+1,0)</f>
        <v>0</v>
      </c>
      <c r="M9">
        <f>COUNTIF(J2:J1000,"=300")</f>
        <v>18</v>
      </c>
    </row>
    <row r="10" spans="1:16" x14ac:dyDescent="0.25">
      <c r="A10" s="1">
        <v>44570</v>
      </c>
      <c r="B10">
        <v>79</v>
      </c>
      <c r="C10">
        <f>IF(C9-D9+B10&lt;0,0,(C9-D9+B10))</f>
        <v>3530</v>
      </c>
      <c r="D10">
        <f>IF(WEEKDAY(Tabela1[[#This Row],[Data]],2)=3,260,190)+Tabela1[[#This Row],[PODLEWANIE]]</f>
        <v>190</v>
      </c>
      <c r="E10">
        <f>IF(C9-D9+B10&lt;0,-(C9-D9+B10),0)</f>
        <v>0</v>
      </c>
      <c r="F10" t="b">
        <f>Tabela1[[#This Row],[wodociagi]]=1</f>
        <v>0</v>
      </c>
      <c r="G10" s="2" t="b">
        <f>AND(Tabela1[[#This Row],[Data]]&gt;=DATE(2022,4,1),Tabela1[[#This Row],[Data]]&lt;=DATE(2022,9,30))</f>
        <v>0</v>
      </c>
      <c r="H10" s="2" t="b">
        <f>SUM(B6:B10)=0</f>
        <v>0</v>
      </c>
      <c r="I10" s="2" t="b">
        <f>AND(Tabela1[[#This Row],[1kwietnia-30wrzesnia]],Tabela1[[#This Row],[NIE PADALO]],IF(OR(I6,I7,I8,I9),FALSE,TRUE))</f>
        <v>0</v>
      </c>
      <c r="J10" s="2">
        <f>IF(Tabela1[[#This Row],[CZY PODLEWAMY]],300,0)</f>
        <v>0</v>
      </c>
      <c r="K10" s="2">
        <f>IF(Tabela1[[#This Row],[retencja]]=0,K9+1,0)</f>
        <v>0</v>
      </c>
    </row>
    <row r="11" spans="1:16" x14ac:dyDescent="0.25">
      <c r="A11" s="1">
        <v>44571</v>
      </c>
      <c r="B11">
        <v>163</v>
      </c>
      <c r="C11">
        <f>IF(C10-D10+B11&lt;0,0,(C10-D10+B11))</f>
        <v>3503</v>
      </c>
      <c r="D11">
        <f>IF(WEEKDAY(Tabela1[[#This Row],[Data]],2)=3,260,190)+Tabela1[[#This Row],[PODLEWANIE]]</f>
        <v>190</v>
      </c>
      <c r="E11">
        <f>IF(C10-D10+B11&lt;0,-(C10-D10+B11),0)</f>
        <v>0</v>
      </c>
      <c r="F11" t="b">
        <f>Tabela1[[#This Row],[wodociagi]]=1</f>
        <v>0</v>
      </c>
      <c r="G11" s="2" t="b">
        <f>AND(Tabela1[[#This Row],[Data]]&gt;=DATE(2022,4,1),Tabela1[[#This Row],[Data]]&lt;=DATE(2022,9,30))</f>
        <v>0</v>
      </c>
      <c r="H11" s="2" t="b">
        <f>SUM(B7:B11)=0</f>
        <v>0</v>
      </c>
      <c r="I11" s="2" t="b">
        <f>AND(Tabela1[[#This Row],[1kwietnia-30wrzesnia]],Tabela1[[#This Row],[NIE PADALO]],IF(OR(I7,I8,I9,I10),FALSE,TRUE))</f>
        <v>0</v>
      </c>
      <c r="J11" s="2">
        <f>IF(Tabela1[[#This Row],[CZY PODLEWAMY]],300,0)</f>
        <v>0</v>
      </c>
      <c r="K11" s="2">
        <f>IF(Tabela1[[#This Row],[retencja]]=0,K10+1,0)</f>
        <v>0</v>
      </c>
    </row>
    <row r="12" spans="1:16" x14ac:dyDescent="0.25">
      <c r="A12" s="1">
        <v>44572</v>
      </c>
      <c r="B12">
        <v>259</v>
      </c>
      <c r="C12">
        <f>IF(C11-D11+B12&lt;0,0,(C11-D11+B12))</f>
        <v>3572</v>
      </c>
      <c r="D12">
        <f>IF(WEEKDAY(Tabela1[[#This Row],[Data]],2)=3,260,190)+Tabela1[[#This Row],[PODLEWANIE]]</f>
        <v>190</v>
      </c>
      <c r="E12">
        <f>IF(C11-D11+B12&lt;0,-(C11-D11+B12),0)</f>
        <v>0</v>
      </c>
      <c r="F12" t="b">
        <f>Tabela1[[#This Row],[wodociagi]]=1</f>
        <v>0</v>
      </c>
      <c r="G12" s="2" t="b">
        <f>AND(Tabela1[[#This Row],[Data]]&gt;=DATE(2022,4,1),Tabela1[[#This Row],[Data]]&lt;=DATE(2022,9,30))</f>
        <v>0</v>
      </c>
      <c r="H12" s="2" t="b">
        <f>SUM(B8:B12)=0</f>
        <v>0</v>
      </c>
      <c r="I12" s="2" t="b">
        <f>AND(Tabela1[[#This Row],[1kwietnia-30wrzesnia]],Tabela1[[#This Row],[NIE PADALO]],IF(OR(I8,I9,I10,I11),FALSE,TRUE))</f>
        <v>0</v>
      </c>
      <c r="J12" s="2">
        <f>IF(Tabela1[[#This Row],[CZY PODLEWAMY]],300,0)</f>
        <v>0</v>
      </c>
      <c r="K12" s="2">
        <f>IF(Tabela1[[#This Row],[retencja]]=0,K11+1,0)</f>
        <v>0</v>
      </c>
    </row>
    <row r="13" spans="1:16" x14ac:dyDescent="0.25">
      <c r="A13" s="1">
        <v>44573</v>
      </c>
      <c r="B13">
        <v>368</v>
      </c>
      <c r="C13">
        <f>IF(C12-D12+B13&lt;0,0,(C12-D12+B13))</f>
        <v>3750</v>
      </c>
      <c r="D13">
        <f>IF(WEEKDAY(Tabela1[[#This Row],[Data]],2)=3,260,190)+Tabela1[[#This Row],[PODLEWANIE]]</f>
        <v>260</v>
      </c>
      <c r="E13">
        <f>IF(C12-D12+B13&lt;0,-(C12-D12+B13),0)</f>
        <v>0</v>
      </c>
      <c r="F13" t="b">
        <f>Tabela1[[#This Row],[wodociagi]]=1</f>
        <v>0</v>
      </c>
      <c r="G13" s="2" t="b">
        <f>AND(Tabela1[[#This Row],[Data]]&gt;=DATE(2022,4,1),Tabela1[[#This Row],[Data]]&lt;=DATE(2022,9,30))</f>
        <v>0</v>
      </c>
      <c r="H13" s="2" t="b">
        <f>SUM(B9:B13)=0</f>
        <v>0</v>
      </c>
      <c r="I13" s="2" t="b">
        <f>AND(Tabela1[[#This Row],[1kwietnia-30wrzesnia]],Tabela1[[#This Row],[NIE PADALO]],IF(OR(I9,I10,I11,I12),FALSE,TRUE))</f>
        <v>0</v>
      </c>
      <c r="J13" s="2">
        <f>IF(Tabela1[[#This Row],[CZY PODLEWAMY]],300,0)</f>
        <v>0</v>
      </c>
      <c r="K13" s="2">
        <f>IF(Tabela1[[#This Row],[retencja]]=0,K12+1,0)</f>
        <v>0</v>
      </c>
    </row>
    <row r="14" spans="1:16" x14ac:dyDescent="0.25">
      <c r="A14" s="1">
        <v>44574</v>
      </c>
      <c r="B14">
        <v>45</v>
      </c>
      <c r="C14">
        <f>IF(C13-D13+B14&lt;0,0,(C13-D13+B14))</f>
        <v>3535</v>
      </c>
      <c r="D14">
        <f>IF(WEEKDAY(Tabela1[[#This Row],[Data]],2)=3,260,190)+Tabela1[[#This Row],[PODLEWANIE]]</f>
        <v>190</v>
      </c>
      <c r="E14">
        <f>IF(C13-D13+B14&lt;0,-(C13-D13+B14),0)</f>
        <v>0</v>
      </c>
      <c r="F14" t="b">
        <f>Tabela1[[#This Row],[wodociagi]]=1</f>
        <v>0</v>
      </c>
      <c r="G14" s="2" t="b">
        <f>AND(Tabela1[[#This Row],[Data]]&gt;=DATE(2022,4,1),Tabela1[[#This Row],[Data]]&lt;=DATE(2022,9,30))</f>
        <v>0</v>
      </c>
      <c r="H14" s="2" t="b">
        <f>SUM(B10:B14)=0</f>
        <v>0</v>
      </c>
      <c r="I14" s="2" t="b">
        <f>AND(Tabela1[[#This Row],[1kwietnia-30wrzesnia]],Tabela1[[#This Row],[NIE PADALO]],IF(OR(I10,I11,I12,I13),FALSE,TRUE))</f>
        <v>0</v>
      </c>
      <c r="J14" s="2">
        <f>IF(Tabela1[[#This Row],[CZY PODLEWAMY]],300,0)</f>
        <v>0</v>
      </c>
      <c r="K14" s="2">
        <f>IF(Tabela1[[#This Row],[retencja]]=0,K13+1,0)</f>
        <v>0</v>
      </c>
    </row>
    <row r="15" spans="1:16" x14ac:dyDescent="0.25">
      <c r="A15" s="1">
        <v>44575</v>
      </c>
      <c r="B15">
        <v>0</v>
      </c>
      <c r="C15">
        <f>IF(C14-D14+B15&lt;0,0,(C14-D14+B15))</f>
        <v>3345</v>
      </c>
      <c r="D15">
        <f>IF(WEEKDAY(Tabela1[[#This Row],[Data]],2)=3,260,190)+Tabela1[[#This Row],[PODLEWANIE]]</f>
        <v>190</v>
      </c>
      <c r="E15">
        <f>IF(C14-D14+B15&lt;0,-(C14-D14+B15),0)</f>
        <v>0</v>
      </c>
      <c r="F15" t="b">
        <f>Tabela1[[#This Row],[wodociagi]]=1</f>
        <v>0</v>
      </c>
      <c r="G15" s="2" t="b">
        <f>AND(Tabela1[[#This Row],[Data]]&gt;=DATE(2022,4,1),Tabela1[[#This Row],[Data]]&lt;=DATE(2022,9,30))</f>
        <v>0</v>
      </c>
      <c r="H15" s="2" t="b">
        <f>SUM(B11:B15)=0</f>
        <v>0</v>
      </c>
      <c r="I15" s="2" t="b">
        <f>AND(Tabela1[[#This Row],[1kwietnia-30wrzesnia]],Tabela1[[#This Row],[NIE PADALO]],IF(OR(I11,I12,I13,I14),FALSE,TRUE))</f>
        <v>0</v>
      </c>
      <c r="J15" s="2">
        <f>IF(Tabela1[[#This Row],[CZY PODLEWAMY]],300,0)</f>
        <v>0</v>
      </c>
      <c r="K15" s="2">
        <f>IF(Tabela1[[#This Row],[retencja]]=0,K14+1,0)</f>
        <v>1</v>
      </c>
    </row>
    <row r="16" spans="1:16" x14ac:dyDescent="0.25">
      <c r="A16" s="1">
        <v>44576</v>
      </c>
      <c r="B16">
        <v>0</v>
      </c>
      <c r="C16">
        <f>IF(C15-D15+B16&lt;0,0,(C15-D15+B16))</f>
        <v>3155</v>
      </c>
      <c r="D16">
        <f>IF(WEEKDAY(Tabela1[[#This Row],[Data]],2)=3,260,190)+Tabela1[[#This Row],[PODLEWANIE]]</f>
        <v>190</v>
      </c>
      <c r="E16">
        <f>IF(C15-D15+B16&lt;0,-(C15-D15+B16),0)</f>
        <v>0</v>
      </c>
      <c r="F16" t="b">
        <f>Tabela1[[#This Row],[wodociagi]]=1</f>
        <v>0</v>
      </c>
      <c r="G16" s="2" t="b">
        <f>AND(Tabela1[[#This Row],[Data]]&gt;=DATE(2022,4,1),Tabela1[[#This Row],[Data]]&lt;=DATE(2022,9,30))</f>
        <v>0</v>
      </c>
      <c r="H16" s="2" t="b">
        <f>SUM(B12:B16)=0</f>
        <v>0</v>
      </c>
      <c r="I16" s="2" t="b">
        <f>AND(Tabela1[[#This Row],[1kwietnia-30wrzesnia]],Tabela1[[#This Row],[NIE PADALO]],IF(OR(I12,I13,I14,I15),FALSE,TRUE))</f>
        <v>0</v>
      </c>
      <c r="J16" s="2">
        <f>IF(Tabela1[[#This Row],[CZY PODLEWAMY]],300,0)</f>
        <v>0</v>
      </c>
      <c r="K16" s="2">
        <f>IF(Tabela1[[#This Row],[retencja]]=0,K15+1,0)</f>
        <v>2</v>
      </c>
    </row>
    <row r="17" spans="1:11" x14ac:dyDescent="0.25">
      <c r="A17" s="1">
        <v>44577</v>
      </c>
      <c r="B17">
        <v>0</v>
      </c>
      <c r="C17">
        <f>IF(C16-D16+B17&lt;0,0,(C16-D16+B17))</f>
        <v>2965</v>
      </c>
      <c r="D17">
        <f>IF(WEEKDAY(Tabela1[[#This Row],[Data]],2)=3,260,190)+Tabela1[[#This Row],[PODLEWANIE]]</f>
        <v>190</v>
      </c>
      <c r="E17">
        <f>IF(C16-D16+B17&lt;0,-(C16-D16+B17),0)</f>
        <v>0</v>
      </c>
      <c r="F17" t="b">
        <f>Tabela1[[#This Row],[wodociagi]]=1</f>
        <v>0</v>
      </c>
      <c r="G17" s="2" t="b">
        <f>AND(Tabela1[[#This Row],[Data]]&gt;=DATE(2022,4,1),Tabela1[[#This Row],[Data]]&lt;=DATE(2022,9,30))</f>
        <v>0</v>
      </c>
      <c r="H17" s="2" t="b">
        <f>SUM(B13:B17)=0</f>
        <v>0</v>
      </c>
      <c r="I17" s="2" t="b">
        <f>AND(Tabela1[[#This Row],[1kwietnia-30wrzesnia]],Tabela1[[#This Row],[NIE PADALO]],IF(OR(I13,I14,I15,I16),FALSE,TRUE))</f>
        <v>0</v>
      </c>
      <c r="J17" s="2">
        <f>IF(Tabela1[[#This Row],[CZY PODLEWAMY]],300,0)</f>
        <v>0</v>
      </c>
      <c r="K17" s="2">
        <f>IF(Tabela1[[#This Row],[retencja]]=0,K16+1,0)</f>
        <v>3</v>
      </c>
    </row>
    <row r="18" spans="1:11" x14ac:dyDescent="0.25">
      <c r="A18" s="1">
        <v>44578</v>
      </c>
      <c r="B18">
        <v>0</v>
      </c>
      <c r="C18">
        <f>IF(C17-D17+B18&lt;0,0,(C17-D17+B18))</f>
        <v>2775</v>
      </c>
      <c r="D18">
        <f>IF(WEEKDAY(Tabela1[[#This Row],[Data]],2)=3,260,190)+Tabela1[[#This Row],[PODLEWANIE]]</f>
        <v>190</v>
      </c>
      <c r="E18">
        <f>IF(C17-D17+B18&lt;0,-(C17-D17+B18),0)</f>
        <v>0</v>
      </c>
      <c r="F18" t="b">
        <f>Tabela1[[#This Row],[wodociagi]]=1</f>
        <v>0</v>
      </c>
      <c r="G18" s="2" t="b">
        <f>AND(Tabela1[[#This Row],[Data]]&gt;=DATE(2022,4,1),Tabela1[[#This Row],[Data]]&lt;=DATE(2022,9,30))</f>
        <v>0</v>
      </c>
      <c r="H18" s="2" t="b">
        <f>SUM(B14:B18)=0</f>
        <v>0</v>
      </c>
      <c r="I18" s="2" t="b">
        <f>AND(Tabela1[[#This Row],[1kwietnia-30wrzesnia]],Tabela1[[#This Row],[NIE PADALO]],IF(OR(I14,I15,I16,I17),FALSE,TRUE))</f>
        <v>0</v>
      </c>
      <c r="J18" s="2">
        <f>IF(Tabela1[[#This Row],[CZY PODLEWAMY]],300,0)</f>
        <v>0</v>
      </c>
      <c r="K18" s="2">
        <f>IF(Tabela1[[#This Row],[retencja]]=0,K17+1,0)</f>
        <v>4</v>
      </c>
    </row>
    <row r="19" spans="1:11" x14ac:dyDescent="0.25">
      <c r="A19" s="1">
        <v>44579</v>
      </c>
      <c r="B19">
        <v>0</v>
      </c>
      <c r="C19">
        <f>IF(C18-D18+B19&lt;0,0,(C18-D18+B19))</f>
        <v>2585</v>
      </c>
      <c r="D19">
        <f>IF(WEEKDAY(Tabela1[[#This Row],[Data]],2)=3,260,190)+Tabela1[[#This Row],[PODLEWANIE]]</f>
        <v>190</v>
      </c>
      <c r="E19">
        <f>IF(C18-D18+B19&lt;0,-(C18-D18+B19),0)</f>
        <v>0</v>
      </c>
      <c r="F19" t="b">
        <f>Tabela1[[#This Row],[wodociagi]]=1</f>
        <v>0</v>
      </c>
      <c r="G19" s="2" t="b">
        <f>AND(Tabela1[[#This Row],[Data]]&gt;=DATE(2022,4,1),Tabela1[[#This Row],[Data]]&lt;=DATE(2022,9,30))</f>
        <v>0</v>
      </c>
      <c r="H19" s="2" t="b">
        <f>SUM(B15:B19)=0</f>
        <v>1</v>
      </c>
      <c r="I19" s="2" t="b">
        <f>AND(Tabela1[[#This Row],[1kwietnia-30wrzesnia]],Tabela1[[#This Row],[NIE PADALO]],IF(OR(I15,I16,I17,I18),FALSE,TRUE))</f>
        <v>0</v>
      </c>
      <c r="J19" s="2">
        <f>IF(Tabela1[[#This Row],[CZY PODLEWAMY]],300,0)</f>
        <v>0</v>
      </c>
      <c r="K19" s="2">
        <f>IF(Tabela1[[#This Row],[retencja]]=0,K18+1,0)</f>
        <v>5</v>
      </c>
    </row>
    <row r="20" spans="1:11" x14ac:dyDescent="0.25">
      <c r="A20" s="1">
        <v>44580</v>
      </c>
      <c r="B20">
        <v>0</v>
      </c>
      <c r="C20">
        <f>IF(C19-D19+B20&lt;0,0,(C19-D19+B20))</f>
        <v>2395</v>
      </c>
      <c r="D20">
        <f>IF(WEEKDAY(Tabela1[[#This Row],[Data]],2)=3,260,190)+Tabela1[[#This Row],[PODLEWANIE]]</f>
        <v>260</v>
      </c>
      <c r="E20">
        <f>IF(C19-D19+B20&lt;0,-(C19-D19+B20),0)</f>
        <v>0</v>
      </c>
      <c r="F20" t="b">
        <f>Tabela1[[#This Row],[wodociagi]]=1</f>
        <v>0</v>
      </c>
      <c r="G20" s="2" t="b">
        <f>AND(Tabela1[[#This Row],[Data]]&gt;=DATE(2022,4,1),Tabela1[[#This Row],[Data]]&lt;=DATE(2022,9,30))</f>
        <v>0</v>
      </c>
      <c r="H20" s="2" t="b">
        <f>SUM(B16:B20)=0</f>
        <v>1</v>
      </c>
      <c r="I20" s="2" t="b">
        <f>AND(Tabela1[[#This Row],[1kwietnia-30wrzesnia]],Tabela1[[#This Row],[NIE PADALO]],IF(OR(I16,I17,I18,I19),FALSE,TRUE))</f>
        <v>0</v>
      </c>
      <c r="J20" s="2">
        <f>IF(Tabela1[[#This Row],[CZY PODLEWAMY]],300,0)</f>
        <v>0</v>
      </c>
      <c r="K20" s="2">
        <f>IF(Tabela1[[#This Row],[retencja]]=0,K19+1,0)</f>
        <v>6</v>
      </c>
    </row>
    <row r="21" spans="1:11" x14ac:dyDescent="0.25">
      <c r="A21" s="1">
        <v>44581</v>
      </c>
      <c r="B21">
        <v>0</v>
      </c>
      <c r="C21">
        <f>IF(C20-D20+B21&lt;0,0,(C20-D20+B21))</f>
        <v>2135</v>
      </c>
      <c r="D21">
        <f>IF(WEEKDAY(Tabela1[[#This Row],[Data]],2)=3,260,190)+Tabela1[[#This Row],[PODLEWANIE]]</f>
        <v>190</v>
      </c>
      <c r="E21">
        <f>IF(C20-D20+B21&lt;0,-(C20-D20+B21),0)</f>
        <v>0</v>
      </c>
      <c r="F21" t="b">
        <f>Tabela1[[#This Row],[wodociagi]]=1</f>
        <v>0</v>
      </c>
      <c r="G21" s="2" t="b">
        <f>AND(Tabela1[[#This Row],[Data]]&gt;=DATE(2022,4,1),Tabela1[[#This Row],[Data]]&lt;=DATE(2022,9,30))</f>
        <v>0</v>
      </c>
      <c r="H21" s="2" t="b">
        <f>SUM(B17:B21)=0</f>
        <v>1</v>
      </c>
      <c r="I21" s="2" t="b">
        <f>AND(Tabela1[[#This Row],[1kwietnia-30wrzesnia]],Tabela1[[#This Row],[NIE PADALO]],IF(OR(I17,I18,I19,I20),FALSE,TRUE))</f>
        <v>0</v>
      </c>
      <c r="J21" s="2">
        <f>IF(Tabela1[[#This Row],[CZY PODLEWAMY]],300,0)</f>
        <v>0</v>
      </c>
      <c r="K21" s="2">
        <f>IF(Tabela1[[#This Row],[retencja]]=0,K20+1,0)</f>
        <v>7</v>
      </c>
    </row>
    <row r="22" spans="1:11" x14ac:dyDescent="0.25">
      <c r="A22" s="1">
        <v>44582</v>
      </c>
      <c r="B22">
        <v>0</v>
      </c>
      <c r="C22">
        <f>IF(C21-D21+B22&lt;0,0,(C21-D21+B22))</f>
        <v>1945</v>
      </c>
      <c r="D22">
        <f>IF(WEEKDAY(Tabela1[[#This Row],[Data]],2)=3,260,190)+Tabela1[[#This Row],[PODLEWANIE]]</f>
        <v>190</v>
      </c>
      <c r="E22">
        <f>IF(C21-D21+B22&lt;0,-(C21-D21+B22),0)</f>
        <v>0</v>
      </c>
      <c r="F22" t="b">
        <f>Tabela1[[#This Row],[wodociagi]]=1</f>
        <v>0</v>
      </c>
      <c r="G22" s="2" t="b">
        <f>AND(Tabela1[[#This Row],[Data]]&gt;=DATE(2022,4,1),Tabela1[[#This Row],[Data]]&lt;=DATE(2022,9,30))</f>
        <v>0</v>
      </c>
      <c r="H22" s="2" t="b">
        <f>SUM(B18:B22)=0</f>
        <v>1</v>
      </c>
      <c r="I22" s="2" t="b">
        <f>AND(Tabela1[[#This Row],[1kwietnia-30wrzesnia]],Tabela1[[#This Row],[NIE PADALO]],IF(OR(I18,I19,I20,I21),FALSE,TRUE))</f>
        <v>0</v>
      </c>
      <c r="J22" s="2">
        <f>IF(Tabela1[[#This Row],[CZY PODLEWAMY]],300,0)</f>
        <v>0</v>
      </c>
      <c r="K22" s="2">
        <f>IF(Tabela1[[#This Row],[retencja]]=0,K21+1,0)</f>
        <v>8</v>
      </c>
    </row>
    <row r="23" spans="1:11" x14ac:dyDescent="0.25">
      <c r="A23" s="1">
        <v>44583</v>
      </c>
      <c r="B23">
        <v>0</v>
      </c>
      <c r="C23">
        <f>IF(C22-D22+B23&lt;0,0,(C22-D22+B23))</f>
        <v>1755</v>
      </c>
      <c r="D23">
        <f>IF(WEEKDAY(Tabela1[[#This Row],[Data]],2)=3,260,190)+Tabela1[[#This Row],[PODLEWANIE]]</f>
        <v>190</v>
      </c>
      <c r="E23">
        <f>IF(C22-D22+B23&lt;0,-(C22-D22+B23),0)</f>
        <v>0</v>
      </c>
      <c r="F23" t="b">
        <f>Tabela1[[#This Row],[wodociagi]]=1</f>
        <v>0</v>
      </c>
      <c r="G23" s="2" t="b">
        <f>AND(Tabela1[[#This Row],[Data]]&gt;=DATE(2022,4,1),Tabela1[[#This Row],[Data]]&lt;=DATE(2022,9,30))</f>
        <v>0</v>
      </c>
      <c r="H23" s="2" t="b">
        <f>SUM(B19:B23)=0</f>
        <v>1</v>
      </c>
      <c r="I23" s="2" t="b">
        <f>AND(Tabela1[[#This Row],[1kwietnia-30wrzesnia]],Tabela1[[#This Row],[NIE PADALO]],IF(OR(I19,I20,I21,I22),FALSE,TRUE))</f>
        <v>0</v>
      </c>
      <c r="J23" s="2">
        <f>IF(Tabela1[[#This Row],[CZY PODLEWAMY]],300,0)</f>
        <v>0</v>
      </c>
      <c r="K23" s="2">
        <f>IF(Tabela1[[#This Row],[retencja]]=0,K22+1,0)</f>
        <v>9</v>
      </c>
    </row>
    <row r="24" spans="1:11" x14ac:dyDescent="0.25">
      <c r="A24" s="1">
        <v>44584</v>
      </c>
      <c r="B24">
        <v>33</v>
      </c>
      <c r="C24">
        <f>IF(C23-D23+B24&lt;0,0,(C23-D23+B24))</f>
        <v>1598</v>
      </c>
      <c r="D24">
        <f>IF(WEEKDAY(Tabela1[[#This Row],[Data]],2)=3,260,190)+Tabela1[[#This Row],[PODLEWANIE]]</f>
        <v>190</v>
      </c>
      <c r="E24">
        <f>IF(C23-D23+B24&lt;0,-(C23-D23+B24),0)</f>
        <v>0</v>
      </c>
      <c r="F24" t="b">
        <f>Tabela1[[#This Row],[wodociagi]]=1</f>
        <v>0</v>
      </c>
      <c r="G24" s="2" t="b">
        <f>AND(Tabela1[[#This Row],[Data]]&gt;=DATE(2022,4,1),Tabela1[[#This Row],[Data]]&lt;=DATE(2022,9,30))</f>
        <v>0</v>
      </c>
      <c r="H24" s="2" t="b">
        <f>SUM(B20:B24)=0</f>
        <v>0</v>
      </c>
      <c r="I24" s="2" t="b">
        <f>AND(Tabela1[[#This Row],[1kwietnia-30wrzesnia]],Tabela1[[#This Row],[NIE PADALO]],IF(OR(I20,I21,I22,I23),FALSE,TRUE))</f>
        <v>0</v>
      </c>
      <c r="J24" s="2">
        <f>IF(Tabela1[[#This Row],[CZY PODLEWAMY]],300,0)</f>
        <v>0</v>
      </c>
      <c r="K24" s="2">
        <f>IF(Tabela1[[#This Row],[retencja]]=0,K23+1,0)</f>
        <v>0</v>
      </c>
    </row>
    <row r="25" spans="1:11" x14ac:dyDescent="0.25">
      <c r="A25" s="1">
        <v>44585</v>
      </c>
      <c r="B25">
        <v>75</v>
      </c>
      <c r="C25">
        <f>IF(C24-D24+B25&lt;0,0,(C24-D24+B25))</f>
        <v>1483</v>
      </c>
      <c r="D25">
        <f>IF(WEEKDAY(Tabela1[[#This Row],[Data]],2)=3,260,190)+Tabela1[[#This Row],[PODLEWANIE]]</f>
        <v>190</v>
      </c>
      <c r="E25">
        <f>IF(C24-D24+B25&lt;0,-(C24-D24+B25),0)</f>
        <v>0</v>
      </c>
      <c r="F25" t="b">
        <f>Tabela1[[#This Row],[wodociagi]]=1</f>
        <v>0</v>
      </c>
      <c r="G25" s="2" t="b">
        <f>AND(Tabela1[[#This Row],[Data]]&gt;=DATE(2022,4,1),Tabela1[[#This Row],[Data]]&lt;=DATE(2022,9,30))</f>
        <v>0</v>
      </c>
      <c r="H25" s="2" t="b">
        <f>SUM(B21:B25)=0</f>
        <v>0</v>
      </c>
      <c r="I25" s="2" t="b">
        <f>AND(Tabela1[[#This Row],[1kwietnia-30wrzesnia]],Tabela1[[#This Row],[NIE PADALO]],IF(OR(I21,I22,I23,I24),FALSE,TRUE))</f>
        <v>0</v>
      </c>
      <c r="J25" s="2">
        <f>IF(Tabela1[[#This Row],[CZY PODLEWAMY]],300,0)</f>
        <v>0</v>
      </c>
      <c r="K25" s="2">
        <f>IF(Tabela1[[#This Row],[retencja]]=0,K24+1,0)</f>
        <v>0</v>
      </c>
    </row>
    <row r="26" spans="1:11" x14ac:dyDescent="0.25">
      <c r="A26" s="1">
        <v>44586</v>
      </c>
      <c r="B26">
        <v>537</v>
      </c>
      <c r="C26">
        <f>IF(C25-D25+B26&lt;0,0,(C25-D25+B26))</f>
        <v>1830</v>
      </c>
      <c r="D26">
        <f>IF(WEEKDAY(Tabela1[[#This Row],[Data]],2)=3,260,190)+Tabela1[[#This Row],[PODLEWANIE]]</f>
        <v>190</v>
      </c>
      <c r="E26">
        <f>IF(C25-D25+B26&lt;0,-(C25-D25+B26),0)</f>
        <v>0</v>
      </c>
      <c r="F26" t="b">
        <f>Tabela1[[#This Row],[wodociagi]]=1</f>
        <v>0</v>
      </c>
      <c r="G26" s="2" t="b">
        <f>AND(Tabela1[[#This Row],[Data]]&gt;=DATE(2022,4,1),Tabela1[[#This Row],[Data]]&lt;=DATE(2022,9,30))</f>
        <v>0</v>
      </c>
      <c r="H26" s="2" t="b">
        <f>SUM(B22:B26)=0</f>
        <v>0</v>
      </c>
      <c r="I26" s="2" t="b">
        <f>AND(Tabela1[[#This Row],[1kwietnia-30wrzesnia]],Tabela1[[#This Row],[NIE PADALO]],IF(OR(I22,I23,I24,I25),FALSE,TRUE))</f>
        <v>0</v>
      </c>
      <c r="J26" s="2">
        <f>IF(Tabela1[[#This Row],[CZY PODLEWAMY]],300,0)</f>
        <v>0</v>
      </c>
      <c r="K26" s="2">
        <f>IF(Tabela1[[#This Row],[retencja]]=0,K25+1,0)</f>
        <v>0</v>
      </c>
    </row>
    <row r="27" spans="1:11" x14ac:dyDescent="0.25">
      <c r="A27" s="1">
        <v>44587</v>
      </c>
      <c r="B27">
        <v>826</v>
      </c>
      <c r="C27">
        <f>IF(C26-D26+B27&lt;0,0,(C26-D26+B27))</f>
        <v>2466</v>
      </c>
      <c r="D27">
        <f>IF(WEEKDAY(Tabela1[[#This Row],[Data]],2)=3,260,190)+Tabela1[[#This Row],[PODLEWANIE]]</f>
        <v>260</v>
      </c>
      <c r="E27">
        <f>IF(C26-D26+B27&lt;0,-(C26-D26+B27),0)</f>
        <v>0</v>
      </c>
      <c r="F27" t="b">
        <f>Tabela1[[#This Row],[wodociagi]]=1</f>
        <v>0</v>
      </c>
      <c r="G27" s="2" t="b">
        <f>AND(Tabela1[[#This Row],[Data]]&gt;=DATE(2022,4,1),Tabela1[[#This Row],[Data]]&lt;=DATE(2022,9,30))</f>
        <v>0</v>
      </c>
      <c r="H27" s="2" t="b">
        <f>SUM(B23:B27)=0</f>
        <v>0</v>
      </c>
      <c r="I27" s="2" t="b">
        <f>AND(Tabela1[[#This Row],[1kwietnia-30wrzesnia]],Tabela1[[#This Row],[NIE PADALO]],IF(OR(I23,I24,I25,I26),FALSE,TRUE))</f>
        <v>0</v>
      </c>
      <c r="J27" s="2">
        <f>IF(Tabela1[[#This Row],[CZY PODLEWAMY]],300,0)</f>
        <v>0</v>
      </c>
      <c r="K27" s="2">
        <f>IF(Tabela1[[#This Row],[retencja]]=0,K26+1,0)</f>
        <v>0</v>
      </c>
    </row>
    <row r="28" spans="1:11" x14ac:dyDescent="0.25">
      <c r="A28" s="1">
        <v>44588</v>
      </c>
      <c r="B28">
        <v>26</v>
      </c>
      <c r="C28">
        <f>IF(C27-D27+B28&lt;0,0,(C27-D27+B28))</f>
        <v>2232</v>
      </c>
      <c r="D28">
        <f>IF(WEEKDAY(Tabela1[[#This Row],[Data]],2)=3,260,190)+Tabela1[[#This Row],[PODLEWANIE]]</f>
        <v>190</v>
      </c>
      <c r="E28">
        <f>IF(C27-D27+B28&lt;0,-(C27-D27+B28),0)</f>
        <v>0</v>
      </c>
      <c r="F28" t="b">
        <f>Tabela1[[#This Row],[wodociagi]]=1</f>
        <v>0</v>
      </c>
      <c r="G28" s="2" t="b">
        <f>AND(Tabela1[[#This Row],[Data]]&gt;=DATE(2022,4,1),Tabela1[[#This Row],[Data]]&lt;=DATE(2022,9,30))</f>
        <v>0</v>
      </c>
      <c r="H28" s="2" t="b">
        <f>SUM(B24:B28)=0</f>
        <v>0</v>
      </c>
      <c r="I28" s="2" t="b">
        <f>AND(Tabela1[[#This Row],[1kwietnia-30wrzesnia]],Tabela1[[#This Row],[NIE PADALO]],IF(OR(I24,I25,I26,I27),FALSE,TRUE))</f>
        <v>0</v>
      </c>
      <c r="J28" s="2">
        <f>IF(Tabela1[[#This Row],[CZY PODLEWAMY]],300,0)</f>
        <v>0</v>
      </c>
      <c r="K28" s="2">
        <f>IF(Tabela1[[#This Row],[retencja]]=0,K27+1,0)</f>
        <v>0</v>
      </c>
    </row>
    <row r="29" spans="1:11" x14ac:dyDescent="0.25">
      <c r="A29" s="1">
        <v>44589</v>
      </c>
      <c r="B29">
        <v>0</v>
      </c>
      <c r="C29">
        <f>IF(C28-D28+B29&lt;0,0,(C28-D28+B29))</f>
        <v>2042</v>
      </c>
      <c r="D29">
        <f>IF(WEEKDAY(Tabela1[[#This Row],[Data]],2)=3,260,190)+Tabela1[[#This Row],[PODLEWANIE]]</f>
        <v>190</v>
      </c>
      <c r="E29">
        <f>IF(C28-D28+B29&lt;0,-(C28-D28+B29),0)</f>
        <v>0</v>
      </c>
      <c r="F29" t="b">
        <f>Tabela1[[#This Row],[wodociagi]]=1</f>
        <v>0</v>
      </c>
      <c r="G29" s="2" t="b">
        <f>AND(Tabela1[[#This Row],[Data]]&gt;=DATE(2022,4,1),Tabela1[[#This Row],[Data]]&lt;=DATE(2022,9,30))</f>
        <v>0</v>
      </c>
      <c r="H29" s="2" t="b">
        <f>SUM(B25:B29)=0</f>
        <v>0</v>
      </c>
      <c r="I29" s="2" t="b">
        <f>AND(Tabela1[[#This Row],[1kwietnia-30wrzesnia]],Tabela1[[#This Row],[NIE PADALO]],IF(OR(I25,I26,I27,I28),FALSE,TRUE))</f>
        <v>0</v>
      </c>
      <c r="J29" s="2">
        <f>IF(Tabela1[[#This Row],[CZY PODLEWAMY]],300,0)</f>
        <v>0</v>
      </c>
      <c r="K29" s="2">
        <f>IF(Tabela1[[#This Row],[retencja]]=0,K28+1,0)</f>
        <v>1</v>
      </c>
    </row>
    <row r="30" spans="1:11" x14ac:dyDescent="0.25">
      <c r="A30" s="1">
        <v>44590</v>
      </c>
      <c r="B30">
        <v>0</v>
      </c>
      <c r="C30">
        <f>IF(C29-D29+B30&lt;0,0,(C29-D29+B30))</f>
        <v>1852</v>
      </c>
      <c r="D30">
        <f>IF(WEEKDAY(Tabela1[[#This Row],[Data]],2)=3,260,190)+Tabela1[[#This Row],[PODLEWANIE]]</f>
        <v>190</v>
      </c>
      <c r="E30">
        <f>IF(C29-D29+B30&lt;0,-(C29-D29+B30),0)</f>
        <v>0</v>
      </c>
      <c r="F30" t="b">
        <f>Tabela1[[#This Row],[wodociagi]]=1</f>
        <v>0</v>
      </c>
      <c r="G30" s="2" t="b">
        <f>AND(Tabela1[[#This Row],[Data]]&gt;=DATE(2022,4,1),Tabela1[[#This Row],[Data]]&lt;=DATE(2022,9,30))</f>
        <v>0</v>
      </c>
      <c r="H30" s="2" t="b">
        <f>SUM(B26:B30)=0</f>
        <v>0</v>
      </c>
      <c r="I30" s="2" t="b">
        <f>AND(Tabela1[[#This Row],[1kwietnia-30wrzesnia]],Tabela1[[#This Row],[NIE PADALO]],IF(OR(I26,I27,I28,I29),FALSE,TRUE))</f>
        <v>0</v>
      </c>
      <c r="J30" s="2">
        <f>IF(Tabela1[[#This Row],[CZY PODLEWAMY]],300,0)</f>
        <v>0</v>
      </c>
      <c r="K30" s="2">
        <f>IF(Tabela1[[#This Row],[retencja]]=0,K29+1,0)</f>
        <v>2</v>
      </c>
    </row>
    <row r="31" spans="1:11" x14ac:dyDescent="0.25">
      <c r="A31" s="1">
        <v>44591</v>
      </c>
      <c r="B31">
        <v>0</v>
      </c>
      <c r="C31">
        <f>IF(C30-D30+B31&lt;0,0,(C30-D30+B31))</f>
        <v>1662</v>
      </c>
      <c r="D31">
        <f>IF(WEEKDAY(Tabela1[[#This Row],[Data]],2)=3,260,190)+Tabela1[[#This Row],[PODLEWANIE]]</f>
        <v>190</v>
      </c>
      <c r="E31">
        <f>IF(C30-D30+B31&lt;0,-(C30-D30+B31),0)</f>
        <v>0</v>
      </c>
      <c r="F31" t="b">
        <f>Tabela1[[#This Row],[wodociagi]]=1</f>
        <v>0</v>
      </c>
      <c r="G31" s="2" t="b">
        <f>AND(Tabela1[[#This Row],[Data]]&gt;=DATE(2022,4,1),Tabela1[[#This Row],[Data]]&lt;=DATE(2022,9,30))</f>
        <v>0</v>
      </c>
      <c r="H31" s="2" t="b">
        <f>SUM(B27:B31)=0</f>
        <v>0</v>
      </c>
      <c r="I31" s="2" t="b">
        <f>AND(Tabela1[[#This Row],[1kwietnia-30wrzesnia]],Tabela1[[#This Row],[NIE PADALO]],IF(OR(I27,I28,I29,I30),FALSE,TRUE))</f>
        <v>0</v>
      </c>
      <c r="J31" s="2">
        <f>IF(Tabela1[[#This Row],[CZY PODLEWAMY]],300,0)</f>
        <v>0</v>
      </c>
      <c r="K31" s="2">
        <f>IF(Tabela1[[#This Row],[retencja]]=0,K30+1,0)</f>
        <v>3</v>
      </c>
    </row>
    <row r="32" spans="1:11" x14ac:dyDescent="0.25">
      <c r="A32" s="1">
        <v>44592</v>
      </c>
      <c r="B32">
        <v>0</v>
      </c>
      <c r="C32">
        <f>IF(C31-D31+B32&lt;0,0,(C31-D31+B32))</f>
        <v>1472</v>
      </c>
      <c r="D32">
        <f>IF(WEEKDAY(Tabela1[[#This Row],[Data]],2)=3,260,190)+Tabela1[[#This Row],[PODLEWANIE]]</f>
        <v>190</v>
      </c>
      <c r="E32">
        <f>IF(C31-D31+B32&lt;0,-(C31-D31+B32),0)</f>
        <v>0</v>
      </c>
      <c r="F32" t="b">
        <f>Tabela1[[#This Row],[wodociagi]]=1</f>
        <v>0</v>
      </c>
      <c r="G32" s="2" t="b">
        <f>AND(Tabela1[[#This Row],[Data]]&gt;=DATE(2022,4,1),Tabela1[[#This Row],[Data]]&lt;=DATE(2022,9,30))</f>
        <v>0</v>
      </c>
      <c r="H32" s="2" t="b">
        <f>SUM(B28:B32)=0</f>
        <v>0</v>
      </c>
      <c r="I32" s="2" t="b">
        <f>AND(Tabela1[[#This Row],[1kwietnia-30wrzesnia]],Tabela1[[#This Row],[NIE PADALO]],IF(OR(I28,I29,I30,I31),FALSE,TRUE))</f>
        <v>0</v>
      </c>
      <c r="J32" s="2">
        <f>IF(Tabela1[[#This Row],[CZY PODLEWAMY]],300,0)</f>
        <v>0</v>
      </c>
      <c r="K32" s="2">
        <f>IF(Tabela1[[#This Row],[retencja]]=0,K31+1,0)</f>
        <v>4</v>
      </c>
    </row>
    <row r="33" spans="1:11" x14ac:dyDescent="0.25">
      <c r="A33" s="1">
        <v>44593</v>
      </c>
      <c r="B33">
        <v>0</v>
      </c>
      <c r="C33">
        <f>IF(C32-D32+B33&lt;0,0,(C32-D32+B33))</f>
        <v>1282</v>
      </c>
      <c r="D33">
        <f>IF(WEEKDAY(Tabela1[[#This Row],[Data]],2)=3,260,190)+Tabela1[[#This Row],[PODLEWANIE]]</f>
        <v>190</v>
      </c>
      <c r="E33">
        <f>IF(C32-D32+B33&lt;0,-(C32-D32+B33),0)</f>
        <v>0</v>
      </c>
      <c r="F33" t="b">
        <f>Tabela1[[#This Row],[wodociagi]]=1</f>
        <v>0</v>
      </c>
      <c r="G33" s="2" t="b">
        <f>AND(Tabela1[[#This Row],[Data]]&gt;=DATE(2022,4,1),Tabela1[[#This Row],[Data]]&lt;=DATE(2022,9,30))</f>
        <v>0</v>
      </c>
      <c r="H33" s="2" t="b">
        <f>SUM(B29:B33)=0</f>
        <v>1</v>
      </c>
      <c r="I33" s="2" t="b">
        <f>AND(Tabela1[[#This Row],[1kwietnia-30wrzesnia]],Tabela1[[#This Row],[NIE PADALO]],IF(OR(I29,I30,I31,I32),FALSE,TRUE))</f>
        <v>0</v>
      </c>
      <c r="J33" s="2">
        <f>IF(Tabela1[[#This Row],[CZY PODLEWAMY]],300,0)</f>
        <v>0</v>
      </c>
      <c r="K33" s="2">
        <f>IF(Tabela1[[#This Row],[retencja]]=0,K32+1,0)</f>
        <v>5</v>
      </c>
    </row>
    <row r="34" spans="1:11" x14ac:dyDescent="0.25">
      <c r="A34" s="1">
        <v>44594</v>
      </c>
      <c r="B34">
        <v>0</v>
      </c>
      <c r="C34">
        <f>IF(C33-D33+B34&lt;0,0,(C33-D33+B34))</f>
        <v>1092</v>
      </c>
      <c r="D34">
        <f>IF(WEEKDAY(Tabela1[[#This Row],[Data]],2)=3,260,190)+Tabela1[[#This Row],[PODLEWANIE]]</f>
        <v>260</v>
      </c>
      <c r="E34">
        <f>IF(C33-D33+B34&lt;0,-(C33-D33+B34),0)</f>
        <v>0</v>
      </c>
      <c r="F34" t="b">
        <f>Tabela1[[#This Row],[wodociagi]]=1</f>
        <v>0</v>
      </c>
      <c r="G34" s="2" t="b">
        <f>AND(Tabela1[[#This Row],[Data]]&gt;=DATE(2022,4,1),Tabela1[[#This Row],[Data]]&lt;=DATE(2022,9,30))</f>
        <v>0</v>
      </c>
      <c r="H34" s="2" t="b">
        <f>SUM(B30:B34)=0</f>
        <v>1</v>
      </c>
      <c r="I34" s="2" t="b">
        <f>AND(Tabela1[[#This Row],[1kwietnia-30wrzesnia]],Tabela1[[#This Row],[NIE PADALO]],IF(OR(I30,I31,I32,I33),FALSE,TRUE))</f>
        <v>0</v>
      </c>
      <c r="J34" s="2">
        <f>IF(Tabela1[[#This Row],[CZY PODLEWAMY]],300,0)</f>
        <v>0</v>
      </c>
      <c r="K34" s="2">
        <f>IF(Tabela1[[#This Row],[retencja]]=0,K33+1,0)</f>
        <v>6</v>
      </c>
    </row>
    <row r="35" spans="1:11" x14ac:dyDescent="0.25">
      <c r="A35" s="1">
        <v>44595</v>
      </c>
      <c r="B35">
        <v>0</v>
      </c>
      <c r="C35">
        <f>IF(C34-D34+B35&lt;0,0,(C34-D34+B35))</f>
        <v>832</v>
      </c>
      <c r="D35">
        <f>IF(WEEKDAY(Tabela1[[#This Row],[Data]],2)=3,260,190)+Tabela1[[#This Row],[PODLEWANIE]]</f>
        <v>190</v>
      </c>
      <c r="E35">
        <f>IF(C34-D34+B35&lt;0,-(C34-D34+B35),0)</f>
        <v>0</v>
      </c>
      <c r="F35" t="b">
        <f>Tabela1[[#This Row],[wodociagi]]=1</f>
        <v>0</v>
      </c>
      <c r="G35" s="2" t="b">
        <f>AND(Tabela1[[#This Row],[Data]]&gt;=DATE(2022,4,1),Tabela1[[#This Row],[Data]]&lt;=DATE(2022,9,30))</f>
        <v>0</v>
      </c>
      <c r="H35" s="2" t="b">
        <f>SUM(B31:B35)=0</f>
        <v>1</v>
      </c>
      <c r="I35" s="2" t="b">
        <f>AND(Tabela1[[#This Row],[1kwietnia-30wrzesnia]],Tabela1[[#This Row],[NIE PADALO]],IF(OR(I31,I32,I33,I34),FALSE,TRUE))</f>
        <v>0</v>
      </c>
      <c r="J35" s="2">
        <f>IF(Tabela1[[#This Row],[CZY PODLEWAMY]],300,0)</f>
        <v>0</v>
      </c>
      <c r="K35" s="2">
        <f>IF(Tabela1[[#This Row],[retencja]]=0,K34+1,0)</f>
        <v>7</v>
      </c>
    </row>
    <row r="36" spans="1:11" x14ac:dyDescent="0.25">
      <c r="A36" s="1">
        <v>44596</v>
      </c>
      <c r="B36">
        <v>0</v>
      </c>
      <c r="C36">
        <f>IF(C35-D35+B36&lt;0,0,(C35-D35+B36))</f>
        <v>642</v>
      </c>
      <c r="D36">
        <f>IF(WEEKDAY(Tabela1[[#This Row],[Data]],2)=3,260,190)+Tabela1[[#This Row],[PODLEWANIE]]</f>
        <v>190</v>
      </c>
      <c r="E36">
        <f>IF(C35-D35+B36&lt;0,-(C35-D35+B36),0)</f>
        <v>0</v>
      </c>
      <c r="F36" t="b">
        <f>Tabela1[[#This Row],[wodociagi]]=1</f>
        <v>0</v>
      </c>
      <c r="G36" s="2" t="b">
        <f>AND(Tabela1[[#This Row],[Data]]&gt;=DATE(2022,4,1),Tabela1[[#This Row],[Data]]&lt;=DATE(2022,9,30))</f>
        <v>0</v>
      </c>
      <c r="H36" s="2" t="b">
        <f>SUM(B32:B36)=0</f>
        <v>1</v>
      </c>
      <c r="I36" s="2" t="b">
        <f>AND(Tabela1[[#This Row],[1kwietnia-30wrzesnia]],Tabela1[[#This Row],[NIE PADALO]],IF(OR(I32,I33,I34,I35),FALSE,TRUE))</f>
        <v>0</v>
      </c>
      <c r="J36" s="2">
        <f>IF(Tabela1[[#This Row],[CZY PODLEWAMY]],300,0)</f>
        <v>0</v>
      </c>
      <c r="K36" s="2">
        <f>IF(Tabela1[[#This Row],[retencja]]=0,K35+1,0)</f>
        <v>8</v>
      </c>
    </row>
    <row r="37" spans="1:11" x14ac:dyDescent="0.25">
      <c r="A37" s="1">
        <v>44597</v>
      </c>
      <c r="B37">
        <v>97</v>
      </c>
      <c r="C37">
        <f>IF(C36-D36+B37&lt;0,0,(C36-D36+B37))</f>
        <v>549</v>
      </c>
      <c r="D37">
        <f>IF(WEEKDAY(Tabela1[[#This Row],[Data]],2)=3,260,190)+Tabela1[[#This Row],[PODLEWANIE]]</f>
        <v>190</v>
      </c>
      <c r="E37">
        <f>IF(C36-D36+B37&lt;0,-(C36-D36+B37),0)</f>
        <v>0</v>
      </c>
      <c r="F37" t="b">
        <f>Tabela1[[#This Row],[wodociagi]]=1</f>
        <v>0</v>
      </c>
      <c r="G37" s="2" t="b">
        <f>AND(Tabela1[[#This Row],[Data]]&gt;=DATE(2022,4,1),Tabela1[[#This Row],[Data]]&lt;=DATE(2022,9,30))</f>
        <v>0</v>
      </c>
      <c r="H37" s="2" t="b">
        <f>SUM(B33:B37)=0</f>
        <v>0</v>
      </c>
      <c r="I37" s="2" t="b">
        <f>AND(Tabela1[[#This Row],[1kwietnia-30wrzesnia]],Tabela1[[#This Row],[NIE PADALO]],IF(OR(I33,I34,I35,I36),FALSE,TRUE))</f>
        <v>0</v>
      </c>
      <c r="J37" s="2">
        <f>IF(Tabela1[[#This Row],[CZY PODLEWAMY]],300,0)</f>
        <v>0</v>
      </c>
      <c r="K37" s="2">
        <f>IF(Tabela1[[#This Row],[retencja]]=0,K36+1,0)</f>
        <v>0</v>
      </c>
    </row>
    <row r="38" spans="1:11" x14ac:dyDescent="0.25">
      <c r="A38" s="1">
        <v>44598</v>
      </c>
      <c r="B38">
        <v>0</v>
      </c>
      <c r="C38">
        <f>IF(C37-D37+B38&lt;0,0,(C37-D37+B38))</f>
        <v>359</v>
      </c>
      <c r="D38">
        <f>IF(WEEKDAY(Tabela1[[#This Row],[Data]],2)=3,260,190)+Tabela1[[#This Row],[PODLEWANIE]]</f>
        <v>190</v>
      </c>
      <c r="E38">
        <f>IF(C37-D37+B38&lt;0,-(C37-D37+B38),0)</f>
        <v>0</v>
      </c>
      <c r="F38" t="b">
        <f>Tabela1[[#This Row],[wodociagi]]=1</f>
        <v>0</v>
      </c>
      <c r="G38" s="2" t="b">
        <f>AND(Tabela1[[#This Row],[Data]]&gt;=DATE(2022,4,1),Tabela1[[#This Row],[Data]]&lt;=DATE(2022,9,30))</f>
        <v>0</v>
      </c>
      <c r="H38" s="2" t="b">
        <f>SUM(B34:B38)=0</f>
        <v>0</v>
      </c>
      <c r="I38" s="2" t="b">
        <f>AND(Tabela1[[#This Row],[1kwietnia-30wrzesnia]],Tabela1[[#This Row],[NIE PADALO]],IF(OR(I34,I35,I36,I37),FALSE,TRUE))</f>
        <v>0</v>
      </c>
      <c r="J38" s="2">
        <f>IF(Tabela1[[#This Row],[CZY PODLEWAMY]],300,0)</f>
        <v>0</v>
      </c>
      <c r="K38" s="2">
        <f>IF(Tabela1[[#This Row],[retencja]]=0,K37+1,0)</f>
        <v>1</v>
      </c>
    </row>
    <row r="39" spans="1:11" x14ac:dyDescent="0.25">
      <c r="A39" s="1">
        <v>44599</v>
      </c>
      <c r="B39">
        <v>99</v>
      </c>
      <c r="C39">
        <f>IF(C38-D38+B39&lt;0,0,(C38-D38+B39))</f>
        <v>268</v>
      </c>
      <c r="D39">
        <f>IF(WEEKDAY(Tabela1[[#This Row],[Data]],2)=3,260,190)+Tabela1[[#This Row],[PODLEWANIE]]</f>
        <v>190</v>
      </c>
      <c r="E39">
        <f>IF(C38-D38+B39&lt;0,-(C38-D38+B39),0)</f>
        <v>0</v>
      </c>
      <c r="F39" t="b">
        <f>Tabela1[[#This Row],[wodociagi]]=1</f>
        <v>0</v>
      </c>
      <c r="G39" s="2" t="b">
        <f>AND(Tabela1[[#This Row],[Data]]&gt;=DATE(2022,4,1),Tabela1[[#This Row],[Data]]&lt;=DATE(2022,9,30))</f>
        <v>0</v>
      </c>
      <c r="H39" s="2" t="b">
        <f>SUM(B35:B39)=0</f>
        <v>0</v>
      </c>
      <c r="I39" s="2" t="b">
        <f>AND(Tabela1[[#This Row],[1kwietnia-30wrzesnia]],Tabela1[[#This Row],[NIE PADALO]],IF(OR(I35,I36,I37,I38),FALSE,TRUE))</f>
        <v>0</v>
      </c>
      <c r="J39" s="2">
        <f>IF(Tabela1[[#This Row],[CZY PODLEWAMY]],300,0)</f>
        <v>0</v>
      </c>
      <c r="K39" s="2">
        <f>IF(Tabela1[[#This Row],[retencja]]=0,K38+1,0)</f>
        <v>0</v>
      </c>
    </row>
    <row r="40" spans="1:11" x14ac:dyDescent="0.25">
      <c r="A40" s="1">
        <v>44600</v>
      </c>
      <c r="B40">
        <v>0</v>
      </c>
      <c r="C40">
        <f>IF(C39-D39+B40&lt;0,0,(C39-D39+B40))</f>
        <v>78</v>
      </c>
      <c r="D40">
        <f>IF(WEEKDAY(Tabela1[[#This Row],[Data]],2)=3,260,190)+Tabela1[[#This Row],[PODLEWANIE]]</f>
        <v>190</v>
      </c>
      <c r="E40">
        <f>IF(C39-D39+B40&lt;0,-(C39-D39+B40),0)</f>
        <v>0</v>
      </c>
      <c r="F40" t="b">
        <f>Tabela1[[#This Row],[wodociagi]]=1</f>
        <v>0</v>
      </c>
      <c r="G40" s="2" t="b">
        <f>AND(Tabela1[[#This Row],[Data]]&gt;=DATE(2022,4,1),Tabela1[[#This Row],[Data]]&lt;=DATE(2022,9,30))</f>
        <v>0</v>
      </c>
      <c r="H40" s="2" t="b">
        <f>SUM(B36:B40)=0</f>
        <v>0</v>
      </c>
      <c r="I40" s="2" t="b">
        <f>AND(Tabela1[[#This Row],[1kwietnia-30wrzesnia]],Tabela1[[#This Row],[NIE PADALO]],IF(OR(I36,I37,I38,I39),FALSE,TRUE))</f>
        <v>0</v>
      </c>
      <c r="J40" s="2">
        <f>IF(Tabela1[[#This Row],[CZY PODLEWAMY]],300,0)</f>
        <v>0</v>
      </c>
      <c r="K40" s="2">
        <f>IF(Tabela1[[#This Row],[retencja]]=0,K39+1,0)</f>
        <v>1</v>
      </c>
    </row>
    <row r="41" spans="1:11" x14ac:dyDescent="0.25">
      <c r="A41" s="1">
        <v>44601</v>
      </c>
      <c r="B41">
        <v>0</v>
      </c>
      <c r="C41">
        <f>IF(C40-D40+B41&lt;0,0,(C40-D40+B41))</f>
        <v>0</v>
      </c>
      <c r="D41">
        <f>IF(WEEKDAY(Tabela1[[#This Row],[Data]],2)=3,260,190)+Tabela1[[#This Row],[PODLEWANIE]]</f>
        <v>260</v>
      </c>
      <c r="E41">
        <f>IF(C40-D40+B41&lt;0,-(C40-D40+B41),0)</f>
        <v>112</v>
      </c>
      <c r="F41" t="b">
        <f>Tabela1[[#This Row],[wodociagi]]=1</f>
        <v>0</v>
      </c>
      <c r="G41" s="2" t="b">
        <f>AND(Tabela1[[#This Row],[Data]]&gt;=DATE(2022,4,1),Tabela1[[#This Row],[Data]]&lt;=DATE(2022,9,30))</f>
        <v>0</v>
      </c>
      <c r="H41" s="2" t="b">
        <f>SUM(B37:B41)=0</f>
        <v>0</v>
      </c>
      <c r="I41" s="2" t="b">
        <f>AND(Tabela1[[#This Row],[1kwietnia-30wrzesnia]],Tabela1[[#This Row],[NIE PADALO]],IF(OR(I37,I38,I39,I40),FALSE,TRUE))</f>
        <v>0</v>
      </c>
      <c r="J41" s="2">
        <f>IF(Tabela1[[#This Row],[CZY PODLEWAMY]],300,0)</f>
        <v>0</v>
      </c>
      <c r="K41" s="2">
        <f>IF(Tabela1[[#This Row],[retencja]]=0,K40+1,0)</f>
        <v>2</v>
      </c>
    </row>
    <row r="42" spans="1:11" x14ac:dyDescent="0.25">
      <c r="A42" s="1">
        <v>44602</v>
      </c>
      <c r="B42">
        <v>0</v>
      </c>
      <c r="C42">
        <f>IF(C41-D41+B42&lt;0,0,(C41-D41+B42))</f>
        <v>0</v>
      </c>
      <c r="D42">
        <f>IF(WEEKDAY(Tabela1[[#This Row],[Data]],2)=3,260,190)+Tabela1[[#This Row],[PODLEWANIE]]</f>
        <v>190</v>
      </c>
      <c r="E42">
        <f>IF(C41-D41+B42&lt;0,-(C41-D41+B42),0)</f>
        <v>260</v>
      </c>
      <c r="F42" t="b">
        <f>Tabela1[[#This Row],[wodociagi]]=1</f>
        <v>0</v>
      </c>
      <c r="G42" s="2" t="b">
        <f>AND(Tabela1[[#This Row],[Data]]&gt;=DATE(2022,4,1),Tabela1[[#This Row],[Data]]&lt;=DATE(2022,9,30))</f>
        <v>0</v>
      </c>
      <c r="H42" s="2" t="b">
        <f>SUM(B38:B42)=0</f>
        <v>0</v>
      </c>
      <c r="I42" s="2" t="b">
        <f>AND(Tabela1[[#This Row],[1kwietnia-30wrzesnia]],Tabela1[[#This Row],[NIE PADALO]],IF(OR(I38,I39,I40,I41),FALSE,TRUE))</f>
        <v>0</v>
      </c>
      <c r="J42" s="2">
        <f>IF(Tabela1[[#This Row],[CZY PODLEWAMY]],300,0)</f>
        <v>0</v>
      </c>
      <c r="K42" s="2">
        <f>IF(Tabela1[[#This Row],[retencja]]=0,K41+1,0)</f>
        <v>3</v>
      </c>
    </row>
    <row r="43" spans="1:11" x14ac:dyDescent="0.25">
      <c r="A43" s="1">
        <v>44603</v>
      </c>
      <c r="B43">
        <v>97</v>
      </c>
      <c r="C43">
        <f>IF(C42-D42+B43&lt;0,0,(C42-D42+B43))</f>
        <v>0</v>
      </c>
      <c r="D43">
        <f>IF(WEEKDAY(Tabela1[[#This Row],[Data]],2)=3,260,190)+Tabela1[[#This Row],[PODLEWANIE]]</f>
        <v>190</v>
      </c>
      <c r="E43">
        <f>IF(C42-D42+B43&lt;0,-(C42-D42+B43),0)</f>
        <v>93</v>
      </c>
      <c r="F43" t="b">
        <f>Tabela1[[#This Row],[wodociagi]]=1</f>
        <v>0</v>
      </c>
      <c r="G43" s="2" t="b">
        <f>AND(Tabela1[[#This Row],[Data]]&gt;=DATE(2022,4,1),Tabela1[[#This Row],[Data]]&lt;=DATE(2022,9,30))</f>
        <v>0</v>
      </c>
      <c r="H43" s="2" t="b">
        <f>SUM(B39:B43)=0</f>
        <v>0</v>
      </c>
      <c r="I43" s="2" t="b">
        <f>AND(Tabela1[[#This Row],[1kwietnia-30wrzesnia]],Tabela1[[#This Row],[NIE PADALO]],IF(OR(I39,I40,I41,I42),FALSE,TRUE))</f>
        <v>0</v>
      </c>
      <c r="J43" s="2">
        <f>IF(Tabela1[[#This Row],[CZY PODLEWAMY]],300,0)</f>
        <v>0</v>
      </c>
      <c r="K43" s="2">
        <f>IF(Tabela1[[#This Row],[retencja]]=0,K42+1,0)</f>
        <v>0</v>
      </c>
    </row>
    <row r="44" spans="1:11" x14ac:dyDescent="0.25">
      <c r="A44" s="1">
        <v>44604</v>
      </c>
      <c r="B44">
        <v>83</v>
      </c>
      <c r="C44">
        <f>IF(C43-D43+B44&lt;0,0,(C43-D43+B44))</f>
        <v>0</v>
      </c>
      <c r="D44">
        <f>IF(WEEKDAY(Tabela1[[#This Row],[Data]],2)=3,260,190)+Tabela1[[#This Row],[PODLEWANIE]]</f>
        <v>190</v>
      </c>
      <c r="E44">
        <f>IF(C43-D43+B44&lt;0,-(C43-D43+B44),0)</f>
        <v>107</v>
      </c>
      <c r="F44" t="b">
        <f>Tabela1[[#This Row],[wodociagi]]=1</f>
        <v>0</v>
      </c>
      <c r="G44" s="2" t="b">
        <f>AND(Tabela1[[#This Row],[Data]]&gt;=DATE(2022,4,1),Tabela1[[#This Row],[Data]]&lt;=DATE(2022,9,30))</f>
        <v>0</v>
      </c>
      <c r="H44" s="2" t="b">
        <f>SUM(B40:B44)=0</f>
        <v>0</v>
      </c>
      <c r="I44" s="2" t="b">
        <f>AND(Tabela1[[#This Row],[1kwietnia-30wrzesnia]],Tabela1[[#This Row],[NIE PADALO]],IF(OR(I40,I41,I42,I43),FALSE,TRUE))</f>
        <v>0</v>
      </c>
      <c r="J44" s="2">
        <f>IF(Tabela1[[#This Row],[CZY PODLEWAMY]],300,0)</f>
        <v>0</v>
      </c>
      <c r="K44" s="2">
        <f>IF(Tabela1[[#This Row],[retencja]]=0,K43+1,0)</f>
        <v>0</v>
      </c>
    </row>
    <row r="45" spans="1:11" x14ac:dyDescent="0.25">
      <c r="A45" s="1">
        <v>44605</v>
      </c>
      <c r="B45">
        <v>77</v>
      </c>
      <c r="C45">
        <f>IF(C44-D44+B45&lt;0,0,(C44-D44+B45))</f>
        <v>0</v>
      </c>
      <c r="D45">
        <f>IF(WEEKDAY(Tabela1[[#This Row],[Data]],2)=3,260,190)+Tabela1[[#This Row],[PODLEWANIE]]</f>
        <v>190</v>
      </c>
      <c r="E45">
        <f>IF(C44-D44+B45&lt;0,-(C44-D44+B45),0)</f>
        <v>113</v>
      </c>
      <c r="F45" t="b">
        <f>Tabela1[[#This Row],[wodociagi]]=1</f>
        <v>0</v>
      </c>
      <c r="G45" s="2" t="b">
        <f>AND(Tabela1[[#This Row],[Data]]&gt;=DATE(2022,4,1),Tabela1[[#This Row],[Data]]&lt;=DATE(2022,9,30))</f>
        <v>0</v>
      </c>
      <c r="H45" s="2" t="b">
        <f>SUM(B41:B45)=0</f>
        <v>0</v>
      </c>
      <c r="I45" s="2" t="b">
        <f>AND(Tabela1[[#This Row],[1kwietnia-30wrzesnia]],Tabela1[[#This Row],[NIE PADALO]],IF(OR(I41,I42,I43,I44),FALSE,TRUE))</f>
        <v>0</v>
      </c>
      <c r="J45" s="2">
        <f>IF(Tabela1[[#This Row],[CZY PODLEWAMY]],300,0)</f>
        <v>0</v>
      </c>
      <c r="K45" s="2">
        <f>IF(Tabela1[[#This Row],[retencja]]=0,K44+1,0)</f>
        <v>0</v>
      </c>
    </row>
    <row r="46" spans="1:11" x14ac:dyDescent="0.25">
      <c r="A46" s="1">
        <v>44606</v>
      </c>
      <c r="B46">
        <v>195</v>
      </c>
      <c r="C46">
        <f>IF(C45-D45+B46&lt;0,0,(C45-D45+B46))</f>
        <v>5</v>
      </c>
      <c r="D46">
        <f>IF(WEEKDAY(Tabela1[[#This Row],[Data]],2)=3,260,190)+Tabela1[[#This Row],[PODLEWANIE]]</f>
        <v>190</v>
      </c>
      <c r="E46">
        <f>IF(C45-D45+B46&lt;0,-(C45-D45+B46),0)</f>
        <v>0</v>
      </c>
      <c r="F46" t="b">
        <f>Tabela1[[#This Row],[wodociagi]]=1</f>
        <v>0</v>
      </c>
      <c r="G46" s="2" t="b">
        <f>AND(Tabela1[[#This Row],[Data]]&gt;=DATE(2022,4,1),Tabela1[[#This Row],[Data]]&lt;=DATE(2022,9,30))</f>
        <v>0</v>
      </c>
      <c r="H46" s="2" t="b">
        <f>SUM(B42:B46)=0</f>
        <v>0</v>
      </c>
      <c r="I46" s="2" t="b">
        <f>AND(Tabela1[[#This Row],[1kwietnia-30wrzesnia]],Tabela1[[#This Row],[NIE PADALO]],IF(OR(I42,I43,I44,I45),FALSE,TRUE))</f>
        <v>0</v>
      </c>
      <c r="J46" s="2">
        <f>IF(Tabela1[[#This Row],[CZY PODLEWAMY]],300,0)</f>
        <v>0</v>
      </c>
      <c r="K46" s="2">
        <f>IF(Tabela1[[#This Row],[retencja]]=0,K45+1,0)</f>
        <v>0</v>
      </c>
    </row>
    <row r="47" spans="1:11" x14ac:dyDescent="0.25">
      <c r="A47" s="1">
        <v>44607</v>
      </c>
      <c r="B47">
        <v>145</v>
      </c>
      <c r="C47">
        <f>IF(C46-D46+B47&lt;0,0,(C46-D46+B47))</f>
        <v>0</v>
      </c>
      <c r="D47">
        <f>IF(WEEKDAY(Tabela1[[#This Row],[Data]],2)=3,260,190)+Tabela1[[#This Row],[PODLEWANIE]]</f>
        <v>190</v>
      </c>
      <c r="E47">
        <f>IF(C46-D46+B47&lt;0,-(C46-D46+B47),0)</f>
        <v>40</v>
      </c>
      <c r="F47" t="b">
        <f>Tabela1[[#This Row],[wodociagi]]=1</f>
        <v>0</v>
      </c>
      <c r="G47" s="2" t="b">
        <f>AND(Tabela1[[#This Row],[Data]]&gt;=DATE(2022,4,1),Tabela1[[#This Row],[Data]]&lt;=DATE(2022,9,30))</f>
        <v>0</v>
      </c>
      <c r="H47" s="2" t="b">
        <f>SUM(B43:B47)=0</f>
        <v>0</v>
      </c>
      <c r="I47" s="2" t="b">
        <f>AND(Tabela1[[#This Row],[1kwietnia-30wrzesnia]],Tabela1[[#This Row],[NIE PADALO]],IF(OR(I43,I44,I45,I46),FALSE,TRUE))</f>
        <v>0</v>
      </c>
      <c r="J47" s="2">
        <f>IF(Tabela1[[#This Row],[CZY PODLEWAMY]],300,0)</f>
        <v>0</v>
      </c>
      <c r="K47" s="2">
        <f>IF(Tabela1[[#This Row],[retencja]]=0,K46+1,0)</f>
        <v>0</v>
      </c>
    </row>
    <row r="48" spans="1:11" x14ac:dyDescent="0.25">
      <c r="A48" s="1">
        <v>44608</v>
      </c>
      <c r="B48">
        <v>90</v>
      </c>
      <c r="C48">
        <f>IF(C47-D47+B48&lt;0,0,(C47-D47+B48))</f>
        <v>0</v>
      </c>
      <c r="D48">
        <f>IF(WEEKDAY(Tabela1[[#This Row],[Data]],2)=3,260,190)+Tabela1[[#This Row],[PODLEWANIE]]</f>
        <v>260</v>
      </c>
      <c r="E48">
        <f>IF(C47-D47+B48&lt;0,-(C47-D47+B48),0)</f>
        <v>100</v>
      </c>
      <c r="F48" t="b">
        <f>Tabela1[[#This Row],[wodociagi]]=1</f>
        <v>0</v>
      </c>
      <c r="G48" s="2" t="b">
        <f>AND(Tabela1[[#This Row],[Data]]&gt;=DATE(2022,4,1),Tabela1[[#This Row],[Data]]&lt;=DATE(2022,9,30))</f>
        <v>0</v>
      </c>
      <c r="H48" s="2" t="b">
        <f>SUM(B44:B48)=0</f>
        <v>0</v>
      </c>
      <c r="I48" s="2" t="b">
        <f>AND(Tabela1[[#This Row],[1kwietnia-30wrzesnia]],Tabela1[[#This Row],[NIE PADALO]],IF(OR(I44,I45,I46,I47),FALSE,TRUE))</f>
        <v>0</v>
      </c>
      <c r="J48" s="2">
        <f>IF(Tabela1[[#This Row],[CZY PODLEWAMY]],300,0)</f>
        <v>0</v>
      </c>
      <c r="K48" s="2">
        <f>IF(Tabela1[[#This Row],[retencja]]=0,K47+1,0)</f>
        <v>0</v>
      </c>
    </row>
    <row r="49" spans="1:11" x14ac:dyDescent="0.25">
      <c r="A49" s="1">
        <v>44609</v>
      </c>
      <c r="B49">
        <v>0</v>
      </c>
      <c r="C49">
        <f>IF(C48-D48+B49&lt;0,0,(C48-D48+B49))</f>
        <v>0</v>
      </c>
      <c r="D49">
        <f>IF(WEEKDAY(Tabela1[[#This Row],[Data]],2)=3,260,190)+Tabela1[[#This Row],[PODLEWANIE]]</f>
        <v>190</v>
      </c>
      <c r="E49">
        <f>IF(C48-D48+B49&lt;0,-(C48-D48+B49),0)</f>
        <v>260</v>
      </c>
      <c r="F49" t="b">
        <f>Tabela1[[#This Row],[wodociagi]]=1</f>
        <v>0</v>
      </c>
      <c r="G49" s="2" t="b">
        <f>AND(Tabela1[[#This Row],[Data]]&gt;=DATE(2022,4,1),Tabela1[[#This Row],[Data]]&lt;=DATE(2022,9,30))</f>
        <v>0</v>
      </c>
      <c r="H49" s="2" t="b">
        <f>SUM(B45:B49)=0</f>
        <v>0</v>
      </c>
      <c r="I49" s="2" t="b">
        <f>AND(Tabela1[[#This Row],[1kwietnia-30wrzesnia]],Tabela1[[#This Row],[NIE PADALO]],IF(OR(I45,I46,I47,I48),FALSE,TRUE))</f>
        <v>0</v>
      </c>
      <c r="J49" s="2">
        <f>IF(Tabela1[[#This Row],[CZY PODLEWAMY]],300,0)</f>
        <v>0</v>
      </c>
      <c r="K49" s="2">
        <f>IF(Tabela1[[#This Row],[retencja]]=0,K48+1,0)</f>
        <v>1</v>
      </c>
    </row>
    <row r="50" spans="1:11" x14ac:dyDescent="0.25">
      <c r="A50" s="1">
        <v>44610</v>
      </c>
      <c r="B50">
        <v>0</v>
      </c>
      <c r="C50">
        <f>IF(C49-D49+B50&lt;0,0,(C49-D49+B50))</f>
        <v>0</v>
      </c>
      <c r="D50">
        <f>IF(WEEKDAY(Tabela1[[#This Row],[Data]],2)=3,260,190)+Tabela1[[#This Row],[PODLEWANIE]]</f>
        <v>190</v>
      </c>
      <c r="E50">
        <f>IF(C49-D49+B50&lt;0,-(C49-D49+B50),0)</f>
        <v>190</v>
      </c>
      <c r="F50" t="b">
        <f>Tabela1[[#This Row],[wodociagi]]=1</f>
        <v>0</v>
      </c>
      <c r="G50" s="2" t="b">
        <f>AND(Tabela1[[#This Row],[Data]]&gt;=DATE(2022,4,1),Tabela1[[#This Row],[Data]]&lt;=DATE(2022,9,30))</f>
        <v>0</v>
      </c>
      <c r="H50" s="2" t="b">
        <f>SUM(B46:B50)=0</f>
        <v>0</v>
      </c>
      <c r="I50" s="2" t="b">
        <f>AND(Tabela1[[#This Row],[1kwietnia-30wrzesnia]],Tabela1[[#This Row],[NIE PADALO]],IF(OR(I46,I47,I48,I49),FALSE,TRUE))</f>
        <v>0</v>
      </c>
      <c r="J50" s="2">
        <f>IF(Tabela1[[#This Row],[CZY PODLEWAMY]],300,0)</f>
        <v>0</v>
      </c>
      <c r="K50" s="2">
        <f>IF(Tabela1[[#This Row],[retencja]]=0,K49+1,0)</f>
        <v>2</v>
      </c>
    </row>
    <row r="51" spans="1:11" x14ac:dyDescent="0.25">
      <c r="A51" s="1">
        <v>44611</v>
      </c>
      <c r="B51">
        <v>93</v>
      </c>
      <c r="C51">
        <f>IF(C50-D50+B51&lt;0,0,(C50-D50+B51))</f>
        <v>0</v>
      </c>
      <c r="D51">
        <f>IF(WEEKDAY(Tabela1[[#This Row],[Data]],2)=3,260,190)+Tabela1[[#This Row],[PODLEWANIE]]</f>
        <v>190</v>
      </c>
      <c r="E51">
        <f>IF(C50-D50+B51&lt;0,-(C50-D50+B51),0)</f>
        <v>97</v>
      </c>
      <c r="F51" t="b">
        <f>Tabela1[[#This Row],[wodociagi]]=1</f>
        <v>0</v>
      </c>
      <c r="G51" s="2" t="b">
        <f>AND(Tabela1[[#This Row],[Data]]&gt;=DATE(2022,4,1),Tabela1[[#This Row],[Data]]&lt;=DATE(2022,9,30))</f>
        <v>0</v>
      </c>
      <c r="H51" s="2" t="b">
        <f>SUM(B47:B51)=0</f>
        <v>0</v>
      </c>
      <c r="I51" s="2" t="b">
        <f>AND(Tabela1[[#This Row],[1kwietnia-30wrzesnia]],Tabela1[[#This Row],[NIE PADALO]],IF(OR(I47,I48,I49,I50),FALSE,TRUE))</f>
        <v>0</v>
      </c>
      <c r="J51" s="2">
        <f>IF(Tabela1[[#This Row],[CZY PODLEWAMY]],300,0)</f>
        <v>0</v>
      </c>
      <c r="K51" s="2">
        <f>IF(Tabela1[[#This Row],[retencja]]=0,K50+1,0)</f>
        <v>0</v>
      </c>
    </row>
    <row r="52" spans="1:11" x14ac:dyDescent="0.25">
      <c r="A52" s="1">
        <v>44612</v>
      </c>
      <c r="B52">
        <v>0</v>
      </c>
      <c r="C52">
        <f>IF(C51-D51+B52&lt;0,0,(C51-D51+B52))</f>
        <v>0</v>
      </c>
      <c r="D52">
        <f>IF(WEEKDAY(Tabela1[[#This Row],[Data]],2)=3,260,190)+Tabela1[[#This Row],[PODLEWANIE]]</f>
        <v>190</v>
      </c>
      <c r="E52">
        <f>IF(C51-D51+B52&lt;0,-(C51-D51+B52),0)</f>
        <v>190</v>
      </c>
      <c r="F52" t="b">
        <f>Tabela1[[#This Row],[wodociagi]]=1</f>
        <v>0</v>
      </c>
      <c r="G52" s="2" t="b">
        <f>AND(Tabela1[[#This Row],[Data]]&gt;=DATE(2022,4,1),Tabela1[[#This Row],[Data]]&lt;=DATE(2022,9,30))</f>
        <v>0</v>
      </c>
      <c r="H52" s="2" t="b">
        <f>SUM(B48:B52)=0</f>
        <v>0</v>
      </c>
      <c r="I52" s="2" t="b">
        <f>AND(Tabela1[[#This Row],[1kwietnia-30wrzesnia]],Tabela1[[#This Row],[NIE PADALO]],IF(OR(I48,I49,I50,I51),FALSE,TRUE))</f>
        <v>0</v>
      </c>
      <c r="J52" s="2">
        <f>IF(Tabela1[[#This Row],[CZY PODLEWAMY]],300,0)</f>
        <v>0</v>
      </c>
      <c r="K52" s="2">
        <f>IF(Tabela1[[#This Row],[retencja]]=0,K51+1,0)</f>
        <v>1</v>
      </c>
    </row>
    <row r="53" spans="1:11" x14ac:dyDescent="0.25">
      <c r="A53" s="1">
        <v>44613</v>
      </c>
      <c r="B53">
        <v>0</v>
      </c>
      <c r="C53">
        <f>IF(C52-D52+B53&lt;0,0,(C52-D52+B53))</f>
        <v>0</v>
      </c>
      <c r="D53">
        <f>IF(WEEKDAY(Tabela1[[#This Row],[Data]],2)=3,260,190)+Tabela1[[#This Row],[PODLEWANIE]]</f>
        <v>190</v>
      </c>
      <c r="E53">
        <f>IF(C52-D52+B53&lt;0,-(C52-D52+B53),0)</f>
        <v>190</v>
      </c>
      <c r="F53" t="b">
        <f>Tabela1[[#This Row],[wodociagi]]=1</f>
        <v>0</v>
      </c>
      <c r="G53" s="2" t="b">
        <f>AND(Tabela1[[#This Row],[Data]]&gt;=DATE(2022,4,1),Tabela1[[#This Row],[Data]]&lt;=DATE(2022,9,30))</f>
        <v>0</v>
      </c>
      <c r="H53" s="2" t="b">
        <f>SUM(B49:B53)=0</f>
        <v>0</v>
      </c>
      <c r="I53" s="2" t="b">
        <f>AND(Tabela1[[#This Row],[1kwietnia-30wrzesnia]],Tabela1[[#This Row],[NIE PADALO]],IF(OR(I49,I50,I51,I52),FALSE,TRUE))</f>
        <v>0</v>
      </c>
      <c r="J53" s="2">
        <f>IF(Tabela1[[#This Row],[CZY PODLEWAMY]],300,0)</f>
        <v>0</v>
      </c>
      <c r="K53" s="2">
        <f>IF(Tabela1[[#This Row],[retencja]]=0,K52+1,0)</f>
        <v>2</v>
      </c>
    </row>
    <row r="54" spans="1:11" x14ac:dyDescent="0.25">
      <c r="A54" s="1">
        <v>44614</v>
      </c>
      <c r="B54">
        <v>93</v>
      </c>
      <c r="C54">
        <f>IF(C53-D53+B54&lt;0,0,(C53-D53+B54))</f>
        <v>0</v>
      </c>
      <c r="D54">
        <f>IF(WEEKDAY(Tabela1[[#This Row],[Data]],2)=3,260,190)+Tabela1[[#This Row],[PODLEWANIE]]</f>
        <v>190</v>
      </c>
      <c r="E54">
        <f>IF(C53-D53+B54&lt;0,-(C53-D53+B54),0)</f>
        <v>97</v>
      </c>
      <c r="F54" t="b">
        <f>Tabela1[[#This Row],[wodociagi]]=1</f>
        <v>0</v>
      </c>
      <c r="G54" s="2" t="b">
        <f>AND(Tabela1[[#This Row],[Data]]&gt;=DATE(2022,4,1),Tabela1[[#This Row],[Data]]&lt;=DATE(2022,9,30))</f>
        <v>0</v>
      </c>
      <c r="H54" s="2" t="b">
        <f>SUM(B50:B54)=0</f>
        <v>0</v>
      </c>
      <c r="I54" s="2" t="b">
        <f>AND(Tabela1[[#This Row],[1kwietnia-30wrzesnia]],Tabela1[[#This Row],[NIE PADALO]],IF(OR(I50,I51,I52,I53),FALSE,TRUE))</f>
        <v>0</v>
      </c>
      <c r="J54" s="2">
        <f>IF(Tabela1[[#This Row],[CZY PODLEWAMY]],300,0)</f>
        <v>0</v>
      </c>
      <c r="K54" s="2">
        <f>IF(Tabela1[[#This Row],[retencja]]=0,K53+1,0)</f>
        <v>0</v>
      </c>
    </row>
    <row r="55" spans="1:11" x14ac:dyDescent="0.25">
      <c r="A55" s="1">
        <v>44615</v>
      </c>
      <c r="B55">
        <v>0</v>
      </c>
      <c r="C55">
        <f>IF(C54-D54+B55&lt;0,0,(C54-D54+B55))</f>
        <v>0</v>
      </c>
      <c r="D55">
        <f>IF(WEEKDAY(Tabela1[[#This Row],[Data]],2)=3,260,190)+Tabela1[[#This Row],[PODLEWANIE]]</f>
        <v>260</v>
      </c>
      <c r="E55">
        <f>IF(C54-D54+B55&lt;0,-(C54-D54+B55),0)</f>
        <v>190</v>
      </c>
      <c r="F55" t="b">
        <f>Tabela1[[#This Row],[wodociagi]]=1</f>
        <v>0</v>
      </c>
      <c r="G55" s="2" t="b">
        <f>AND(Tabela1[[#This Row],[Data]]&gt;=DATE(2022,4,1),Tabela1[[#This Row],[Data]]&lt;=DATE(2022,9,30))</f>
        <v>0</v>
      </c>
      <c r="H55" s="2" t="b">
        <f>SUM(B51:B55)=0</f>
        <v>0</v>
      </c>
      <c r="I55" s="2" t="b">
        <f>AND(Tabela1[[#This Row],[1kwietnia-30wrzesnia]],Tabela1[[#This Row],[NIE PADALO]],IF(OR(I51,I52,I53,I54),FALSE,TRUE))</f>
        <v>0</v>
      </c>
      <c r="J55" s="2">
        <f>IF(Tabela1[[#This Row],[CZY PODLEWAMY]],300,0)</f>
        <v>0</v>
      </c>
      <c r="K55" s="2">
        <f>IF(Tabela1[[#This Row],[retencja]]=0,K54+1,0)</f>
        <v>1</v>
      </c>
    </row>
    <row r="56" spans="1:11" x14ac:dyDescent="0.25">
      <c r="A56" s="1">
        <v>44616</v>
      </c>
      <c r="B56">
        <v>0</v>
      </c>
      <c r="C56">
        <f>IF(C55-D55+B56&lt;0,0,(C55-D55+B56))</f>
        <v>0</v>
      </c>
      <c r="D56">
        <f>IF(WEEKDAY(Tabela1[[#This Row],[Data]],2)=3,260,190)+Tabela1[[#This Row],[PODLEWANIE]]</f>
        <v>190</v>
      </c>
      <c r="E56">
        <f>IF(C55-D55+B56&lt;0,-(C55-D55+B56),0)</f>
        <v>260</v>
      </c>
      <c r="F56" t="b">
        <f>Tabela1[[#This Row],[wodociagi]]=1</f>
        <v>0</v>
      </c>
      <c r="G56" s="2" t="b">
        <f>AND(Tabela1[[#This Row],[Data]]&gt;=DATE(2022,4,1),Tabela1[[#This Row],[Data]]&lt;=DATE(2022,9,30))</f>
        <v>0</v>
      </c>
      <c r="H56" s="2" t="b">
        <f>SUM(B52:B56)=0</f>
        <v>0</v>
      </c>
      <c r="I56" s="2" t="b">
        <f>AND(Tabela1[[#This Row],[1kwietnia-30wrzesnia]],Tabela1[[#This Row],[NIE PADALO]],IF(OR(I52,I53,I54,I55),FALSE,TRUE))</f>
        <v>0</v>
      </c>
      <c r="J56" s="2">
        <f>IF(Tabela1[[#This Row],[CZY PODLEWAMY]],300,0)</f>
        <v>0</v>
      </c>
      <c r="K56" s="2">
        <f>IF(Tabela1[[#This Row],[retencja]]=0,K55+1,0)</f>
        <v>2</v>
      </c>
    </row>
    <row r="57" spans="1:11" x14ac:dyDescent="0.25">
      <c r="A57" s="1">
        <v>44617</v>
      </c>
      <c r="B57">
        <v>0</v>
      </c>
      <c r="C57">
        <f>IF(C56-D56+B57&lt;0,0,(C56-D56+B57))</f>
        <v>0</v>
      </c>
      <c r="D57">
        <f>IF(WEEKDAY(Tabela1[[#This Row],[Data]],2)=3,260,190)+Tabela1[[#This Row],[PODLEWANIE]]</f>
        <v>190</v>
      </c>
      <c r="E57">
        <f>IF(C56-D56+B57&lt;0,-(C56-D56+B57),0)</f>
        <v>190</v>
      </c>
      <c r="F57" t="b">
        <f>Tabela1[[#This Row],[wodociagi]]=1</f>
        <v>0</v>
      </c>
      <c r="G57" s="2" t="b">
        <f>AND(Tabela1[[#This Row],[Data]]&gt;=DATE(2022,4,1),Tabela1[[#This Row],[Data]]&lt;=DATE(2022,9,30))</f>
        <v>0</v>
      </c>
      <c r="H57" s="2" t="b">
        <f>SUM(B53:B57)=0</f>
        <v>0</v>
      </c>
      <c r="I57" s="2" t="b">
        <f>AND(Tabela1[[#This Row],[1kwietnia-30wrzesnia]],Tabela1[[#This Row],[NIE PADALO]],IF(OR(I53,I54,I55,I56),FALSE,TRUE))</f>
        <v>0</v>
      </c>
      <c r="J57" s="2">
        <f>IF(Tabela1[[#This Row],[CZY PODLEWAMY]],300,0)</f>
        <v>0</v>
      </c>
      <c r="K57" s="2">
        <f>IF(Tabela1[[#This Row],[retencja]]=0,K56+1,0)</f>
        <v>3</v>
      </c>
    </row>
    <row r="58" spans="1:11" x14ac:dyDescent="0.25">
      <c r="A58" s="1">
        <v>44618</v>
      </c>
      <c r="B58">
        <v>228</v>
      </c>
      <c r="C58">
        <f>IF(C57-D57+B58&lt;0,0,(C57-D57+B58))</f>
        <v>38</v>
      </c>
      <c r="D58">
        <f>IF(WEEKDAY(Tabela1[[#This Row],[Data]],2)=3,260,190)+Tabela1[[#This Row],[PODLEWANIE]]</f>
        <v>190</v>
      </c>
      <c r="E58">
        <f>IF(C57-D57+B58&lt;0,-(C57-D57+B58),0)</f>
        <v>0</v>
      </c>
      <c r="F58" t="b">
        <f>Tabela1[[#This Row],[wodociagi]]=1</f>
        <v>0</v>
      </c>
      <c r="G58" s="2" t="b">
        <f>AND(Tabela1[[#This Row],[Data]]&gt;=DATE(2022,4,1),Tabela1[[#This Row],[Data]]&lt;=DATE(2022,9,30))</f>
        <v>0</v>
      </c>
      <c r="H58" s="2" t="b">
        <f>SUM(B54:B58)=0</f>
        <v>0</v>
      </c>
      <c r="I58" s="2" t="b">
        <f>AND(Tabela1[[#This Row],[1kwietnia-30wrzesnia]],Tabela1[[#This Row],[NIE PADALO]],IF(OR(I54,I55,I56,I57),FALSE,TRUE))</f>
        <v>0</v>
      </c>
      <c r="J58" s="2">
        <f>IF(Tabela1[[#This Row],[CZY PODLEWAMY]],300,0)</f>
        <v>0</v>
      </c>
      <c r="K58" s="2">
        <f>IF(Tabela1[[#This Row],[retencja]]=0,K57+1,0)</f>
        <v>0</v>
      </c>
    </row>
    <row r="59" spans="1:11" x14ac:dyDescent="0.25">
      <c r="A59" s="1">
        <v>44619</v>
      </c>
      <c r="B59">
        <v>0</v>
      </c>
      <c r="C59">
        <f>IF(C58-D58+B59&lt;0,0,(C58-D58+B59))</f>
        <v>0</v>
      </c>
      <c r="D59">
        <f>IF(WEEKDAY(Tabela1[[#This Row],[Data]],2)=3,260,190)+Tabela1[[#This Row],[PODLEWANIE]]</f>
        <v>190</v>
      </c>
      <c r="E59">
        <f>IF(C58-D58+B59&lt;0,-(C58-D58+B59),0)</f>
        <v>152</v>
      </c>
      <c r="F59" t="b">
        <f>Tabela1[[#This Row],[wodociagi]]=1</f>
        <v>0</v>
      </c>
      <c r="G59" s="2" t="b">
        <f>AND(Tabela1[[#This Row],[Data]]&gt;=DATE(2022,4,1),Tabela1[[#This Row],[Data]]&lt;=DATE(2022,9,30))</f>
        <v>0</v>
      </c>
      <c r="H59" s="2" t="b">
        <f>SUM(B55:B59)=0</f>
        <v>0</v>
      </c>
      <c r="I59" s="2" t="b">
        <f>AND(Tabela1[[#This Row],[1kwietnia-30wrzesnia]],Tabela1[[#This Row],[NIE PADALO]],IF(OR(I55,I56,I57,I58),FALSE,TRUE))</f>
        <v>0</v>
      </c>
      <c r="J59" s="2">
        <f>IF(Tabela1[[#This Row],[CZY PODLEWAMY]],300,0)</f>
        <v>0</v>
      </c>
      <c r="K59" s="2">
        <f>IF(Tabela1[[#This Row],[retencja]]=0,K58+1,0)</f>
        <v>1</v>
      </c>
    </row>
    <row r="60" spans="1:11" x14ac:dyDescent="0.25">
      <c r="A60" s="1">
        <v>44620</v>
      </c>
      <c r="B60">
        <v>84</v>
      </c>
      <c r="C60">
        <f>IF(C59-D59+B60&lt;0,0,(C59-D59+B60))</f>
        <v>0</v>
      </c>
      <c r="D60">
        <f>IF(WEEKDAY(Tabela1[[#This Row],[Data]],2)=3,260,190)+Tabela1[[#This Row],[PODLEWANIE]]</f>
        <v>190</v>
      </c>
      <c r="E60">
        <f>IF(C59-D59+B60&lt;0,-(C59-D59+B60),0)</f>
        <v>106</v>
      </c>
      <c r="F60" t="b">
        <f>Tabela1[[#This Row],[wodociagi]]=1</f>
        <v>0</v>
      </c>
      <c r="G60" s="2" t="b">
        <f>AND(Tabela1[[#This Row],[Data]]&gt;=DATE(2022,4,1),Tabela1[[#This Row],[Data]]&lt;=DATE(2022,9,30))</f>
        <v>0</v>
      </c>
      <c r="H60" s="2" t="b">
        <f>SUM(B56:B60)=0</f>
        <v>0</v>
      </c>
      <c r="I60" s="2" t="b">
        <f>AND(Tabela1[[#This Row],[1kwietnia-30wrzesnia]],Tabela1[[#This Row],[NIE PADALO]],IF(OR(I56,I57,I58,I59),FALSE,TRUE))</f>
        <v>0</v>
      </c>
      <c r="J60" s="2">
        <f>IF(Tabela1[[#This Row],[CZY PODLEWAMY]],300,0)</f>
        <v>0</v>
      </c>
      <c r="K60" s="2">
        <f>IF(Tabela1[[#This Row],[retencja]]=0,K59+1,0)</f>
        <v>0</v>
      </c>
    </row>
    <row r="61" spans="1:11" x14ac:dyDescent="0.25">
      <c r="A61" s="1">
        <v>44621</v>
      </c>
      <c r="B61">
        <v>90</v>
      </c>
      <c r="C61">
        <f>IF(C60-D60+B61&lt;0,0,(C60-D60+B61))</f>
        <v>0</v>
      </c>
      <c r="D61">
        <f>IF(WEEKDAY(Tabela1[[#This Row],[Data]],2)=3,260,190)+Tabela1[[#This Row],[PODLEWANIE]]</f>
        <v>190</v>
      </c>
      <c r="E61">
        <f>IF(C60-D60+B61&lt;0,-(C60-D60+B61),0)</f>
        <v>100</v>
      </c>
      <c r="F61" t="b">
        <f>Tabela1[[#This Row],[wodociagi]]=1</f>
        <v>0</v>
      </c>
      <c r="G61" s="2" t="b">
        <f>AND(Tabela1[[#This Row],[Data]]&gt;=DATE(2022,4,1),Tabela1[[#This Row],[Data]]&lt;=DATE(2022,9,30))</f>
        <v>0</v>
      </c>
      <c r="H61" s="2" t="b">
        <f>SUM(B57:B61)=0</f>
        <v>0</v>
      </c>
      <c r="I61" s="2" t="b">
        <f>AND(Tabela1[[#This Row],[1kwietnia-30wrzesnia]],Tabela1[[#This Row],[NIE PADALO]],IF(OR(I57,I58,I59,I60),FALSE,TRUE))</f>
        <v>0</v>
      </c>
      <c r="J61" s="2">
        <f>IF(Tabela1[[#This Row],[CZY PODLEWAMY]],300,0)</f>
        <v>0</v>
      </c>
      <c r="K61" s="2">
        <f>IF(Tabela1[[#This Row],[retencja]]=0,K60+1,0)</f>
        <v>0</v>
      </c>
    </row>
    <row r="62" spans="1:11" x14ac:dyDescent="0.25">
      <c r="A62" s="1">
        <v>44622</v>
      </c>
      <c r="B62">
        <v>0</v>
      </c>
      <c r="C62">
        <f>IF(C61-D61+B62&lt;0,0,(C61-D61+B62))</f>
        <v>0</v>
      </c>
      <c r="D62">
        <f>IF(WEEKDAY(Tabela1[[#This Row],[Data]],2)=3,260,190)+Tabela1[[#This Row],[PODLEWANIE]]</f>
        <v>260</v>
      </c>
      <c r="E62">
        <f>IF(C61-D61+B62&lt;0,-(C61-D61+B62),0)</f>
        <v>190</v>
      </c>
      <c r="F62" t="b">
        <f>Tabela1[[#This Row],[wodociagi]]=1</f>
        <v>0</v>
      </c>
      <c r="G62" s="2" t="b">
        <f>AND(Tabela1[[#This Row],[Data]]&gt;=DATE(2022,4,1),Tabela1[[#This Row],[Data]]&lt;=DATE(2022,9,30))</f>
        <v>0</v>
      </c>
      <c r="H62" s="2" t="b">
        <f>SUM(B58:B62)=0</f>
        <v>0</v>
      </c>
      <c r="I62" s="2" t="b">
        <f>AND(Tabela1[[#This Row],[1kwietnia-30wrzesnia]],Tabela1[[#This Row],[NIE PADALO]],IF(OR(I58,I59,I60,I61),FALSE,TRUE))</f>
        <v>0</v>
      </c>
      <c r="J62" s="2">
        <f>IF(Tabela1[[#This Row],[CZY PODLEWAMY]],300,0)</f>
        <v>0</v>
      </c>
      <c r="K62" s="2">
        <f>IF(Tabela1[[#This Row],[retencja]]=0,K61+1,0)</f>
        <v>1</v>
      </c>
    </row>
    <row r="63" spans="1:11" x14ac:dyDescent="0.25">
      <c r="A63" s="1">
        <v>44623</v>
      </c>
      <c r="B63">
        <v>93</v>
      </c>
      <c r="C63">
        <f>IF(C62-D62+B63&lt;0,0,(C62-D62+B63))</f>
        <v>0</v>
      </c>
      <c r="D63">
        <f>IF(WEEKDAY(Tabela1[[#This Row],[Data]],2)=3,260,190)+Tabela1[[#This Row],[PODLEWANIE]]</f>
        <v>190</v>
      </c>
      <c r="E63">
        <f>IF(C62-D62+B63&lt;0,-(C62-D62+B63),0)</f>
        <v>167</v>
      </c>
      <c r="F63" t="b">
        <f>Tabela1[[#This Row],[wodociagi]]=1</f>
        <v>0</v>
      </c>
      <c r="G63" s="2" t="b">
        <f>AND(Tabela1[[#This Row],[Data]]&gt;=DATE(2022,4,1),Tabela1[[#This Row],[Data]]&lt;=DATE(2022,9,30))</f>
        <v>0</v>
      </c>
      <c r="H63" s="2" t="b">
        <f>SUM(B59:B63)=0</f>
        <v>0</v>
      </c>
      <c r="I63" s="2" t="b">
        <f>AND(Tabela1[[#This Row],[1kwietnia-30wrzesnia]],Tabela1[[#This Row],[NIE PADALO]],IF(OR(I59,I60,I61,I62),FALSE,TRUE))</f>
        <v>0</v>
      </c>
      <c r="J63" s="2">
        <f>IF(Tabela1[[#This Row],[CZY PODLEWAMY]],300,0)</f>
        <v>0</v>
      </c>
      <c r="K63" s="2">
        <f>IF(Tabela1[[#This Row],[retencja]]=0,K62+1,0)</f>
        <v>0</v>
      </c>
    </row>
    <row r="64" spans="1:11" x14ac:dyDescent="0.25">
      <c r="A64" s="1">
        <v>44624</v>
      </c>
      <c r="B64">
        <v>1189</v>
      </c>
      <c r="C64">
        <f>IF(C63-D63+B64&lt;0,0,(C63-D63+B64))</f>
        <v>999</v>
      </c>
      <c r="D64">
        <f>IF(WEEKDAY(Tabela1[[#This Row],[Data]],2)=3,260,190)+Tabela1[[#This Row],[PODLEWANIE]]</f>
        <v>190</v>
      </c>
      <c r="E64">
        <f>IF(C63-D63+B64&lt;0,-(C63-D63+B64),0)</f>
        <v>0</v>
      </c>
      <c r="F64" t="b">
        <f>Tabela1[[#This Row],[wodociagi]]=1</f>
        <v>0</v>
      </c>
      <c r="G64" s="2" t="b">
        <f>AND(Tabela1[[#This Row],[Data]]&gt;=DATE(2022,4,1),Tabela1[[#This Row],[Data]]&lt;=DATE(2022,9,30))</f>
        <v>0</v>
      </c>
      <c r="H64" s="2" t="b">
        <f>SUM(B60:B64)=0</f>
        <v>0</v>
      </c>
      <c r="I64" s="2" t="b">
        <f>AND(Tabela1[[#This Row],[1kwietnia-30wrzesnia]],Tabela1[[#This Row],[NIE PADALO]],IF(OR(I60,I61,I62,I63),FALSE,TRUE))</f>
        <v>0</v>
      </c>
      <c r="J64" s="2">
        <f>IF(Tabela1[[#This Row],[CZY PODLEWAMY]],300,0)</f>
        <v>0</v>
      </c>
      <c r="K64" s="2">
        <f>IF(Tabela1[[#This Row],[retencja]]=0,K63+1,0)</f>
        <v>0</v>
      </c>
    </row>
    <row r="65" spans="1:11" x14ac:dyDescent="0.25">
      <c r="A65" s="1">
        <v>44625</v>
      </c>
      <c r="B65">
        <v>139</v>
      </c>
      <c r="C65">
        <f>IF(C64-D64+B65&lt;0,0,(C64-D64+B65))</f>
        <v>948</v>
      </c>
      <c r="D65">
        <f>IF(WEEKDAY(Tabela1[[#This Row],[Data]],2)=3,260,190)+Tabela1[[#This Row],[PODLEWANIE]]</f>
        <v>190</v>
      </c>
      <c r="E65">
        <f>IF(C64-D64+B65&lt;0,-(C64-D64+B65),0)</f>
        <v>0</v>
      </c>
      <c r="F65" t="b">
        <f>Tabela1[[#This Row],[wodociagi]]=1</f>
        <v>0</v>
      </c>
      <c r="G65" s="2" t="b">
        <f>AND(Tabela1[[#This Row],[Data]]&gt;=DATE(2022,4,1),Tabela1[[#This Row],[Data]]&lt;=DATE(2022,9,30))</f>
        <v>0</v>
      </c>
      <c r="H65" s="2" t="b">
        <f>SUM(B61:B65)=0</f>
        <v>0</v>
      </c>
      <c r="I65" s="2" t="b">
        <f>AND(Tabela1[[#This Row],[1kwietnia-30wrzesnia]],Tabela1[[#This Row],[NIE PADALO]],IF(OR(I61,I62,I63,I64),FALSE,TRUE))</f>
        <v>0</v>
      </c>
      <c r="J65" s="2">
        <f>IF(Tabela1[[#This Row],[CZY PODLEWAMY]],300,0)</f>
        <v>0</v>
      </c>
      <c r="K65" s="2">
        <f>IF(Tabela1[[#This Row],[retencja]]=0,K64+1,0)</f>
        <v>0</v>
      </c>
    </row>
    <row r="66" spans="1:11" x14ac:dyDescent="0.25">
      <c r="A66" s="1">
        <v>44626</v>
      </c>
      <c r="B66">
        <v>0</v>
      </c>
      <c r="C66">
        <f>IF(C65-D65+B66&lt;0,0,(C65-D65+B66))</f>
        <v>758</v>
      </c>
      <c r="D66">
        <f>IF(WEEKDAY(Tabela1[[#This Row],[Data]],2)=3,260,190)+Tabela1[[#This Row],[PODLEWANIE]]</f>
        <v>190</v>
      </c>
      <c r="E66">
        <f>IF(C65-D65+B66&lt;0,-(C65-D65+B66),0)</f>
        <v>0</v>
      </c>
      <c r="F66" t="b">
        <f>Tabela1[[#This Row],[wodociagi]]=1</f>
        <v>0</v>
      </c>
      <c r="G66" s="2" t="b">
        <f>AND(Tabela1[[#This Row],[Data]]&gt;=DATE(2022,4,1),Tabela1[[#This Row],[Data]]&lt;=DATE(2022,9,30))</f>
        <v>0</v>
      </c>
      <c r="H66" s="2" t="b">
        <f>SUM(B62:B66)=0</f>
        <v>0</v>
      </c>
      <c r="I66" s="2" t="b">
        <f>AND(Tabela1[[#This Row],[1kwietnia-30wrzesnia]],Tabela1[[#This Row],[NIE PADALO]],IF(OR(I62,I63,I64,I65),FALSE,TRUE))</f>
        <v>0</v>
      </c>
      <c r="J66" s="2">
        <f>IF(Tabela1[[#This Row],[CZY PODLEWAMY]],300,0)</f>
        <v>0</v>
      </c>
      <c r="K66" s="2">
        <f>IF(Tabela1[[#This Row],[retencja]]=0,K65+1,0)</f>
        <v>1</v>
      </c>
    </row>
    <row r="67" spans="1:11" x14ac:dyDescent="0.25">
      <c r="A67" s="1">
        <v>44627</v>
      </c>
      <c r="B67">
        <v>0</v>
      </c>
      <c r="C67">
        <f>IF(C66-D66+B67&lt;0,0,(C66-D66+B67))</f>
        <v>568</v>
      </c>
      <c r="D67">
        <f>IF(WEEKDAY(Tabela1[[#This Row],[Data]],2)=3,260,190)+Tabela1[[#This Row],[PODLEWANIE]]</f>
        <v>190</v>
      </c>
      <c r="E67">
        <f>IF(C66-D66+B67&lt;0,-(C66-D66+B67),0)</f>
        <v>0</v>
      </c>
      <c r="F67" t="b">
        <f>Tabela1[[#This Row],[wodociagi]]=1</f>
        <v>0</v>
      </c>
      <c r="G67" s="2" t="b">
        <f>AND(Tabela1[[#This Row],[Data]]&gt;=DATE(2022,4,1),Tabela1[[#This Row],[Data]]&lt;=DATE(2022,9,30))</f>
        <v>0</v>
      </c>
      <c r="H67" s="2" t="b">
        <f>SUM(B63:B67)=0</f>
        <v>0</v>
      </c>
      <c r="I67" s="2" t="b">
        <f>AND(Tabela1[[#This Row],[1kwietnia-30wrzesnia]],Tabela1[[#This Row],[NIE PADALO]],IF(OR(I63,I64,I65,I66),FALSE,TRUE))</f>
        <v>0</v>
      </c>
      <c r="J67" s="2">
        <f>IF(Tabela1[[#This Row],[CZY PODLEWAMY]],300,0)</f>
        <v>0</v>
      </c>
      <c r="K67" s="2">
        <f>IF(Tabela1[[#This Row],[retencja]]=0,K66+1,0)</f>
        <v>2</v>
      </c>
    </row>
    <row r="68" spans="1:11" x14ac:dyDescent="0.25">
      <c r="A68" s="1">
        <v>44628</v>
      </c>
      <c r="B68">
        <v>75</v>
      </c>
      <c r="C68">
        <f>IF(C67-D67+B68&lt;0,0,(C67-D67+B68))</f>
        <v>453</v>
      </c>
      <c r="D68">
        <f>IF(WEEKDAY(Tabela1[[#This Row],[Data]],2)=3,260,190)+Tabela1[[#This Row],[PODLEWANIE]]</f>
        <v>190</v>
      </c>
      <c r="E68">
        <f>IF(C67-D67+B68&lt;0,-(C67-D67+B68),0)</f>
        <v>0</v>
      </c>
      <c r="F68" t="b">
        <f>Tabela1[[#This Row],[wodociagi]]=1</f>
        <v>0</v>
      </c>
      <c r="G68" s="2" t="b">
        <f>AND(Tabela1[[#This Row],[Data]]&gt;=DATE(2022,4,1),Tabela1[[#This Row],[Data]]&lt;=DATE(2022,9,30))</f>
        <v>0</v>
      </c>
      <c r="H68" s="2" t="b">
        <f>SUM(B64:B68)=0</f>
        <v>0</v>
      </c>
      <c r="I68" s="2" t="b">
        <f>AND(Tabela1[[#This Row],[1kwietnia-30wrzesnia]],Tabela1[[#This Row],[NIE PADALO]],IF(OR(I64,I65,I66,I67),FALSE,TRUE))</f>
        <v>0</v>
      </c>
      <c r="J68" s="2">
        <f>IF(Tabela1[[#This Row],[CZY PODLEWAMY]],300,0)</f>
        <v>0</v>
      </c>
      <c r="K68" s="2">
        <f>IF(Tabela1[[#This Row],[retencja]]=0,K67+1,0)</f>
        <v>0</v>
      </c>
    </row>
    <row r="69" spans="1:11" x14ac:dyDescent="0.25">
      <c r="A69" s="1">
        <v>44629</v>
      </c>
      <c r="B69">
        <v>612</v>
      </c>
      <c r="C69">
        <f>IF(C68-D68+B69&lt;0,0,(C68-D68+B69))</f>
        <v>875</v>
      </c>
      <c r="D69">
        <f>IF(WEEKDAY(Tabela1[[#This Row],[Data]],2)=3,260,190)+Tabela1[[#This Row],[PODLEWANIE]]</f>
        <v>260</v>
      </c>
      <c r="E69">
        <f>IF(C68-D68+B69&lt;0,-(C68-D68+B69),0)</f>
        <v>0</v>
      </c>
      <c r="F69" t="b">
        <f>Tabela1[[#This Row],[wodociagi]]=1</f>
        <v>0</v>
      </c>
      <c r="G69" s="2" t="b">
        <f>AND(Tabela1[[#This Row],[Data]]&gt;=DATE(2022,4,1),Tabela1[[#This Row],[Data]]&lt;=DATE(2022,9,30))</f>
        <v>0</v>
      </c>
      <c r="H69" s="2" t="b">
        <f>SUM(B65:B69)=0</f>
        <v>0</v>
      </c>
      <c r="I69" s="2" t="b">
        <f>AND(Tabela1[[#This Row],[1kwietnia-30wrzesnia]],Tabela1[[#This Row],[NIE PADALO]],IF(OR(I65,I66,I67,I68),FALSE,TRUE))</f>
        <v>0</v>
      </c>
      <c r="J69" s="2">
        <f>IF(Tabela1[[#This Row],[CZY PODLEWAMY]],300,0)</f>
        <v>0</v>
      </c>
      <c r="K69" s="2">
        <f>IF(Tabela1[[#This Row],[retencja]]=0,K68+1,0)</f>
        <v>0</v>
      </c>
    </row>
    <row r="70" spans="1:11" x14ac:dyDescent="0.25">
      <c r="A70" s="1">
        <v>44630</v>
      </c>
      <c r="B70">
        <v>0</v>
      </c>
      <c r="C70">
        <f>IF(C69-D69+B70&lt;0,0,(C69-D69+B70))</f>
        <v>615</v>
      </c>
      <c r="D70">
        <f>IF(WEEKDAY(Tabela1[[#This Row],[Data]],2)=3,260,190)+Tabela1[[#This Row],[PODLEWANIE]]</f>
        <v>190</v>
      </c>
      <c r="E70">
        <f>IF(C69-D69+B70&lt;0,-(C69-D69+B70),0)</f>
        <v>0</v>
      </c>
      <c r="F70" t="b">
        <f>Tabela1[[#This Row],[wodociagi]]=1</f>
        <v>0</v>
      </c>
      <c r="G70" s="2" t="b">
        <f>AND(Tabela1[[#This Row],[Data]]&gt;=DATE(2022,4,1),Tabela1[[#This Row],[Data]]&lt;=DATE(2022,9,30))</f>
        <v>0</v>
      </c>
      <c r="H70" s="2" t="b">
        <f>SUM(B66:B70)=0</f>
        <v>0</v>
      </c>
      <c r="I70" s="2" t="b">
        <f>AND(Tabela1[[#This Row],[1kwietnia-30wrzesnia]],Tabela1[[#This Row],[NIE PADALO]],IF(OR(I66,I67,I68,I69),FALSE,TRUE))</f>
        <v>0</v>
      </c>
      <c r="J70" s="2">
        <f>IF(Tabela1[[#This Row],[CZY PODLEWAMY]],300,0)</f>
        <v>0</v>
      </c>
      <c r="K70" s="2">
        <f>IF(Tabela1[[#This Row],[retencja]]=0,K69+1,0)</f>
        <v>1</v>
      </c>
    </row>
    <row r="71" spans="1:11" x14ac:dyDescent="0.25">
      <c r="A71" s="1">
        <v>44631</v>
      </c>
      <c r="B71">
        <v>137</v>
      </c>
      <c r="C71">
        <f>IF(C70-D70+B71&lt;0,0,(C70-D70+B71))</f>
        <v>562</v>
      </c>
      <c r="D71">
        <f>IF(WEEKDAY(Tabela1[[#This Row],[Data]],2)=3,260,190)+Tabela1[[#This Row],[PODLEWANIE]]</f>
        <v>190</v>
      </c>
      <c r="E71">
        <f>IF(C70-D70+B71&lt;0,-(C70-D70+B71),0)</f>
        <v>0</v>
      </c>
      <c r="F71" t="b">
        <f>Tabela1[[#This Row],[wodociagi]]=1</f>
        <v>0</v>
      </c>
      <c r="G71" s="2" t="b">
        <f>AND(Tabela1[[#This Row],[Data]]&gt;=DATE(2022,4,1),Tabela1[[#This Row],[Data]]&lt;=DATE(2022,9,30))</f>
        <v>0</v>
      </c>
      <c r="H71" s="2" t="b">
        <f>SUM(B67:B71)=0</f>
        <v>0</v>
      </c>
      <c r="I71" s="2" t="b">
        <f>AND(Tabela1[[#This Row],[1kwietnia-30wrzesnia]],Tabela1[[#This Row],[NIE PADALO]],IF(OR(I67,I68,I69,I70),FALSE,TRUE))</f>
        <v>0</v>
      </c>
      <c r="J71" s="2">
        <f>IF(Tabela1[[#This Row],[CZY PODLEWAMY]],300,0)</f>
        <v>0</v>
      </c>
      <c r="K71" s="2">
        <f>IF(Tabela1[[#This Row],[retencja]]=0,K70+1,0)</f>
        <v>0</v>
      </c>
    </row>
    <row r="72" spans="1:11" x14ac:dyDescent="0.25">
      <c r="A72" s="1">
        <v>44632</v>
      </c>
      <c r="B72">
        <v>122</v>
      </c>
      <c r="C72">
        <f>IF(C71-D71+B72&lt;0,0,(C71-D71+B72))</f>
        <v>494</v>
      </c>
      <c r="D72">
        <f>IF(WEEKDAY(Tabela1[[#This Row],[Data]],2)=3,260,190)+Tabela1[[#This Row],[PODLEWANIE]]</f>
        <v>190</v>
      </c>
      <c r="E72">
        <f>IF(C71-D71+B72&lt;0,-(C71-D71+B72),0)</f>
        <v>0</v>
      </c>
      <c r="F72" t="b">
        <f>Tabela1[[#This Row],[wodociagi]]=1</f>
        <v>0</v>
      </c>
      <c r="G72" s="2" t="b">
        <f>AND(Tabela1[[#This Row],[Data]]&gt;=DATE(2022,4,1),Tabela1[[#This Row],[Data]]&lt;=DATE(2022,9,30))</f>
        <v>0</v>
      </c>
      <c r="H72" s="2" t="b">
        <f>SUM(B68:B72)=0</f>
        <v>0</v>
      </c>
      <c r="I72" s="2" t="b">
        <f>AND(Tabela1[[#This Row],[1kwietnia-30wrzesnia]],Tabela1[[#This Row],[NIE PADALO]],IF(OR(I68,I69,I70,I71),FALSE,TRUE))</f>
        <v>0</v>
      </c>
      <c r="J72" s="2">
        <f>IF(Tabela1[[#This Row],[CZY PODLEWAMY]],300,0)</f>
        <v>0</v>
      </c>
      <c r="K72" s="2">
        <f>IF(Tabela1[[#This Row],[retencja]]=0,K71+1,0)</f>
        <v>0</v>
      </c>
    </row>
    <row r="73" spans="1:11" x14ac:dyDescent="0.25">
      <c r="A73" s="1">
        <v>44633</v>
      </c>
      <c r="B73">
        <v>0</v>
      </c>
      <c r="C73">
        <f>IF(C72-D72+B73&lt;0,0,(C72-D72+B73))</f>
        <v>304</v>
      </c>
      <c r="D73">
        <f>IF(WEEKDAY(Tabela1[[#This Row],[Data]],2)=3,260,190)+Tabela1[[#This Row],[PODLEWANIE]]</f>
        <v>190</v>
      </c>
      <c r="E73">
        <f>IF(C72-D72+B73&lt;0,-(C72-D72+B73),0)</f>
        <v>0</v>
      </c>
      <c r="F73" t="b">
        <f>Tabela1[[#This Row],[wodociagi]]=1</f>
        <v>0</v>
      </c>
      <c r="G73" s="2" t="b">
        <f>AND(Tabela1[[#This Row],[Data]]&gt;=DATE(2022,4,1),Tabela1[[#This Row],[Data]]&lt;=DATE(2022,9,30))</f>
        <v>0</v>
      </c>
      <c r="H73" s="2" t="b">
        <f>SUM(B69:B73)=0</f>
        <v>0</v>
      </c>
      <c r="I73" s="2" t="b">
        <f>AND(Tabela1[[#This Row],[1kwietnia-30wrzesnia]],Tabela1[[#This Row],[NIE PADALO]],IF(OR(I69,I70,I71,I72),FALSE,TRUE))</f>
        <v>0</v>
      </c>
      <c r="J73" s="2">
        <f>IF(Tabela1[[#This Row],[CZY PODLEWAMY]],300,0)</f>
        <v>0</v>
      </c>
      <c r="K73" s="2">
        <f>IF(Tabela1[[#This Row],[retencja]]=0,K72+1,0)</f>
        <v>1</v>
      </c>
    </row>
    <row r="74" spans="1:11" x14ac:dyDescent="0.25">
      <c r="A74" s="1">
        <v>44634</v>
      </c>
      <c r="B74">
        <v>0</v>
      </c>
      <c r="C74">
        <f>IF(C73-D73+B74&lt;0,0,(C73-D73+B74))</f>
        <v>114</v>
      </c>
      <c r="D74">
        <f>IF(WEEKDAY(Tabela1[[#This Row],[Data]],2)=3,260,190)+Tabela1[[#This Row],[PODLEWANIE]]</f>
        <v>190</v>
      </c>
      <c r="E74">
        <f>IF(C73-D73+B74&lt;0,-(C73-D73+B74),0)</f>
        <v>0</v>
      </c>
      <c r="F74" t="b">
        <f>Tabela1[[#This Row],[wodociagi]]=1</f>
        <v>0</v>
      </c>
      <c r="G74" s="2" t="b">
        <f>AND(Tabela1[[#This Row],[Data]]&gt;=DATE(2022,4,1),Tabela1[[#This Row],[Data]]&lt;=DATE(2022,9,30))</f>
        <v>0</v>
      </c>
      <c r="H74" s="2" t="b">
        <f>SUM(B70:B74)=0</f>
        <v>0</v>
      </c>
      <c r="I74" s="2" t="b">
        <f>AND(Tabela1[[#This Row],[1kwietnia-30wrzesnia]],Tabela1[[#This Row],[NIE PADALO]],IF(OR(I70,I71,I72,I73),FALSE,TRUE))</f>
        <v>0</v>
      </c>
      <c r="J74" s="2">
        <f>IF(Tabela1[[#This Row],[CZY PODLEWAMY]],300,0)</f>
        <v>0</v>
      </c>
      <c r="K74" s="2">
        <f>IF(Tabela1[[#This Row],[retencja]]=0,K73+1,0)</f>
        <v>2</v>
      </c>
    </row>
    <row r="75" spans="1:11" x14ac:dyDescent="0.25">
      <c r="A75" s="1">
        <v>44635</v>
      </c>
      <c r="B75">
        <v>88</v>
      </c>
      <c r="C75">
        <f>IF(C74-D74+B75&lt;0,0,(C74-D74+B75))</f>
        <v>12</v>
      </c>
      <c r="D75">
        <f>IF(WEEKDAY(Tabela1[[#This Row],[Data]],2)=3,260,190)+Tabela1[[#This Row],[PODLEWANIE]]</f>
        <v>190</v>
      </c>
      <c r="E75">
        <f>IF(C74-D74+B75&lt;0,-(C74-D74+B75),0)</f>
        <v>0</v>
      </c>
      <c r="F75" t="b">
        <f>Tabela1[[#This Row],[wodociagi]]=1</f>
        <v>0</v>
      </c>
      <c r="G75" s="2" t="b">
        <f>AND(Tabela1[[#This Row],[Data]]&gt;=DATE(2022,4,1),Tabela1[[#This Row],[Data]]&lt;=DATE(2022,9,30))</f>
        <v>0</v>
      </c>
      <c r="H75" s="2" t="b">
        <f>SUM(B71:B75)=0</f>
        <v>0</v>
      </c>
      <c r="I75" s="2" t="b">
        <f>AND(Tabela1[[#This Row],[1kwietnia-30wrzesnia]],Tabela1[[#This Row],[NIE PADALO]],IF(OR(I71,I72,I73,I74),FALSE,TRUE))</f>
        <v>0</v>
      </c>
      <c r="J75" s="2">
        <f>IF(Tabela1[[#This Row],[CZY PODLEWAMY]],300,0)</f>
        <v>0</v>
      </c>
      <c r="K75" s="2">
        <f>IF(Tabela1[[#This Row],[retencja]]=0,K74+1,0)</f>
        <v>0</v>
      </c>
    </row>
    <row r="76" spans="1:11" x14ac:dyDescent="0.25">
      <c r="A76" s="1">
        <v>44636</v>
      </c>
      <c r="B76">
        <v>112</v>
      </c>
      <c r="C76">
        <f>IF(C75-D75+B76&lt;0,0,(C75-D75+B76))</f>
        <v>0</v>
      </c>
      <c r="D76">
        <f>IF(WEEKDAY(Tabela1[[#This Row],[Data]],2)=3,260,190)+Tabela1[[#This Row],[PODLEWANIE]]</f>
        <v>260</v>
      </c>
      <c r="E76">
        <f>IF(C75-D75+B76&lt;0,-(C75-D75+B76),0)</f>
        <v>66</v>
      </c>
      <c r="F76" t="b">
        <f>Tabela1[[#This Row],[wodociagi]]=1</f>
        <v>0</v>
      </c>
      <c r="G76" s="2" t="b">
        <f>AND(Tabela1[[#This Row],[Data]]&gt;=DATE(2022,4,1),Tabela1[[#This Row],[Data]]&lt;=DATE(2022,9,30))</f>
        <v>0</v>
      </c>
      <c r="H76" s="2" t="b">
        <f>SUM(B72:B76)=0</f>
        <v>0</v>
      </c>
      <c r="I76" s="2" t="b">
        <f>AND(Tabela1[[#This Row],[1kwietnia-30wrzesnia]],Tabela1[[#This Row],[NIE PADALO]],IF(OR(I72,I73,I74,I75),FALSE,TRUE))</f>
        <v>0</v>
      </c>
      <c r="J76" s="2">
        <f>IF(Tabela1[[#This Row],[CZY PODLEWAMY]],300,0)</f>
        <v>0</v>
      </c>
      <c r="K76" s="2">
        <f>IF(Tabela1[[#This Row],[retencja]]=0,K75+1,0)</f>
        <v>0</v>
      </c>
    </row>
    <row r="77" spans="1:11" x14ac:dyDescent="0.25">
      <c r="A77" s="1">
        <v>44637</v>
      </c>
      <c r="B77">
        <v>82</v>
      </c>
      <c r="C77">
        <f>IF(C76-D76+B77&lt;0,0,(C76-D76+B77))</f>
        <v>0</v>
      </c>
      <c r="D77">
        <f>IF(WEEKDAY(Tabela1[[#This Row],[Data]],2)=3,260,190)+Tabela1[[#This Row],[PODLEWANIE]]</f>
        <v>190</v>
      </c>
      <c r="E77">
        <f>IF(C76-D76+B77&lt;0,-(C76-D76+B77),0)</f>
        <v>178</v>
      </c>
      <c r="F77" t="b">
        <f>Tabela1[[#This Row],[wodociagi]]=1</f>
        <v>0</v>
      </c>
      <c r="G77" s="2" t="b">
        <f>AND(Tabela1[[#This Row],[Data]]&gt;=DATE(2022,4,1),Tabela1[[#This Row],[Data]]&lt;=DATE(2022,9,30))</f>
        <v>0</v>
      </c>
      <c r="H77" s="2" t="b">
        <f>SUM(B73:B77)=0</f>
        <v>0</v>
      </c>
      <c r="I77" s="2" t="b">
        <f>AND(Tabela1[[#This Row],[1kwietnia-30wrzesnia]],Tabela1[[#This Row],[NIE PADALO]],IF(OR(I73,I74,I75,I76),FALSE,TRUE))</f>
        <v>0</v>
      </c>
      <c r="J77" s="2">
        <f>IF(Tabela1[[#This Row],[CZY PODLEWAMY]],300,0)</f>
        <v>0</v>
      </c>
      <c r="K77" s="2">
        <f>IF(Tabela1[[#This Row],[retencja]]=0,K76+1,0)</f>
        <v>0</v>
      </c>
    </row>
    <row r="78" spans="1:11" x14ac:dyDescent="0.25">
      <c r="A78" s="1">
        <v>44638</v>
      </c>
      <c r="B78">
        <v>174</v>
      </c>
      <c r="C78">
        <f>IF(C77-D77+B78&lt;0,0,(C77-D77+B78))</f>
        <v>0</v>
      </c>
      <c r="D78">
        <f>IF(WEEKDAY(Tabela1[[#This Row],[Data]],2)=3,260,190)+Tabela1[[#This Row],[PODLEWANIE]]</f>
        <v>190</v>
      </c>
      <c r="E78">
        <f>IF(C77-D77+B78&lt;0,-(C77-D77+B78),0)</f>
        <v>16</v>
      </c>
      <c r="F78" t="b">
        <f>Tabela1[[#This Row],[wodociagi]]=1</f>
        <v>0</v>
      </c>
      <c r="G78" s="2" t="b">
        <f>AND(Tabela1[[#This Row],[Data]]&gt;=DATE(2022,4,1),Tabela1[[#This Row],[Data]]&lt;=DATE(2022,9,30))</f>
        <v>0</v>
      </c>
      <c r="H78" s="2" t="b">
        <f>SUM(B74:B78)=0</f>
        <v>0</v>
      </c>
      <c r="I78" s="2" t="b">
        <f>AND(Tabela1[[#This Row],[1kwietnia-30wrzesnia]],Tabela1[[#This Row],[NIE PADALO]],IF(OR(I74,I75,I76,I77),FALSE,TRUE))</f>
        <v>0</v>
      </c>
      <c r="J78" s="2">
        <f>IF(Tabela1[[#This Row],[CZY PODLEWAMY]],300,0)</f>
        <v>0</v>
      </c>
      <c r="K78" s="2">
        <f>IF(Tabela1[[#This Row],[retencja]]=0,K77+1,0)</f>
        <v>0</v>
      </c>
    </row>
    <row r="79" spans="1:11" x14ac:dyDescent="0.25">
      <c r="A79" s="1">
        <v>44639</v>
      </c>
      <c r="B79">
        <v>279</v>
      </c>
      <c r="C79">
        <f>IF(C78-D78+B79&lt;0,0,(C78-D78+B79))</f>
        <v>89</v>
      </c>
      <c r="D79">
        <f>IF(WEEKDAY(Tabela1[[#This Row],[Data]],2)=3,260,190)+Tabela1[[#This Row],[PODLEWANIE]]</f>
        <v>190</v>
      </c>
      <c r="E79">
        <f>IF(C78-D78+B79&lt;0,-(C78-D78+B79),0)</f>
        <v>0</v>
      </c>
      <c r="F79" t="b">
        <f>Tabela1[[#This Row],[wodociagi]]=1</f>
        <v>0</v>
      </c>
      <c r="G79" s="2" t="b">
        <f>AND(Tabela1[[#This Row],[Data]]&gt;=DATE(2022,4,1),Tabela1[[#This Row],[Data]]&lt;=DATE(2022,9,30))</f>
        <v>0</v>
      </c>
      <c r="H79" s="2" t="b">
        <f>SUM(B75:B79)=0</f>
        <v>0</v>
      </c>
      <c r="I79" s="2" t="b">
        <f>AND(Tabela1[[#This Row],[1kwietnia-30wrzesnia]],Tabela1[[#This Row],[NIE PADALO]],IF(OR(I75,I76,I77,I78),FALSE,TRUE))</f>
        <v>0</v>
      </c>
      <c r="J79" s="2">
        <f>IF(Tabela1[[#This Row],[CZY PODLEWAMY]],300,0)</f>
        <v>0</v>
      </c>
      <c r="K79" s="2">
        <f>IF(Tabela1[[#This Row],[retencja]]=0,K78+1,0)</f>
        <v>0</v>
      </c>
    </row>
    <row r="80" spans="1:11" x14ac:dyDescent="0.25">
      <c r="A80" s="1">
        <v>44640</v>
      </c>
      <c r="B80">
        <v>125</v>
      </c>
      <c r="C80">
        <f>IF(C79-D79+B80&lt;0,0,(C79-D79+B80))</f>
        <v>24</v>
      </c>
      <c r="D80">
        <f>IF(WEEKDAY(Tabela1[[#This Row],[Data]],2)=3,260,190)+Tabela1[[#This Row],[PODLEWANIE]]</f>
        <v>190</v>
      </c>
      <c r="E80">
        <f>IF(C79-D79+B80&lt;0,-(C79-D79+B80),0)</f>
        <v>0</v>
      </c>
      <c r="F80" t="b">
        <f>Tabela1[[#This Row],[wodociagi]]=1</f>
        <v>0</v>
      </c>
      <c r="G80" s="2" t="b">
        <f>AND(Tabela1[[#This Row],[Data]]&gt;=DATE(2022,4,1),Tabela1[[#This Row],[Data]]&lt;=DATE(2022,9,30))</f>
        <v>0</v>
      </c>
      <c r="H80" s="2" t="b">
        <f>SUM(B76:B80)=0</f>
        <v>0</v>
      </c>
      <c r="I80" s="2" t="b">
        <f>AND(Tabela1[[#This Row],[1kwietnia-30wrzesnia]],Tabela1[[#This Row],[NIE PADALO]],IF(OR(I76,I77,I78,I79),FALSE,TRUE))</f>
        <v>0</v>
      </c>
      <c r="J80" s="2">
        <f>IF(Tabela1[[#This Row],[CZY PODLEWAMY]],300,0)</f>
        <v>0</v>
      </c>
      <c r="K80" s="2">
        <f>IF(Tabela1[[#This Row],[retencja]]=0,K79+1,0)</f>
        <v>0</v>
      </c>
    </row>
    <row r="81" spans="1:11" x14ac:dyDescent="0.25">
      <c r="A81" s="1">
        <v>44641</v>
      </c>
      <c r="B81">
        <v>123</v>
      </c>
      <c r="C81">
        <f>IF(C80-D80+B81&lt;0,0,(C80-D80+B81))</f>
        <v>0</v>
      </c>
      <c r="D81">
        <f>IF(WEEKDAY(Tabela1[[#This Row],[Data]],2)=3,260,190)+Tabela1[[#This Row],[PODLEWANIE]]</f>
        <v>190</v>
      </c>
      <c r="E81">
        <f>IF(C80-D80+B81&lt;0,-(C80-D80+B81),0)</f>
        <v>43</v>
      </c>
      <c r="F81" t="b">
        <f>Tabela1[[#This Row],[wodociagi]]=1</f>
        <v>0</v>
      </c>
      <c r="G81" s="2" t="b">
        <f>AND(Tabela1[[#This Row],[Data]]&gt;=DATE(2022,4,1),Tabela1[[#This Row],[Data]]&lt;=DATE(2022,9,30))</f>
        <v>0</v>
      </c>
      <c r="H81" s="2" t="b">
        <f>SUM(B77:B81)=0</f>
        <v>0</v>
      </c>
      <c r="I81" s="2" t="b">
        <f>AND(Tabela1[[#This Row],[1kwietnia-30wrzesnia]],Tabela1[[#This Row],[NIE PADALO]],IF(OR(I77,I78,I79,I80),FALSE,TRUE))</f>
        <v>0</v>
      </c>
      <c r="J81" s="2">
        <f>IF(Tabela1[[#This Row],[CZY PODLEWAMY]],300,0)</f>
        <v>0</v>
      </c>
      <c r="K81" s="2">
        <f>IF(Tabela1[[#This Row],[retencja]]=0,K80+1,0)</f>
        <v>0</v>
      </c>
    </row>
    <row r="82" spans="1:11" x14ac:dyDescent="0.25">
      <c r="A82" s="1">
        <v>44642</v>
      </c>
      <c r="B82">
        <v>108</v>
      </c>
      <c r="C82">
        <f>IF(C81-D81+B82&lt;0,0,(C81-D81+B82))</f>
        <v>0</v>
      </c>
      <c r="D82">
        <f>IF(WEEKDAY(Tabela1[[#This Row],[Data]],2)=3,260,190)+Tabela1[[#This Row],[PODLEWANIE]]</f>
        <v>190</v>
      </c>
      <c r="E82">
        <f>IF(C81-D81+B82&lt;0,-(C81-D81+B82),0)</f>
        <v>82</v>
      </c>
      <c r="F82" t="b">
        <f>Tabela1[[#This Row],[wodociagi]]=1</f>
        <v>0</v>
      </c>
      <c r="G82" s="2" t="b">
        <f>AND(Tabela1[[#This Row],[Data]]&gt;=DATE(2022,4,1),Tabela1[[#This Row],[Data]]&lt;=DATE(2022,9,30))</f>
        <v>0</v>
      </c>
      <c r="H82" s="2" t="b">
        <f>SUM(B78:B82)=0</f>
        <v>0</v>
      </c>
      <c r="I82" s="2" t="b">
        <f>AND(Tabela1[[#This Row],[1kwietnia-30wrzesnia]],Tabela1[[#This Row],[NIE PADALO]],IF(OR(I78,I79,I80,I81),FALSE,TRUE))</f>
        <v>0</v>
      </c>
      <c r="J82" s="2">
        <f>IF(Tabela1[[#This Row],[CZY PODLEWAMY]],300,0)</f>
        <v>0</v>
      </c>
      <c r="K82" s="2">
        <f>IF(Tabela1[[#This Row],[retencja]]=0,K81+1,0)</f>
        <v>0</v>
      </c>
    </row>
    <row r="83" spans="1:11" x14ac:dyDescent="0.25">
      <c r="A83" s="1">
        <v>44643</v>
      </c>
      <c r="B83">
        <v>0</v>
      </c>
      <c r="C83">
        <f>IF(C82-D82+B83&lt;0,0,(C82-D82+B83))</f>
        <v>0</v>
      </c>
      <c r="D83">
        <f>IF(WEEKDAY(Tabela1[[#This Row],[Data]],2)=3,260,190)+Tabela1[[#This Row],[PODLEWANIE]]</f>
        <v>260</v>
      </c>
      <c r="E83">
        <f>IF(C82-D82+B83&lt;0,-(C82-D82+B83),0)</f>
        <v>190</v>
      </c>
      <c r="F83" t="b">
        <f>Tabela1[[#This Row],[wodociagi]]=1</f>
        <v>0</v>
      </c>
      <c r="G83" s="2" t="b">
        <f>AND(Tabela1[[#This Row],[Data]]&gt;=DATE(2022,4,1),Tabela1[[#This Row],[Data]]&lt;=DATE(2022,9,30))</f>
        <v>0</v>
      </c>
      <c r="H83" s="2" t="b">
        <f>SUM(B79:B83)=0</f>
        <v>0</v>
      </c>
      <c r="I83" s="2" t="b">
        <f>AND(Tabela1[[#This Row],[1kwietnia-30wrzesnia]],Tabela1[[#This Row],[NIE PADALO]],IF(OR(I79,I80,I81,I82),FALSE,TRUE))</f>
        <v>0</v>
      </c>
      <c r="J83" s="2">
        <f>IF(Tabela1[[#This Row],[CZY PODLEWAMY]],300,0)</f>
        <v>0</v>
      </c>
      <c r="K83" s="2">
        <f>IF(Tabela1[[#This Row],[retencja]]=0,K82+1,0)</f>
        <v>1</v>
      </c>
    </row>
    <row r="84" spans="1:11" x14ac:dyDescent="0.25">
      <c r="A84" s="1">
        <v>44644</v>
      </c>
      <c r="B84">
        <v>0</v>
      </c>
      <c r="C84">
        <f>IF(C83-D83+B84&lt;0,0,(C83-D83+B84))</f>
        <v>0</v>
      </c>
      <c r="D84">
        <f>IF(WEEKDAY(Tabela1[[#This Row],[Data]],2)=3,260,190)+Tabela1[[#This Row],[PODLEWANIE]]</f>
        <v>190</v>
      </c>
      <c r="E84">
        <f>IF(C83-D83+B84&lt;0,-(C83-D83+B84),0)</f>
        <v>260</v>
      </c>
      <c r="F84" t="b">
        <f>Tabela1[[#This Row],[wodociagi]]=1</f>
        <v>0</v>
      </c>
      <c r="G84" s="2" t="b">
        <f>AND(Tabela1[[#This Row],[Data]]&gt;=DATE(2022,4,1),Tabela1[[#This Row],[Data]]&lt;=DATE(2022,9,30))</f>
        <v>0</v>
      </c>
      <c r="H84" s="2" t="b">
        <f>SUM(B80:B84)=0</f>
        <v>0</v>
      </c>
      <c r="I84" s="2" t="b">
        <f>AND(Tabela1[[#This Row],[1kwietnia-30wrzesnia]],Tabela1[[#This Row],[NIE PADALO]],IF(OR(I80,I81,I82,I83),FALSE,TRUE))</f>
        <v>0</v>
      </c>
      <c r="J84" s="2">
        <f>IF(Tabela1[[#This Row],[CZY PODLEWAMY]],300,0)</f>
        <v>0</v>
      </c>
      <c r="K84" s="2">
        <f>IF(Tabela1[[#This Row],[retencja]]=0,K83+1,0)</f>
        <v>2</v>
      </c>
    </row>
    <row r="85" spans="1:11" x14ac:dyDescent="0.25">
      <c r="A85" s="1">
        <v>44645</v>
      </c>
      <c r="B85">
        <v>0</v>
      </c>
      <c r="C85">
        <f>IF(C84-D84+B85&lt;0,0,(C84-D84+B85))</f>
        <v>0</v>
      </c>
      <c r="D85">
        <f>IF(WEEKDAY(Tabela1[[#This Row],[Data]],2)=3,260,190)+Tabela1[[#This Row],[PODLEWANIE]]</f>
        <v>190</v>
      </c>
      <c r="E85">
        <f>IF(C84-D84+B85&lt;0,-(C84-D84+B85),0)</f>
        <v>190</v>
      </c>
      <c r="F85" t="b">
        <f>Tabela1[[#This Row],[wodociagi]]=1</f>
        <v>0</v>
      </c>
      <c r="G85" s="2" t="b">
        <f>AND(Tabela1[[#This Row],[Data]]&gt;=DATE(2022,4,1),Tabela1[[#This Row],[Data]]&lt;=DATE(2022,9,30))</f>
        <v>0</v>
      </c>
      <c r="H85" s="2" t="b">
        <f>SUM(B81:B85)=0</f>
        <v>0</v>
      </c>
      <c r="I85" s="2" t="b">
        <f>AND(Tabela1[[#This Row],[1kwietnia-30wrzesnia]],Tabela1[[#This Row],[NIE PADALO]],IF(OR(I81,I82,I83,I84),FALSE,TRUE))</f>
        <v>0</v>
      </c>
      <c r="J85" s="2">
        <f>IF(Tabela1[[#This Row],[CZY PODLEWAMY]],300,0)</f>
        <v>0</v>
      </c>
      <c r="K85" s="2">
        <f>IF(Tabela1[[#This Row],[retencja]]=0,K84+1,0)</f>
        <v>3</v>
      </c>
    </row>
    <row r="86" spans="1:11" x14ac:dyDescent="0.25">
      <c r="A86" s="1">
        <v>44646</v>
      </c>
      <c r="B86">
        <v>0</v>
      </c>
      <c r="C86">
        <f>IF(C85-D85+B86&lt;0,0,(C85-D85+B86))</f>
        <v>0</v>
      </c>
      <c r="D86">
        <f>IF(WEEKDAY(Tabela1[[#This Row],[Data]],2)=3,260,190)+Tabela1[[#This Row],[PODLEWANIE]]</f>
        <v>190</v>
      </c>
      <c r="E86">
        <f>IF(C85-D85+B86&lt;0,-(C85-D85+B86),0)</f>
        <v>190</v>
      </c>
      <c r="F86" t="b">
        <f>Tabela1[[#This Row],[wodociagi]]=1</f>
        <v>0</v>
      </c>
      <c r="G86" s="2" t="b">
        <f>AND(Tabela1[[#This Row],[Data]]&gt;=DATE(2022,4,1),Tabela1[[#This Row],[Data]]&lt;=DATE(2022,9,30))</f>
        <v>0</v>
      </c>
      <c r="H86" s="2" t="b">
        <f>SUM(B82:B86)=0</f>
        <v>0</v>
      </c>
      <c r="I86" s="2" t="b">
        <f>AND(Tabela1[[#This Row],[1kwietnia-30wrzesnia]],Tabela1[[#This Row],[NIE PADALO]],IF(OR(I82,I83,I84,I85),FALSE,TRUE))</f>
        <v>0</v>
      </c>
      <c r="J86" s="2">
        <f>IF(Tabela1[[#This Row],[CZY PODLEWAMY]],300,0)</f>
        <v>0</v>
      </c>
      <c r="K86" s="2">
        <f>IF(Tabela1[[#This Row],[retencja]]=0,K85+1,0)</f>
        <v>4</v>
      </c>
    </row>
    <row r="87" spans="1:11" x14ac:dyDescent="0.25">
      <c r="A87" s="1">
        <v>44647</v>
      </c>
      <c r="B87">
        <v>0</v>
      </c>
      <c r="C87">
        <f>IF(C86-D86+B87&lt;0,0,(C86-D86+B87))</f>
        <v>0</v>
      </c>
      <c r="D87">
        <f>IF(WEEKDAY(Tabela1[[#This Row],[Data]],2)=3,260,190)+Tabela1[[#This Row],[PODLEWANIE]]</f>
        <v>190</v>
      </c>
      <c r="E87">
        <f>IF(C86-D86+B87&lt;0,-(C86-D86+B87),0)</f>
        <v>190</v>
      </c>
      <c r="F87" t="b">
        <f>Tabela1[[#This Row],[wodociagi]]=1</f>
        <v>0</v>
      </c>
      <c r="G87" s="2" t="b">
        <f>AND(Tabela1[[#This Row],[Data]]&gt;=DATE(2022,4,1),Tabela1[[#This Row],[Data]]&lt;=DATE(2022,9,30))</f>
        <v>0</v>
      </c>
      <c r="H87" s="2" t="b">
        <f>SUM(B83:B87)=0</f>
        <v>1</v>
      </c>
      <c r="I87" s="2" t="b">
        <f>AND(Tabela1[[#This Row],[1kwietnia-30wrzesnia]],Tabela1[[#This Row],[NIE PADALO]],IF(OR(I83,I84,I85,I86),FALSE,TRUE))</f>
        <v>0</v>
      </c>
      <c r="J87" s="2">
        <f>IF(Tabela1[[#This Row],[CZY PODLEWAMY]],300,0)</f>
        <v>0</v>
      </c>
      <c r="K87" s="2">
        <f>IF(Tabela1[[#This Row],[retencja]]=0,K86+1,0)</f>
        <v>5</v>
      </c>
    </row>
    <row r="88" spans="1:11" x14ac:dyDescent="0.25">
      <c r="A88" s="1">
        <v>44648</v>
      </c>
      <c r="B88">
        <v>0</v>
      </c>
      <c r="C88">
        <f>IF(C87-D87+B88&lt;0,0,(C87-D87+B88))</f>
        <v>0</v>
      </c>
      <c r="D88">
        <f>IF(WEEKDAY(Tabela1[[#This Row],[Data]],2)=3,260,190)+Tabela1[[#This Row],[PODLEWANIE]]</f>
        <v>190</v>
      </c>
      <c r="E88">
        <f>IF(C87-D87+B88&lt;0,-(C87-D87+B88),0)</f>
        <v>190</v>
      </c>
      <c r="F88" t="b">
        <f>Tabela1[[#This Row],[wodociagi]]=1</f>
        <v>0</v>
      </c>
      <c r="G88" s="2" t="b">
        <f>AND(Tabela1[[#This Row],[Data]]&gt;=DATE(2022,4,1),Tabela1[[#This Row],[Data]]&lt;=DATE(2022,9,30))</f>
        <v>0</v>
      </c>
      <c r="H88" s="2" t="b">
        <f>SUM(B84:B88)=0</f>
        <v>1</v>
      </c>
      <c r="I88" s="2" t="b">
        <f>AND(Tabela1[[#This Row],[1kwietnia-30wrzesnia]],Tabela1[[#This Row],[NIE PADALO]],IF(OR(I84,I85,I86,I87),FALSE,TRUE))</f>
        <v>0</v>
      </c>
      <c r="J88" s="2">
        <f>IF(Tabela1[[#This Row],[CZY PODLEWAMY]],300,0)</f>
        <v>0</v>
      </c>
      <c r="K88" s="2">
        <f>IF(Tabela1[[#This Row],[retencja]]=0,K87+1,0)</f>
        <v>6</v>
      </c>
    </row>
    <row r="89" spans="1:11" x14ac:dyDescent="0.25">
      <c r="A89" s="1">
        <v>44649</v>
      </c>
      <c r="B89">
        <v>0</v>
      </c>
      <c r="C89">
        <f>IF(C88-D88+B89&lt;0,0,(C88-D88+B89))</f>
        <v>0</v>
      </c>
      <c r="D89">
        <f>IF(WEEKDAY(Tabela1[[#This Row],[Data]],2)=3,260,190)+Tabela1[[#This Row],[PODLEWANIE]]</f>
        <v>190</v>
      </c>
      <c r="E89">
        <f>IF(C88-D88+B89&lt;0,-(C88-D88+B89),0)</f>
        <v>190</v>
      </c>
      <c r="F89" t="b">
        <f>Tabela1[[#This Row],[wodociagi]]=1</f>
        <v>0</v>
      </c>
      <c r="G89" s="2" t="b">
        <f>AND(Tabela1[[#This Row],[Data]]&gt;=DATE(2022,4,1),Tabela1[[#This Row],[Data]]&lt;=DATE(2022,9,30))</f>
        <v>0</v>
      </c>
      <c r="H89" s="2" t="b">
        <f>SUM(B85:B89)=0</f>
        <v>1</v>
      </c>
      <c r="I89" s="2" t="b">
        <f>AND(Tabela1[[#This Row],[1kwietnia-30wrzesnia]],Tabela1[[#This Row],[NIE PADALO]],IF(OR(I85,I86,I87,I88),FALSE,TRUE))</f>
        <v>0</v>
      </c>
      <c r="J89" s="2">
        <f>IF(Tabela1[[#This Row],[CZY PODLEWAMY]],300,0)</f>
        <v>0</v>
      </c>
      <c r="K89" s="2">
        <f>IF(Tabela1[[#This Row],[retencja]]=0,K88+1,0)</f>
        <v>7</v>
      </c>
    </row>
    <row r="90" spans="1:11" x14ac:dyDescent="0.25">
      <c r="A90" s="1">
        <v>44650</v>
      </c>
      <c r="B90">
        <v>0</v>
      </c>
      <c r="C90">
        <f>IF(C89-D89+B90&lt;0,0,(C89-D89+B90))</f>
        <v>0</v>
      </c>
      <c r="D90">
        <f>IF(WEEKDAY(Tabela1[[#This Row],[Data]],2)=3,260,190)+Tabela1[[#This Row],[PODLEWANIE]]</f>
        <v>260</v>
      </c>
      <c r="E90">
        <f>IF(C89-D89+B90&lt;0,-(C89-D89+B90),0)</f>
        <v>190</v>
      </c>
      <c r="F90" t="b">
        <f>Tabela1[[#This Row],[wodociagi]]=1</f>
        <v>0</v>
      </c>
      <c r="G90" s="2" t="b">
        <f>AND(Tabela1[[#This Row],[Data]]&gt;=DATE(2022,4,1),Tabela1[[#This Row],[Data]]&lt;=DATE(2022,9,30))</f>
        <v>0</v>
      </c>
      <c r="H90" s="2" t="b">
        <f>SUM(B86:B90)=0</f>
        <v>1</v>
      </c>
      <c r="I90" s="2" t="b">
        <f>AND(Tabela1[[#This Row],[1kwietnia-30wrzesnia]],Tabela1[[#This Row],[NIE PADALO]],IF(OR(I86,I87,I88,I89),FALSE,TRUE))</f>
        <v>0</v>
      </c>
      <c r="J90" s="2">
        <f>IF(Tabela1[[#This Row],[CZY PODLEWAMY]],300,0)</f>
        <v>0</v>
      </c>
      <c r="K90" s="2">
        <f>IF(Tabela1[[#This Row],[retencja]]=0,K89+1,0)</f>
        <v>8</v>
      </c>
    </row>
    <row r="91" spans="1:11" x14ac:dyDescent="0.25">
      <c r="A91" s="1">
        <v>44651</v>
      </c>
      <c r="B91">
        <v>207</v>
      </c>
      <c r="C91">
        <f>IF(C90-D90+B91&lt;0,0,(C90-D90+B91))</f>
        <v>0</v>
      </c>
      <c r="D91">
        <f>IF(WEEKDAY(Tabela1[[#This Row],[Data]],2)=3,260,190)+Tabela1[[#This Row],[PODLEWANIE]]</f>
        <v>190</v>
      </c>
      <c r="E91">
        <f>IF(C90-D90+B91&lt;0,-(C90-D90+B91),0)</f>
        <v>53</v>
      </c>
      <c r="F91" t="b">
        <f>Tabela1[[#This Row],[wodociagi]]=1</f>
        <v>0</v>
      </c>
      <c r="G91" s="2" t="b">
        <f>AND(Tabela1[[#This Row],[Data]]&gt;=DATE(2022,4,1),Tabela1[[#This Row],[Data]]&lt;=DATE(2022,9,30))</f>
        <v>0</v>
      </c>
      <c r="H91" s="2" t="b">
        <f>SUM(B87:B91)=0</f>
        <v>0</v>
      </c>
      <c r="I91" s="2" t="b">
        <f>AND(Tabela1[[#This Row],[1kwietnia-30wrzesnia]],Tabela1[[#This Row],[NIE PADALO]],IF(OR(I87,I88,I89,I90),FALSE,TRUE))</f>
        <v>0</v>
      </c>
      <c r="J91" s="2">
        <f>IF(Tabela1[[#This Row],[CZY PODLEWAMY]],300,0)</f>
        <v>0</v>
      </c>
      <c r="K91" s="2">
        <f>IF(Tabela1[[#This Row],[retencja]]=0,K90+1,0)</f>
        <v>0</v>
      </c>
    </row>
    <row r="92" spans="1:11" x14ac:dyDescent="0.25">
      <c r="A92" s="1">
        <v>44652</v>
      </c>
      <c r="B92">
        <v>1299</v>
      </c>
      <c r="C92">
        <f>IF(C91-D91+B92&lt;0,0,(C91-D91+B92))</f>
        <v>1109</v>
      </c>
      <c r="D92">
        <f>IF(WEEKDAY(Tabela1[[#This Row],[Data]],2)=3,260,190)+Tabela1[[#This Row],[PODLEWANIE]]</f>
        <v>190</v>
      </c>
      <c r="E92">
        <f>IF(C91-D91+B92&lt;0,-(C91-D91+B92),0)</f>
        <v>0</v>
      </c>
      <c r="F92" t="b">
        <f>Tabela1[[#This Row],[wodociagi]]=1</f>
        <v>0</v>
      </c>
      <c r="G92" s="2" t="b">
        <f>AND(Tabela1[[#This Row],[Data]]&gt;=DATE(2022,4,1),Tabela1[[#This Row],[Data]]&lt;=DATE(2022,9,30))</f>
        <v>1</v>
      </c>
      <c r="H92" s="2" t="b">
        <f>SUM(B88:B92)=0</f>
        <v>0</v>
      </c>
      <c r="I92" s="2" t="b">
        <f>AND(Tabela1[[#This Row],[1kwietnia-30wrzesnia]],Tabela1[[#This Row],[NIE PADALO]],IF(OR(I88,I89,I90,I91),FALSE,TRUE))</f>
        <v>0</v>
      </c>
      <c r="J92" s="2">
        <f>IF(Tabela1[[#This Row],[CZY PODLEWAMY]],300,0)</f>
        <v>0</v>
      </c>
      <c r="K92" s="2">
        <f>IF(Tabela1[[#This Row],[retencja]]=0,K91+1,0)</f>
        <v>0</v>
      </c>
    </row>
    <row r="93" spans="1:11" x14ac:dyDescent="0.25">
      <c r="A93" s="1">
        <v>44653</v>
      </c>
      <c r="B93">
        <v>218</v>
      </c>
      <c r="C93">
        <f>IF(C92-D92+B93&lt;0,0,(C92-D92+B93))</f>
        <v>1137</v>
      </c>
      <c r="D93">
        <f>IF(WEEKDAY(Tabela1[[#This Row],[Data]],2)=3,260,190)+Tabela1[[#This Row],[PODLEWANIE]]</f>
        <v>190</v>
      </c>
      <c r="E93">
        <f>IF(C92-D92+B93&lt;0,-(C92-D92+B93),0)</f>
        <v>0</v>
      </c>
      <c r="F93" t="b">
        <f>Tabela1[[#This Row],[wodociagi]]=1</f>
        <v>0</v>
      </c>
      <c r="G93" s="2" t="b">
        <f>AND(Tabela1[[#This Row],[Data]]&gt;=DATE(2022,4,1),Tabela1[[#This Row],[Data]]&lt;=DATE(2022,9,30))</f>
        <v>1</v>
      </c>
      <c r="H93" s="2" t="b">
        <f>SUM(B89:B93)=0</f>
        <v>0</v>
      </c>
      <c r="I93" s="2" t="b">
        <f>AND(Tabela1[[#This Row],[1kwietnia-30wrzesnia]],Tabela1[[#This Row],[NIE PADALO]],IF(OR(I89,I90,I91,I92),FALSE,TRUE))</f>
        <v>0</v>
      </c>
      <c r="J93" s="2">
        <f>IF(Tabela1[[#This Row],[CZY PODLEWAMY]],300,0)</f>
        <v>0</v>
      </c>
      <c r="K93" s="2">
        <f>IF(Tabela1[[#This Row],[retencja]]=0,K92+1,0)</f>
        <v>0</v>
      </c>
    </row>
    <row r="94" spans="1:11" x14ac:dyDescent="0.25">
      <c r="A94" s="1">
        <v>44654</v>
      </c>
      <c r="B94">
        <v>0</v>
      </c>
      <c r="C94">
        <f>IF(C93-D93+B94&lt;0,0,(C93-D93+B94))</f>
        <v>947</v>
      </c>
      <c r="D94">
        <f>IF(WEEKDAY(Tabela1[[#This Row],[Data]],2)=3,260,190)+Tabela1[[#This Row],[PODLEWANIE]]</f>
        <v>190</v>
      </c>
      <c r="E94">
        <f>IF(C93-D93+B94&lt;0,-(C93-D93+B94),0)</f>
        <v>0</v>
      </c>
      <c r="F94" t="b">
        <f>Tabela1[[#This Row],[wodociagi]]=1</f>
        <v>0</v>
      </c>
      <c r="G94" s="2" t="b">
        <f>AND(Tabela1[[#This Row],[Data]]&gt;=DATE(2022,4,1),Tabela1[[#This Row],[Data]]&lt;=DATE(2022,9,30))</f>
        <v>1</v>
      </c>
      <c r="H94" s="2" t="b">
        <f>SUM(B90:B94)=0</f>
        <v>0</v>
      </c>
      <c r="I94" s="2" t="b">
        <f>AND(Tabela1[[#This Row],[1kwietnia-30wrzesnia]],Tabela1[[#This Row],[NIE PADALO]],IF(OR(I90,I91,I92,I93),FALSE,TRUE))</f>
        <v>0</v>
      </c>
      <c r="J94" s="2">
        <f>IF(Tabela1[[#This Row],[CZY PODLEWAMY]],300,0)</f>
        <v>0</v>
      </c>
      <c r="K94" s="2">
        <f>IF(Tabela1[[#This Row],[retencja]]=0,K93+1,0)</f>
        <v>1</v>
      </c>
    </row>
    <row r="95" spans="1:11" x14ac:dyDescent="0.25">
      <c r="A95" s="1">
        <v>44655</v>
      </c>
      <c r="B95">
        <v>0</v>
      </c>
      <c r="C95">
        <f>IF(C94-D94+B95&lt;0,0,(C94-D94+B95))</f>
        <v>757</v>
      </c>
      <c r="D95">
        <f>IF(WEEKDAY(Tabela1[[#This Row],[Data]],2)=3,260,190)+Tabela1[[#This Row],[PODLEWANIE]]</f>
        <v>190</v>
      </c>
      <c r="E95">
        <f>IF(C94-D94+B95&lt;0,-(C94-D94+B95),0)</f>
        <v>0</v>
      </c>
      <c r="F95" t="b">
        <f>Tabela1[[#This Row],[wodociagi]]=1</f>
        <v>0</v>
      </c>
      <c r="G95" s="2" t="b">
        <f>AND(Tabela1[[#This Row],[Data]]&gt;=DATE(2022,4,1),Tabela1[[#This Row],[Data]]&lt;=DATE(2022,9,30))</f>
        <v>1</v>
      </c>
      <c r="H95" s="2" t="b">
        <f>SUM(B91:B95)=0</f>
        <v>0</v>
      </c>
      <c r="I95" s="2" t="b">
        <f>AND(Tabela1[[#This Row],[1kwietnia-30wrzesnia]],Tabela1[[#This Row],[NIE PADALO]],IF(OR(I91,I92,I93,I94),FALSE,TRUE))</f>
        <v>0</v>
      </c>
      <c r="J95" s="2">
        <f>IF(Tabela1[[#This Row],[CZY PODLEWAMY]],300,0)</f>
        <v>0</v>
      </c>
      <c r="K95" s="2">
        <f>IF(Tabela1[[#This Row],[retencja]]=0,K94+1,0)</f>
        <v>2</v>
      </c>
    </row>
    <row r="96" spans="1:11" x14ac:dyDescent="0.25">
      <c r="A96" s="1">
        <v>44656</v>
      </c>
      <c r="B96">
        <v>0</v>
      </c>
      <c r="C96">
        <f>IF(C95-D95+B96&lt;0,0,(C95-D95+B96))</f>
        <v>567</v>
      </c>
      <c r="D96">
        <f>IF(WEEKDAY(Tabela1[[#This Row],[Data]],2)=3,260,190)+Tabela1[[#This Row],[PODLEWANIE]]</f>
        <v>190</v>
      </c>
      <c r="E96">
        <f>IF(C95-D95+B96&lt;0,-(C95-D95+B96),0)</f>
        <v>0</v>
      </c>
      <c r="F96" t="b">
        <f>Tabela1[[#This Row],[wodociagi]]=1</f>
        <v>0</v>
      </c>
      <c r="G96" s="2" t="b">
        <f>AND(Tabela1[[#This Row],[Data]]&gt;=DATE(2022,4,1),Tabela1[[#This Row],[Data]]&lt;=DATE(2022,9,30))</f>
        <v>1</v>
      </c>
      <c r="H96" s="2" t="b">
        <f>SUM(B92:B96)=0</f>
        <v>0</v>
      </c>
      <c r="I96" s="2" t="b">
        <f>AND(Tabela1[[#This Row],[1kwietnia-30wrzesnia]],Tabela1[[#This Row],[NIE PADALO]],IF(OR(I92,I93,I94,I95),FALSE,TRUE))</f>
        <v>0</v>
      </c>
      <c r="J96" s="2">
        <f>IF(Tabela1[[#This Row],[CZY PODLEWAMY]],300,0)</f>
        <v>0</v>
      </c>
      <c r="K96" s="2">
        <f>IF(Tabela1[[#This Row],[retencja]]=0,K95+1,0)</f>
        <v>3</v>
      </c>
    </row>
    <row r="97" spans="1:11" x14ac:dyDescent="0.25">
      <c r="A97" s="1">
        <v>44657</v>
      </c>
      <c r="B97">
        <v>220</v>
      </c>
      <c r="C97">
        <f>IF(C96-D96+B97&lt;0,0,(C96-D96+B97))</f>
        <v>597</v>
      </c>
      <c r="D97">
        <f>IF(WEEKDAY(Tabela1[[#This Row],[Data]],2)=3,260,190)+Tabela1[[#This Row],[PODLEWANIE]]</f>
        <v>260</v>
      </c>
      <c r="E97">
        <f>IF(C96-D96+B97&lt;0,-(C96-D96+B97),0)</f>
        <v>0</v>
      </c>
      <c r="F97" t="b">
        <f>Tabela1[[#This Row],[wodociagi]]=1</f>
        <v>0</v>
      </c>
      <c r="G97" s="2" t="b">
        <f>AND(Tabela1[[#This Row],[Data]]&gt;=DATE(2022,4,1),Tabela1[[#This Row],[Data]]&lt;=DATE(2022,9,30))</f>
        <v>1</v>
      </c>
      <c r="H97" s="2" t="b">
        <f>SUM(B93:B97)=0</f>
        <v>0</v>
      </c>
      <c r="I97" s="2" t="b">
        <f>AND(Tabela1[[#This Row],[1kwietnia-30wrzesnia]],Tabela1[[#This Row],[NIE PADALO]],IF(OR(I93,I94,I95,I96),FALSE,TRUE))</f>
        <v>0</v>
      </c>
      <c r="J97" s="2">
        <f>IF(Tabela1[[#This Row],[CZY PODLEWAMY]],300,0)</f>
        <v>0</v>
      </c>
      <c r="K97" s="2">
        <f>IF(Tabela1[[#This Row],[retencja]]=0,K96+1,0)</f>
        <v>0</v>
      </c>
    </row>
    <row r="98" spans="1:11" x14ac:dyDescent="0.25">
      <c r="A98" s="1">
        <v>44658</v>
      </c>
      <c r="B98">
        <v>72</v>
      </c>
      <c r="C98">
        <f>IF(C97-D97+B98&lt;0,0,(C97-D97+B98))</f>
        <v>409</v>
      </c>
      <c r="D98">
        <f>IF(WEEKDAY(Tabela1[[#This Row],[Data]],2)=3,260,190)+Tabela1[[#This Row],[PODLEWANIE]]</f>
        <v>190</v>
      </c>
      <c r="E98">
        <f>IF(C97-D97+B98&lt;0,-(C97-D97+B98),0)</f>
        <v>0</v>
      </c>
      <c r="F98" t="b">
        <f>Tabela1[[#This Row],[wodociagi]]=1</f>
        <v>0</v>
      </c>
      <c r="G98" s="2" t="b">
        <f>AND(Tabela1[[#This Row],[Data]]&gt;=DATE(2022,4,1),Tabela1[[#This Row],[Data]]&lt;=DATE(2022,9,30))</f>
        <v>1</v>
      </c>
      <c r="H98" s="2" t="b">
        <f>SUM(B94:B98)=0</f>
        <v>0</v>
      </c>
      <c r="I98" s="2" t="b">
        <f>AND(Tabela1[[#This Row],[1kwietnia-30wrzesnia]],Tabela1[[#This Row],[NIE PADALO]],IF(OR(I94,I95,I96,I97),FALSE,TRUE))</f>
        <v>0</v>
      </c>
      <c r="J98" s="2">
        <f>IF(Tabela1[[#This Row],[CZY PODLEWAMY]],300,0)</f>
        <v>0</v>
      </c>
      <c r="K98" s="2">
        <f>IF(Tabela1[[#This Row],[retencja]]=0,K97+1,0)</f>
        <v>0</v>
      </c>
    </row>
    <row r="99" spans="1:11" x14ac:dyDescent="0.25">
      <c r="A99" s="1">
        <v>44659</v>
      </c>
      <c r="B99">
        <v>0</v>
      </c>
      <c r="C99">
        <f>IF(C98-D98+B99&lt;0,0,(C98-D98+B99))</f>
        <v>219</v>
      </c>
      <c r="D99">
        <f>IF(WEEKDAY(Tabela1[[#This Row],[Data]],2)=3,260,190)+Tabela1[[#This Row],[PODLEWANIE]]</f>
        <v>190</v>
      </c>
      <c r="E99">
        <f>IF(C98-D98+B99&lt;0,-(C98-D98+B99),0)</f>
        <v>0</v>
      </c>
      <c r="F99" t="b">
        <f>Tabela1[[#This Row],[wodociagi]]=1</f>
        <v>0</v>
      </c>
      <c r="G99" s="2" t="b">
        <f>AND(Tabela1[[#This Row],[Data]]&gt;=DATE(2022,4,1),Tabela1[[#This Row],[Data]]&lt;=DATE(2022,9,30))</f>
        <v>1</v>
      </c>
      <c r="H99" s="2" t="b">
        <f>SUM(B95:B99)=0</f>
        <v>0</v>
      </c>
      <c r="I99" s="2" t="b">
        <f>AND(Tabela1[[#This Row],[1kwietnia-30wrzesnia]],Tabela1[[#This Row],[NIE PADALO]],IF(OR(I95,I96,I97,I98),FALSE,TRUE))</f>
        <v>0</v>
      </c>
      <c r="J99" s="2">
        <f>IF(Tabela1[[#This Row],[CZY PODLEWAMY]],300,0)</f>
        <v>0</v>
      </c>
      <c r="K99" s="2">
        <f>IF(Tabela1[[#This Row],[retencja]]=0,K98+1,0)</f>
        <v>1</v>
      </c>
    </row>
    <row r="100" spans="1:11" x14ac:dyDescent="0.25">
      <c r="A100" s="1">
        <v>44660</v>
      </c>
      <c r="B100">
        <v>0</v>
      </c>
      <c r="C100">
        <f>IF(C99-D99+B100&lt;0,0,(C99-D99+B100))</f>
        <v>29</v>
      </c>
      <c r="D100">
        <f>IF(WEEKDAY(Tabela1[[#This Row],[Data]],2)=3,260,190)+Tabela1[[#This Row],[PODLEWANIE]]</f>
        <v>190</v>
      </c>
      <c r="E100">
        <f>IF(C99-D99+B100&lt;0,-(C99-D99+B100),0)</f>
        <v>0</v>
      </c>
      <c r="F100" t="b">
        <f>Tabela1[[#This Row],[wodociagi]]=1</f>
        <v>0</v>
      </c>
      <c r="G100" s="2" t="b">
        <f>AND(Tabela1[[#This Row],[Data]]&gt;=DATE(2022,4,1),Tabela1[[#This Row],[Data]]&lt;=DATE(2022,9,30))</f>
        <v>1</v>
      </c>
      <c r="H100" s="2" t="b">
        <f>SUM(B96:B100)=0</f>
        <v>0</v>
      </c>
      <c r="I100" s="2" t="b">
        <f>AND(Tabela1[[#This Row],[1kwietnia-30wrzesnia]],Tabela1[[#This Row],[NIE PADALO]],IF(OR(I96,I97,I98,I99),FALSE,TRUE))</f>
        <v>0</v>
      </c>
      <c r="J100" s="2">
        <f>IF(Tabela1[[#This Row],[CZY PODLEWAMY]],300,0)</f>
        <v>0</v>
      </c>
      <c r="K100" s="2">
        <f>IF(Tabela1[[#This Row],[retencja]]=0,K99+1,0)</f>
        <v>2</v>
      </c>
    </row>
    <row r="101" spans="1:11" x14ac:dyDescent="0.25">
      <c r="A101" s="1">
        <v>44661</v>
      </c>
      <c r="B101">
        <v>0</v>
      </c>
      <c r="C101">
        <f>IF(C100-D100+B101&lt;0,0,(C100-D100+B101))</f>
        <v>0</v>
      </c>
      <c r="D101">
        <f>IF(WEEKDAY(Tabela1[[#This Row],[Data]],2)=3,260,190)+Tabela1[[#This Row],[PODLEWANIE]]</f>
        <v>190</v>
      </c>
      <c r="E101">
        <f>IF(C100-D100+B101&lt;0,-(C100-D100+B101),0)</f>
        <v>161</v>
      </c>
      <c r="F101" t="b">
        <f>Tabela1[[#This Row],[wodociagi]]=1</f>
        <v>0</v>
      </c>
      <c r="G101" s="2" t="b">
        <f>AND(Tabela1[[#This Row],[Data]]&gt;=DATE(2022,4,1),Tabela1[[#This Row],[Data]]&lt;=DATE(2022,9,30))</f>
        <v>1</v>
      </c>
      <c r="H101" s="2" t="b">
        <f>SUM(B97:B101)=0</f>
        <v>0</v>
      </c>
      <c r="I101" s="2" t="b">
        <f>AND(Tabela1[[#This Row],[1kwietnia-30wrzesnia]],Tabela1[[#This Row],[NIE PADALO]],IF(OR(I97,I98,I99,I100),FALSE,TRUE))</f>
        <v>0</v>
      </c>
      <c r="J101" s="2">
        <f>IF(Tabela1[[#This Row],[CZY PODLEWAMY]],300,0)</f>
        <v>0</v>
      </c>
      <c r="K101" s="2">
        <f>IF(Tabela1[[#This Row],[retencja]]=0,K100+1,0)</f>
        <v>3</v>
      </c>
    </row>
    <row r="102" spans="1:11" x14ac:dyDescent="0.25">
      <c r="A102" s="1">
        <v>44662</v>
      </c>
      <c r="B102">
        <v>0</v>
      </c>
      <c r="C102">
        <f>IF(C101-D101+B102&lt;0,0,(C101-D101+B102))</f>
        <v>0</v>
      </c>
      <c r="D102">
        <f>IF(WEEKDAY(Tabela1[[#This Row],[Data]],2)=3,260,190)+Tabela1[[#This Row],[PODLEWANIE]]</f>
        <v>190</v>
      </c>
      <c r="E102">
        <f>IF(C101-D101+B102&lt;0,-(C101-D101+B102),0)</f>
        <v>190</v>
      </c>
      <c r="F102" t="b">
        <f>Tabela1[[#This Row],[wodociagi]]=1</f>
        <v>0</v>
      </c>
      <c r="G102" s="2" t="b">
        <f>AND(Tabela1[[#This Row],[Data]]&gt;=DATE(2022,4,1),Tabela1[[#This Row],[Data]]&lt;=DATE(2022,9,30))</f>
        <v>1</v>
      </c>
      <c r="H102" s="2" t="b">
        <f>SUM(B98:B102)=0</f>
        <v>0</v>
      </c>
      <c r="I102" s="2" t="b">
        <f>AND(Tabela1[[#This Row],[1kwietnia-30wrzesnia]],Tabela1[[#This Row],[NIE PADALO]],IF(OR(I98,I99,I100,I101),FALSE,TRUE))</f>
        <v>0</v>
      </c>
      <c r="J102" s="2">
        <f>IF(Tabela1[[#This Row],[CZY PODLEWAMY]],300,0)</f>
        <v>0</v>
      </c>
      <c r="K102" s="2">
        <f>IF(Tabela1[[#This Row],[retencja]]=0,K101+1,0)</f>
        <v>4</v>
      </c>
    </row>
    <row r="103" spans="1:11" x14ac:dyDescent="0.25">
      <c r="A103" s="1">
        <v>44663</v>
      </c>
      <c r="B103">
        <v>0</v>
      </c>
      <c r="C103">
        <f>IF(C102-D102+B103&lt;0,0,(C102-D102+B103))</f>
        <v>0</v>
      </c>
      <c r="D103">
        <f>IF(WEEKDAY(Tabela1[[#This Row],[Data]],2)=3,260,190)+Tabela1[[#This Row],[PODLEWANIE]]</f>
        <v>490</v>
      </c>
      <c r="E103">
        <f>IF(C102-D102+B103&lt;0,-(C102-D102+B103),0)</f>
        <v>190</v>
      </c>
      <c r="F103" t="b">
        <f>Tabela1[[#This Row],[wodociagi]]=1</f>
        <v>0</v>
      </c>
      <c r="G103" s="2" t="b">
        <f>AND(Tabela1[[#This Row],[Data]]&gt;=DATE(2022,4,1),Tabela1[[#This Row],[Data]]&lt;=DATE(2022,9,30))</f>
        <v>1</v>
      </c>
      <c r="H103" s="2" t="b">
        <f>SUM(B99:B103)=0</f>
        <v>1</v>
      </c>
      <c r="I103" s="2" t="b">
        <f>AND(Tabela1[[#This Row],[1kwietnia-30wrzesnia]],Tabela1[[#This Row],[NIE PADALO]],IF(OR(I99,I100,I101,I102),FALSE,TRUE))</f>
        <v>1</v>
      </c>
      <c r="J103" s="2">
        <f>IF(Tabela1[[#This Row],[CZY PODLEWAMY]],300,0)</f>
        <v>300</v>
      </c>
      <c r="K103" s="2">
        <f>IF(Tabela1[[#This Row],[retencja]]=0,K102+1,0)</f>
        <v>5</v>
      </c>
    </row>
    <row r="104" spans="1:11" x14ac:dyDescent="0.25">
      <c r="A104" s="1">
        <v>44664</v>
      </c>
      <c r="B104">
        <v>205</v>
      </c>
      <c r="C104">
        <f>IF(C103-D103+B104&lt;0,0,(C103-D103+B104))</f>
        <v>0</v>
      </c>
      <c r="D104">
        <f>IF(WEEKDAY(Tabela1[[#This Row],[Data]],2)=3,260,190)+Tabela1[[#This Row],[PODLEWANIE]]</f>
        <v>260</v>
      </c>
      <c r="E104">
        <f>IF(C103-D103+B104&lt;0,-(C103-D103+B104),0)</f>
        <v>285</v>
      </c>
      <c r="F104" t="b">
        <f>Tabela1[[#This Row],[wodociagi]]=1</f>
        <v>0</v>
      </c>
      <c r="G104" s="2" t="b">
        <f>AND(Tabela1[[#This Row],[Data]]&gt;=DATE(2022,4,1),Tabela1[[#This Row],[Data]]&lt;=DATE(2022,9,30))</f>
        <v>1</v>
      </c>
      <c r="H104" s="2" t="b">
        <f>SUM(B100:B104)=0</f>
        <v>0</v>
      </c>
      <c r="I104" s="2" t="b">
        <f>AND(Tabela1[[#This Row],[1kwietnia-30wrzesnia]],Tabela1[[#This Row],[NIE PADALO]],IF(OR(I100,I101,I102,I103),FALSE,TRUE))</f>
        <v>0</v>
      </c>
      <c r="J104" s="2">
        <f>IF(Tabela1[[#This Row],[CZY PODLEWAMY]],300,0)</f>
        <v>0</v>
      </c>
      <c r="K104" s="2">
        <f>IF(Tabela1[[#This Row],[retencja]]=0,K103+1,0)</f>
        <v>0</v>
      </c>
    </row>
    <row r="105" spans="1:11" x14ac:dyDescent="0.25">
      <c r="A105" s="1">
        <v>44665</v>
      </c>
      <c r="B105">
        <v>0</v>
      </c>
      <c r="C105">
        <f>IF(C104-D104+B105&lt;0,0,(C104-D104+B105))</f>
        <v>0</v>
      </c>
      <c r="D105">
        <f>IF(WEEKDAY(Tabela1[[#This Row],[Data]],2)=3,260,190)+Tabela1[[#This Row],[PODLEWANIE]]</f>
        <v>190</v>
      </c>
      <c r="E105">
        <f>IF(C104-D104+B105&lt;0,-(C104-D104+B105),0)</f>
        <v>260</v>
      </c>
      <c r="F105" t="b">
        <f>Tabela1[[#This Row],[wodociagi]]=1</f>
        <v>0</v>
      </c>
      <c r="G105" s="2" t="b">
        <f>AND(Tabela1[[#This Row],[Data]]&gt;=DATE(2022,4,1),Tabela1[[#This Row],[Data]]&lt;=DATE(2022,9,30))</f>
        <v>1</v>
      </c>
      <c r="H105" s="2" t="b">
        <f>SUM(B101:B105)=0</f>
        <v>0</v>
      </c>
      <c r="I105" s="2" t="b">
        <f>AND(Tabela1[[#This Row],[1kwietnia-30wrzesnia]],Tabela1[[#This Row],[NIE PADALO]],IF(OR(I101,I102,I103,I104),FALSE,TRUE))</f>
        <v>0</v>
      </c>
      <c r="J105" s="2">
        <f>IF(Tabela1[[#This Row],[CZY PODLEWAMY]],300,0)</f>
        <v>0</v>
      </c>
      <c r="K105" s="2">
        <f>IF(Tabela1[[#This Row],[retencja]]=0,K104+1,0)</f>
        <v>1</v>
      </c>
    </row>
    <row r="106" spans="1:11" x14ac:dyDescent="0.25">
      <c r="A106" s="1">
        <v>44666</v>
      </c>
      <c r="B106">
        <v>436</v>
      </c>
      <c r="C106">
        <f>IF(C105-D105+B106&lt;0,0,(C105-D105+B106))</f>
        <v>246</v>
      </c>
      <c r="D106">
        <f>IF(WEEKDAY(Tabela1[[#This Row],[Data]],2)=3,260,190)+Tabela1[[#This Row],[PODLEWANIE]]</f>
        <v>190</v>
      </c>
      <c r="E106">
        <f>IF(C105-D105+B106&lt;0,-(C105-D105+B106),0)</f>
        <v>0</v>
      </c>
      <c r="F106" t="b">
        <f>Tabela1[[#This Row],[wodociagi]]=1</f>
        <v>0</v>
      </c>
      <c r="G106" s="2" t="b">
        <f>AND(Tabela1[[#This Row],[Data]]&gt;=DATE(2022,4,1),Tabela1[[#This Row],[Data]]&lt;=DATE(2022,9,30))</f>
        <v>1</v>
      </c>
      <c r="H106" s="2" t="b">
        <f>SUM(B102:B106)=0</f>
        <v>0</v>
      </c>
      <c r="I106" s="2" t="b">
        <f>AND(Tabela1[[#This Row],[1kwietnia-30wrzesnia]],Tabela1[[#This Row],[NIE PADALO]],IF(OR(I102,I103,I104,I105),FALSE,TRUE))</f>
        <v>0</v>
      </c>
      <c r="J106" s="2">
        <f>IF(Tabela1[[#This Row],[CZY PODLEWAMY]],300,0)</f>
        <v>0</v>
      </c>
      <c r="K106" s="2">
        <f>IF(Tabela1[[#This Row],[retencja]]=0,K105+1,0)</f>
        <v>0</v>
      </c>
    </row>
    <row r="107" spans="1:11" x14ac:dyDescent="0.25">
      <c r="A107" s="1">
        <v>44667</v>
      </c>
      <c r="B107">
        <v>622</v>
      </c>
      <c r="C107">
        <f>IF(C106-D106+B107&lt;0,0,(C106-D106+B107))</f>
        <v>678</v>
      </c>
      <c r="D107">
        <f>IF(WEEKDAY(Tabela1[[#This Row],[Data]],2)=3,260,190)+Tabela1[[#This Row],[PODLEWANIE]]</f>
        <v>190</v>
      </c>
      <c r="E107">
        <f>IF(C106-D106+B107&lt;0,-(C106-D106+B107),0)</f>
        <v>0</v>
      </c>
      <c r="F107" t="b">
        <f>Tabela1[[#This Row],[wodociagi]]=1</f>
        <v>0</v>
      </c>
      <c r="G107" s="2" t="b">
        <f>AND(Tabela1[[#This Row],[Data]]&gt;=DATE(2022,4,1),Tabela1[[#This Row],[Data]]&lt;=DATE(2022,9,30))</f>
        <v>1</v>
      </c>
      <c r="H107" s="2" t="b">
        <f>SUM(B103:B107)=0</f>
        <v>0</v>
      </c>
      <c r="I107" s="2" t="b">
        <f>AND(Tabela1[[#This Row],[1kwietnia-30wrzesnia]],Tabela1[[#This Row],[NIE PADALO]],IF(OR(I103,I104,I105,I106),FALSE,TRUE))</f>
        <v>0</v>
      </c>
      <c r="J107" s="2">
        <f>IF(Tabela1[[#This Row],[CZY PODLEWAMY]],300,0)</f>
        <v>0</v>
      </c>
      <c r="K107" s="2">
        <f>IF(Tabela1[[#This Row],[retencja]]=0,K106+1,0)</f>
        <v>0</v>
      </c>
    </row>
    <row r="108" spans="1:11" x14ac:dyDescent="0.25">
      <c r="A108" s="1">
        <v>44668</v>
      </c>
      <c r="B108">
        <v>34</v>
      </c>
      <c r="C108">
        <f>IF(C107-D107+B108&lt;0,0,(C107-D107+B108))</f>
        <v>522</v>
      </c>
      <c r="D108">
        <f>IF(WEEKDAY(Tabela1[[#This Row],[Data]],2)=3,260,190)+Tabela1[[#This Row],[PODLEWANIE]]</f>
        <v>190</v>
      </c>
      <c r="E108">
        <f>IF(C107-D107+B108&lt;0,-(C107-D107+B108),0)</f>
        <v>0</v>
      </c>
      <c r="F108" t="b">
        <f>Tabela1[[#This Row],[wodociagi]]=1</f>
        <v>0</v>
      </c>
      <c r="G108" s="2" t="b">
        <f>AND(Tabela1[[#This Row],[Data]]&gt;=DATE(2022,4,1),Tabela1[[#This Row],[Data]]&lt;=DATE(2022,9,30))</f>
        <v>1</v>
      </c>
      <c r="H108" s="2" t="b">
        <f>SUM(B104:B108)=0</f>
        <v>0</v>
      </c>
      <c r="I108" s="2" t="b">
        <f>AND(Tabela1[[#This Row],[1kwietnia-30wrzesnia]],Tabela1[[#This Row],[NIE PADALO]],IF(OR(I104,I105,I106,I107),FALSE,TRUE))</f>
        <v>0</v>
      </c>
      <c r="J108" s="2">
        <f>IF(Tabela1[[#This Row],[CZY PODLEWAMY]],300,0)</f>
        <v>0</v>
      </c>
      <c r="K108" s="2">
        <f>IF(Tabela1[[#This Row],[retencja]]=0,K107+1,0)</f>
        <v>0</v>
      </c>
    </row>
    <row r="109" spans="1:11" x14ac:dyDescent="0.25">
      <c r="A109" s="1">
        <v>44669</v>
      </c>
      <c r="B109">
        <v>0</v>
      </c>
      <c r="C109">
        <f>IF(C108-D108+B109&lt;0,0,(C108-D108+B109))</f>
        <v>332</v>
      </c>
      <c r="D109">
        <f>IF(WEEKDAY(Tabela1[[#This Row],[Data]],2)=3,260,190)+Tabela1[[#This Row],[PODLEWANIE]]</f>
        <v>190</v>
      </c>
      <c r="E109">
        <f>IF(C108-D108+B109&lt;0,-(C108-D108+B109),0)</f>
        <v>0</v>
      </c>
      <c r="F109" t="b">
        <f>Tabela1[[#This Row],[wodociagi]]=1</f>
        <v>0</v>
      </c>
      <c r="G109" s="2" t="b">
        <f>AND(Tabela1[[#This Row],[Data]]&gt;=DATE(2022,4,1),Tabela1[[#This Row],[Data]]&lt;=DATE(2022,9,30))</f>
        <v>1</v>
      </c>
      <c r="H109" s="2" t="b">
        <f>SUM(B105:B109)=0</f>
        <v>0</v>
      </c>
      <c r="I109" s="2" t="b">
        <f>AND(Tabela1[[#This Row],[1kwietnia-30wrzesnia]],Tabela1[[#This Row],[NIE PADALO]],IF(OR(I105,I106,I107,I108),FALSE,TRUE))</f>
        <v>0</v>
      </c>
      <c r="J109" s="2">
        <f>IF(Tabela1[[#This Row],[CZY PODLEWAMY]],300,0)</f>
        <v>0</v>
      </c>
      <c r="K109" s="2">
        <f>IF(Tabela1[[#This Row],[retencja]]=0,K108+1,0)</f>
        <v>1</v>
      </c>
    </row>
    <row r="110" spans="1:11" x14ac:dyDescent="0.25">
      <c r="A110" s="1">
        <v>44670</v>
      </c>
      <c r="B110">
        <v>0</v>
      </c>
      <c r="C110">
        <f>IF(C109-D109+B110&lt;0,0,(C109-D109+B110))</f>
        <v>142</v>
      </c>
      <c r="D110">
        <f>IF(WEEKDAY(Tabela1[[#This Row],[Data]],2)=3,260,190)+Tabela1[[#This Row],[PODLEWANIE]]</f>
        <v>190</v>
      </c>
      <c r="E110">
        <f>IF(C109-D109+B110&lt;0,-(C109-D109+B110),0)</f>
        <v>0</v>
      </c>
      <c r="F110" t="b">
        <f>Tabela1[[#This Row],[wodociagi]]=1</f>
        <v>0</v>
      </c>
      <c r="G110" s="2" t="b">
        <f>AND(Tabela1[[#This Row],[Data]]&gt;=DATE(2022,4,1),Tabela1[[#This Row],[Data]]&lt;=DATE(2022,9,30))</f>
        <v>1</v>
      </c>
      <c r="H110" s="2" t="b">
        <f>SUM(B106:B110)=0</f>
        <v>0</v>
      </c>
      <c r="I110" s="2" t="b">
        <f>AND(Tabela1[[#This Row],[1kwietnia-30wrzesnia]],Tabela1[[#This Row],[NIE PADALO]],IF(OR(I106,I107,I108,I109),FALSE,TRUE))</f>
        <v>0</v>
      </c>
      <c r="J110" s="2">
        <f>IF(Tabela1[[#This Row],[CZY PODLEWAMY]],300,0)</f>
        <v>0</v>
      </c>
      <c r="K110" s="2">
        <f>IF(Tabela1[[#This Row],[retencja]]=0,K109+1,0)</f>
        <v>2</v>
      </c>
    </row>
    <row r="111" spans="1:11" x14ac:dyDescent="0.25">
      <c r="A111" s="1">
        <v>44671</v>
      </c>
      <c r="B111">
        <v>0</v>
      </c>
      <c r="C111">
        <f>IF(C110-D110+B111&lt;0,0,(C110-D110+B111))</f>
        <v>0</v>
      </c>
      <c r="D111">
        <f>IF(WEEKDAY(Tabela1[[#This Row],[Data]],2)=3,260,190)+Tabela1[[#This Row],[PODLEWANIE]]</f>
        <v>260</v>
      </c>
      <c r="E111">
        <f>IF(C110-D110+B111&lt;0,-(C110-D110+B111),0)</f>
        <v>48</v>
      </c>
      <c r="F111" t="b">
        <f>Tabela1[[#This Row],[wodociagi]]=1</f>
        <v>0</v>
      </c>
      <c r="G111" s="2" t="b">
        <f>AND(Tabela1[[#This Row],[Data]]&gt;=DATE(2022,4,1),Tabela1[[#This Row],[Data]]&lt;=DATE(2022,9,30))</f>
        <v>1</v>
      </c>
      <c r="H111" s="2" t="b">
        <f>SUM(B107:B111)=0</f>
        <v>0</v>
      </c>
      <c r="I111" s="2" t="b">
        <f>AND(Tabela1[[#This Row],[1kwietnia-30wrzesnia]],Tabela1[[#This Row],[NIE PADALO]],IF(OR(I107,I108,I109,I110),FALSE,TRUE))</f>
        <v>0</v>
      </c>
      <c r="J111" s="2">
        <f>IF(Tabela1[[#This Row],[CZY PODLEWAMY]],300,0)</f>
        <v>0</v>
      </c>
      <c r="K111" s="2">
        <f>IF(Tabela1[[#This Row],[retencja]]=0,K110+1,0)</f>
        <v>3</v>
      </c>
    </row>
    <row r="112" spans="1:11" x14ac:dyDescent="0.25">
      <c r="A112" s="1">
        <v>44672</v>
      </c>
      <c r="B112">
        <v>0</v>
      </c>
      <c r="C112">
        <f>IF(C111-D111+B112&lt;0,0,(C111-D111+B112))</f>
        <v>0</v>
      </c>
      <c r="D112">
        <f>IF(WEEKDAY(Tabela1[[#This Row],[Data]],2)=3,260,190)+Tabela1[[#This Row],[PODLEWANIE]]</f>
        <v>190</v>
      </c>
      <c r="E112">
        <f>IF(C111-D111+B112&lt;0,-(C111-D111+B112),0)</f>
        <v>260</v>
      </c>
      <c r="F112" t="b">
        <f>Tabela1[[#This Row],[wodociagi]]=1</f>
        <v>0</v>
      </c>
      <c r="G112" s="2" t="b">
        <f>AND(Tabela1[[#This Row],[Data]]&gt;=DATE(2022,4,1),Tabela1[[#This Row],[Data]]&lt;=DATE(2022,9,30))</f>
        <v>1</v>
      </c>
      <c r="H112" s="2" t="b">
        <f>SUM(B108:B112)=0</f>
        <v>0</v>
      </c>
      <c r="I112" s="2" t="b">
        <f>AND(Tabela1[[#This Row],[1kwietnia-30wrzesnia]],Tabela1[[#This Row],[NIE PADALO]],IF(OR(I108,I109,I110,I111),FALSE,TRUE))</f>
        <v>0</v>
      </c>
      <c r="J112" s="2">
        <f>IF(Tabela1[[#This Row],[CZY PODLEWAMY]],300,0)</f>
        <v>0</v>
      </c>
      <c r="K112" s="2">
        <f>IF(Tabela1[[#This Row],[retencja]]=0,K111+1,0)</f>
        <v>4</v>
      </c>
    </row>
    <row r="113" spans="1:11" x14ac:dyDescent="0.25">
      <c r="A113" s="1">
        <v>44673</v>
      </c>
      <c r="B113">
        <v>0</v>
      </c>
      <c r="C113">
        <f>IF(C112-D112+B113&lt;0,0,(C112-D112+B113))</f>
        <v>0</v>
      </c>
      <c r="D113">
        <f>IF(WEEKDAY(Tabela1[[#This Row],[Data]],2)=3,260,190)+Tabela1[[#This Row],[PODLEWANIE]]</f>
        <v>490</v>
      </c>
      <c r="E113">
        <f>IF(C112-D112+B113&lt;0,-(C112-D112+B113),0)</f>
        <v>190</v>
      </c>
      <c r="F113" t="b">
        <f>Tabela1[[#This Row],[wodociagi]]=1</f>
        <v>0</v>
      </c>
      <c r="G113" s="2" t="b">
        <f>AND(Tabela1[[#This Row],[Data]]&gt;=DATE(2022,4,1),Tabela1[[#This Row],[Data]]&lt;=DATE(2022,9,30))</f>
        <v>1</v>
      </c>
      <c r="H113" s="2" t="b">
        <f>SUM(B109:B113)=0</f>
        <v>1</v>
      </c>
      <c r="I113" s="2" t="b">
        <f>AND(Tabela1[[#This Row],[1kwietnia-30wrzesnia]],Tabela1[[#This Row],[NIE PADALO]],IF(OR(I109,I110,I111,I112),FALSE,TRUE))</f>
        <v>1</v>
      </c>
      <c r="J113" s="2">
        <f>IF(Tabela1[[#This Row],[CZY PODLEWAMY]],300,0)</f>
        <v>300</v>
      </c>
      <c r="K113" s="2">
        <f>IF(Tabela1[[#This Row],[retencja]]=0,K112+1,0)</f>
        <v>5</v>
      </c>
    </row>
    <row r="114" spans="1:11" x14ac:dyDescent="0.25">
      <c r="A114" s="1">
        <v>44674</v>
      </c>
      <c r="B114">
        <v>0</v>
      </c>
      <c r="C114">
        <f>IF(C113-D113+B114&lt;0,0,(C113-D113+B114))</f>
        <v>0</v>
      </c>
      <c r="D114">
        <f>IF(WEEKDAY(Tabela1[[#This Row],[Data]],2)=3,260,190)+Tabela1[[#This Row],[PODLEWANIE]]</f>
        <v>190</v>
      </c>
      <c r="E114">
        <f>IF(C113-D113+B114&lt;0,-(C113-D113+B114),0)</f>
        <v>490</v>
      </c>
      <c r="F114" t="b">
        <f>Tabela1[[#This Row],[wodociagi]]=1</f>
        <v>0</v>
      </c>
      <c r="G114" s="2" t="b">
        <f>AND(Tabela1[[#This Row],[Data]]&gt;=DATE(2022,4,1),Tabela1[[#This Row],[Data]]&lt;=DATE(2022,9,30))</f>
        <v>1</v>
      </c>
      <c r="H114" s="2" t="b">
        <f>SUM(B110:B114)=0</f>
        <v>1</v>
      </c>
      <c r="I114" s="2" t="b">
        <f>AND(Tabela1[[#This Row],[1kwietnia-30wrzesnia]],Tabela1[[#This Row],[NIE PADALO]],IF(OR(I110,I111,I112,I113),FALSE,TRUE))</f>
        <v>0</v>
      </c>
      <c r="J114" s="2">
        <f>IF(Tabela1[[#This Row],[CZY PODLEWAMY]],300,0)</f>
        <v>0</v>
      </c>
      <c r="K114" s="2">
        <f>IF(Tabela1[[#This Row],[retencja]]=0,K113+1,0)</f>
        <v>6</v>
      </c>
    </row>
    <row r="115" spans="1:11" x14ac:dyDescent="0.25">
      <c r="A115" s="1">
        <v>44675</v>
      </c>
      <c r="B115">
        <v>0</v>
      </c>
      <c r="C115">
        <f>IF(C114-D114+B115&lt;0,0,(C114-D114+B115))</f>
        <v>0</v>
      </c>
      <c r="D115">
        <f>IF(WEEKDAY(Tabela1[[#This Row],[Data]],2)=3,260,190)+Tabela1[[#This Row],[PODLEWANIE]]</f>
        <v>190</v>
      </c>
      <c r="E115">
        <f>IF(C114-D114+B115&lt;0,-(C114-D114+B115),0)</f>
        <v>190</v>
      </c>
      <c r="F115" t="b">
        <f>Tabela1[[#This Row],[wodociagi]]=1</f>
        <v>0</v>
      </c>
      <c r="G115" s="2" t="b">
        <f>AND(Tabela1[[#This Row],[Data]]&gt;=DATE(2022,4,1),Tabela1[[#This Row],[Data]]&lt;=DATE(2022,9,30))</f>
        <v>1</v>
      </c>
      <c r="H115" s="2" t="b">
        <f>SUM(B111:B115)=0</f>
        <v>1</v>
      </c>
      <c r="I115" s="2" t="b">
        <f>AND(Tabela1[[#This Row],[1kwietnia-30wrzesnia]],Tabela1[[#This Row],[NIE PADALO]],IF(OR(I111,I112,I113,I114),FALSE,TRUE))</f>
        <v>0</v>
      </c>
      <c r="J115" s="2">
        <f>IF(Tabela1[[#This Row],[CZY PODLEWAMY]],300,0)</f>
        <v>0</v>
      </c>
      <c r="K115" s="2">
        <f>IF(Tabela1[[#This Row],[retencja]]=0,K114+1,0)</f>
        <v>7</v>
      </c>
    </row>
    <row r="116" spans="1:11" x14ac:dyDescent="0.25">
      <c r="A116" s="1">
        <v>44676</v>
      </c>
      <c r="B116">
        <v>0</v>
      </c>
      <c r="C116">
        <f>IF(C115-D115+B116&lt;0,0,(C115-D115+B116))</f>
        <v>0</v>
      </c>
      <c r="D116">
        <f>IF(WEEKDAY(Tabela1[[#This Row],[Data]],2)=3,260,190)+Tabela1[[#This Row],[PODLEWANIE]]</f>
        <v>190</v>
      </c>
      <c r="E116">
        <f>IF(C115-D115+B116&lt;0,-(C115-D115+B116),0)</f>
        <v>190</v>
      </c>
      <c r="F116" t="b">
        <f>Tabela1[[#This Row],[wodociagi]]=1</f>
        <v>0</v>
      </c>
      <c r="G116" s="2" t="b">
        <f>AND(Tabela1[[#This Row],[Data]]&gt;=DATE(2022,4,1),Tabela1[[#This Row],[Data]]&lt;=DATE(2022,9,30))</f>
        <v>1</v>
      </c>
      <c r="H116" s="2" t="b">
        <f>SUM(B112:B116)=0</f>
        <v>1</v>
      </c>
      <c r="I116" s="2" t="b">
        <f>AND(Tabela1[[#This Row],[1kwietnia-30wrzesnia]],Tabela1[[#This Row],[NIE PADALO]],IF(OR(I112,I113,I114,I115),FALSE,TRUE))</f>
        <v>0</v>
      </c>
      <c r="J116" s="2">
        <f>IF(Tabela1[[#This Row],[CZY PODLEWAMY]],300,0)</f>
        <v>0</v>
      </c>
      <c r="K116" s="2">
        <f>IF(Tabela1[[#This Row],[retencja]]=0,K115+1,0)</f>
        <v>8</v>
      </c>
    </row>
    <row r="117" spans="1:11" x14ac:dyDescent="0.25">
      <c r="A117" s="1">
        <v>44677</v>
      </c>
      <c r="B117">
        <v>0</v>
      </c>
      <c r="C117">
        <f>IF(C116-D116+B117&lt;0,0,(C116-D116+B117))</f>
        <v>0</v>
      </c>
      <c r="D117">
        <f>IF(WEEKDAY(Tabela1[[#This Row],[Data]],2)=3,260,190)+Tabela1[[#This Row],[PODLEWANIE]]</f>
        <v>190</v>
      </c>
      <c r="E117">
        <f>IF(C116-D116+B117&lt;0,-(C116-D116+B117),0)</f>
        <v>190</v>
      </c>
      <c r="F117" t="b">
        <f>Tabela1[[#This Row],[wodociagi]]=1</f>
        <v>0</v>
      </c>
      <c r="G117" s="2" t="b">
        <f>AND(Tabela1[[#This Row],[Data]]&gt;=DATE(2022,4,1),Tabela1[[#This Row],[Data]]&lt;=DATE(2022,9,30))</f>
        <v>1</v>
      </c>
      <c r="H117" s="2" t="b">
        <f>SUM(B113:B117)=0</f>
        <v>1</v>
      </c>
      <c r="I117" s="2" t="b">
        <f>AND(Tabela1[[#This Row],[1kwietnia-30wrzesnia]],Tabela1[[#This Row],[NIE PADALO]],IF(OR(I113,I114,I115,I116),FALSE,TRUE))</f>
        <v>0</v>
      </c>
      <c r="J117" s="2">
        <f>IF(Tabela1[[#This Row],[CZY PODLEWAMY]],300,0)</f>
        <v>0</v>
      </c>
      <c r="K117" s="2">
        <f>IF(Tabela1[[#This Row],[retencja]]=0,K116+1,0)</f>
        <v>9</v>
      </c>
    </row>
    <row r="118" spans="1:11" x14ac:dyDescent="0.25">
      <c r="A118" s="1">
        <v>44678</v>
      </c>
      <c r="B118">
        <v>0</v>
      </c>
      <c r="C118">
        <f>IF(C117-D117+B118&lt;0,0,(C117-D117+B118))</f>
        <v>0</v>
      </c>
      <c r="D118">
        <f>IF(WEEKDAY(Tabela1[[#This Row],[Data]],2)=3,260,190)+Tabela1[[#This Row],[PODLEWANIE]]</f>
        <v>560</v>
      </c>
      <c r="E118">
        <f>IF(C117-D117+B118&lt;0,-(C117-D117+B118),0)</f>
        <v>190</v>
      </c>
      <c r="F118" t="b">
        <f>Tabela1[[#This Row],[wodociagi]]=1</f>
        <v>0</v>
      </c>
      <c r="G118" s="2" t="b">
        <f>AND(Tabela1[[#This Row],[Data]]&gt;=DATE(2022,4,1),Tabela1[[#This Row],[Data]]&lt;=DATE(2022,9,30))</f>
        <v>1</v>
      </c>
      <c r="H118" s="2" t="b">
        <f>SUM(B114:B118)=0</f>
        <v>1</v>
      </c>
      <c r="I118" s="2" t="b">
        <f>AND(Tabela1[[#This Row],[1kwietnia-30wrzesnia]],Tabela1[[#This Row],[NIE PADALO]],IF(OR(I114,I115,I116,I117),FALSE,TRUE))</f>
        <v>1</v>
      </c>
      <c r="J118" s="2">
        <f>IF(Tabela1[[#This Row],[CZY PODLEWAMY]],300,0)</f>
        <v>300</v>
      </c>
      <c r="K118" s="2">
        <f>IF(Tabela1[[#This Row],[retencja]]=0,K117+1,0)</f>
        <v>10</v>
      </c>
    </row>
    <row r="119" spans="1:11" x14ac:dyDescent="0.25">
      <c r="A119" s="1">
        <v>44679</v>
      </c>
      <c r="B119">
        <v>36</v>
      </c>
      <c r="C119">
        <f>IF(C118-D118+B119&lt;0,0,(C118-D118+B119))</f>
        <v>0</v>
      </c>
      <c r="D119">
        <f>IF(WEEKDAY(Tabela1[[#This Row],[Data]],2)=3,260,190)+Tabela1[[#This Row],[PODLEWANIE]]</f>
        <v>190</v>
      </c>
      <c r="E119">
        <f>IF(C118-D118+B119&lt;0,-(C118-D118+B119),0)</f>
        <v>524</v>
      </c>
      <c r="F119" t="b">
        <f>Tabela1[[#This Row],[wodociagi]]=1</f>
        <v>0</v>
      </c>
      <c r="G119" s="2" t="b">
        <f>AND(Tabela1[[#This Row],[Data]]&gt;=DATE(2022,4,1),Tabela1[[#This Row],[Data]]&lt;=DATE(2022,9,30))</f>
        <v>1</v>
      </c>
      <c r="H119" s="2" t="b">
        <f>SUM(B115:B119)=0</f>
        <v>0</v>
      </c>
      <c r="I119" s="2" t="b">
        <f>AND(Tabela1[[#This Row],[1kwietnia-30wrzesnia]],Tabela1[[#This Row],[NIE PADALO]],IF(OR(I115,I116,I117,I118),FALSE,TRUE))</f>
        <v>0</v>
      </c>
      <c r="J119" s="2">
        <f>IF(Tabela1[[#This Row],[CZY PODLEWAMY]],300,0)</f>
        <v>0</v>
      </c>
      <c r="K119" s="2">
        <f>IF(Tabela1[[#This Row],[retencja]]=0,K118+1,0)</f>
        <v>0</v>
      </c>
    </row>
    <row r="120" spans="1:11" x14ac:dyDescent="0.25">
      <c r="A120" s="1">
        <v>44680</v>
      </c>
      <c r="B120">
        <v>542</v>
      </c>
      <c r="C120">
        <f>IF(C119-D119+B120&lt;0,0,(C119-D119+B120))</f>
        <v>352</v>
      </c>
      <c r="D120">
        <f>IF(WEEKDAY(Tabela1[[#This Row],[Data]],2)=3,260,190)+Tabela1[[#This Row],[PODLEWANIE]]</f>
        <v>190</v>
      </c>
      <c r="E120">
        <f>IF(C119-D119+B120&lt;0,-(C119-D119+B120),0)</f>
        <v>0</v>
      </c>
      <c r="F120" t="b">
        <f>Tabela1[[#This Row],[wodociagi]]=1</f>
        <v>0</v>
      </c>
      <c r="G120" s="2" t="b">
        <f>AND(Tabela1[[#This Row],[Data]]&gt;=DATE(2022,4,1),Tabela1[[#This Row],[Data]]&lt;=DATE(2022,9,30))</f>
        <v>1</v>
      </c>
      <c r="H120" s="2" t="b">
        <f>SUM(B116:B120)=0</f>
        <v>0</v>
      </c>
      <c r="I120" s="2" t="b">
        <f>AND(Tabela1[[#This Row],[1kwietnia-30wrzesnia]],Tabela1[[#This Row],[NIE PADALO]],IF(OR(I116,I117,I118,I119),FALSE,TRUE))</f>
        <v>0</v>
      </c>
      <c r="J120" s="2">
        <f>IF(Tabela1[[#This Row],[CZY PODLEWAMY]],300,0)</f>
        <v>0</v>
      </c>
      <c r="K120" s="2">
        <f>IF(Tabela1[[#This Row],[retencja]]=0,K119+1,0)</f>
        <v>0</v>
      </c>
    </row>
    <row r="121" spans="1:11" x14ac:dyDescent="0.25">
      <c r="A121" s="1">
        <v>44681</v>
      </c>
      <c r="B121">
        <v>529</v>
      </c>
      <c r="C121">
        <f>IF(C120-D120+B121&lt;0,0,(C120-D120+B121))</f>
        <v>691</v>
      </c>
      <c r="D121">
        <f>IF(WEEKDAY(Tabela1[[#This Row],[Data]],2)=3,260,190)+Tabela1[[#This Row],[PODLEWANIE]]</f>
        <v>190</v>
      </c>
      <c r="E121">
        <f>IF(C120-D120+B121&lt;0,-(C120-D120+B121),0)</f>
        <v>0</v>
      </c>
      <c r="F121" t="b">
        <f>Tabela1[[#This Row],[wodociagi]]=1</f>
        <v>0</v>
      </c>
      <c r="G121" s="2" t="b">
        <f>AND(Tabela1[[#This Row],[Data]]&gt;=DATE(2022,4,1),Tabela1[[#This Row],[Data]]&lt;=DATE(2022,9,30))</f>
        <v>1</v>
      </c>
      <c r="H121" s="2" t="b">
        <f>SUM(B117:B121)=0</f>
        <v>0</v>
      </c>
      <c r="I121" s="2" t="b">
        <f>AND(Tabela1[[#This Row],[1kwietnia-30wrzesnia]],Tabela1[[#This Row],[NIE PADALO]],IF(OR(I117,I118,I119,I120),FALSE,TRUE))</f>
        <v>0</v>
      </c>
      <c r="J121" s="2">
        <f>IF(Tabela1[[#This Row],[CZY PODLEWAMY]],300,0)</f>
        <v>0</v>
      </c>
      <c r="K121" s="2">
        <f>IF(Tabela1[[#This Row],[retencja]]=0,K120+1,0)</f>
        <v>0</v>
      </c>
    </row>
    <row r="122" spans="1:11" x14ac:dyDescent="0.25">
      <c r="A122" s="1">
        <v>44682</v>
      </c>
      <c r="B122">
        <v>890</v>
      </c>
      <c r="C122">
        <f>IF(C121-D121+B122&lt;0,0,(C121-D121+B122))</f>
        <v>1391</v>
      </c>
      <c r="D122">
        <f>IF(WEEKDAY(Tabela1[[#This Row],[Data]],2)=3,260,190)+Tabela1[[#This Row],[PODLEWANIE]]</f>
        <v>190</v>
      </c>
      <c r="E122">
        <f>IF(C121-D121+B122&lt;0,-(C121-D121+B122),0)</f>
        <v>0</v>
      </c>
      <c r="F122" t="b">
        <f>Tabela1[[#This Row],[wodociagi]]=1</f>
        <v>0</v>
      </c>
      <c r="G122" s="2" t="b">
        <f>AND(Tabela1[[#This Row],[Data]]&gt;=DATE(2022,4,1),Tabela1[[#This Row],[Data]]&lt;=DATE(2022,9,30))</f>
        <v>1</v>
      </c>
      <c r="H122" s="2" t="b">
        <f>SUM(B118:B122)=0</f>
        <v>0</v>
      </c>
      <c r="I122" s="2" t="b">
        <f>AND(Tabela1[[#This Row],[1kwietnia-30wrzesnia]],Tabela1[[#This Row],[NIE PADALO]],IF(OR(I118,I119,I120,I121),FALSE,TRUE))</f>
        <v>0</v>
      </c>
      <c r="J122" s="2">
        <f>IF(Tabela1[[#This Row],[CZY PODLEWAMY]],300,0)</f>
        <v>0</v>
      </c>
      <c r="K122" s="2">
        <f>IF(Tabela1[[#This Row],[retencja]]=0,K121+1,0)</f>
        <v>0</v>
      </c>
    </row>
    <row r="123" spans="1:11" x14ac:dyDescent="0.25">
      <c r="A123" s="1">
        <v>44683</v>
      </c>
      <c r="B123">
        <v>609</v>
      </c>
      <c r="C123">
        <f>IF(C122-D122+B123&lt;0,0,(C122-D122+B123))</f>
        <v>1810</v>
      </c>
      <c r="D123">
        <f>IF(WEEKDAY(Tabela1[[#This Row],[Data]],2)=3,260,190)+Tabela1[[#This Row],[PODLEWANIE]]</f>
        <v>190</v>
      </c>
      <c r="E123">
        <f>IF(C122-D122+B123&lt;0,-(C122-D122+B123),0)</f>
        <v>0</v>
      </c>
      <c r="F123" t="b">
        <f>Tabela1[[#This Row],[wodociagi]]=1</f>
        <v>0</v>
      </c>
      <c r="G123" s="2" t="b">
        <f>AND(Tabela1[[#This Row],[Data]]&gt;=DATE(2022,4,1),Tabela1[[#This Row],[Data]]&lt;=DATE(2022,9,30))</f>
        <v>1</v>
      </c>
      <c r="H123" s="2" t="b">
        <f>SUM(B119:B123)=0</f>
        <v>0</v>
      </c>
      <c r="I123" s="2" t="b">
        <f>AND(Tabela1[[#This Row],[1kwietnia-30wrzesnia]],Tabela1[[#This Row],[NIE PADALO]],IF(OR(I119,I120,I121,I122),FALSE,TRUE))</f>
        <v>0</v>
      </c>
      <c r="J123" s="2">
        <f>IF(Tabela1[[#This Row],[CZY PODLEWAMY]],300,0)</f>
        <v>0</v>
      </c>
      <c r="K123" s="2">
        <f>IF(Tabela1[[#This Row],[retencja]]=0,K122+1,0)</f>
        <v>0</v>
      </c>
    </row>
    <row r="124" spans="1:11" x14ac:dyDescent="0.25">
      <c r="A124" s="1">
        <v>44684</v>
      </c>
      <c r="B124">
        <v>79</v>
      </c>
      <c r="C124">
        <f>IF(C123-D123+B124&lt;0,0,(C123-D123+B124))</f>
        <v>1699</v>
      </c>
      <c r="D124">
        <f>IF(WEEKDAY(Tabela1[[#This Row],[Data]],2)=3,260,190)+Tabela1[[#This Row],[PODLEWANIE]]</f>
        <v>190</v>
      </c>
      <c r="E124">
        <f>IF(C123-D123+B124&lt;0,-(C123-D123+B124),0)</f>
        <v>0</v>
      </c>
      <c r="F124" t="b">
        <f>Tabela1[[#This Row],[wodociagi]]=1</f>
        <v>0</v>
      </c>
      <c r="G124" s="2" t="b">
        <f>AND(Tabela1[[#This Row],[Data]]&gt;=DATE(2022,4,1),Tabela1[[#This Row],[Data]]&lt;=DATE(2022,9,30))</f>
        <v>1</v>
      </c>
      <c r="H124" s="2" t="b">
        <f>SUM(B120:B124)=0</f>
        <v>0</v>
      </c>
      <c r="I124" s="2" t="b">
        <f>AND(Tabela1[[#This Row],[1kwietnia-30wrzesnia]],Tabela1[[#This Row],[NIE PADALO]],IF(OR(I120,I121,I122,I123),FALSE,TRUE))</f>
        <v>0</v>
      </c>
      <c r="J124" s="2">
        <f>IF(Tabela1[[#This Row],[CZY PODLEWAMY]],300,0)</f>
        <v>0</v>
      </c>
      <c r="K124" s="2">
        <f>IF(Tabela1[[#This Row],[retencja]]=0,K123+1,0)</f>
        <v>0</v>
      </c>
    </row>
    <row r="125" spans="1:11" x14ac:dyDescent="0.25">
      <c r="A125" s="1">
        <v>44685</v>
      </c>
      <c r="B125">
        <v>0</v>
      </c>
      <c r="C125">
        <f>IF(C124-D124+B125&lt;0,0,(C124-D124+B125))</f>
        <v>1509</v>
      </c>
      <c r="D125">
        <f>IF(WEEKDAY(Tabela1[[#This Row],[Data]],2)=3,260,190)+Tabela1[[#This Row],[PODLEWANIE]]</f>
        <v>260</v>
      </c>
      <c r="E125">
        <f>IF(C124-D124+B125&lt;0,-(C124-D124+B125),0)</f>
        <v>0</v>
      </c>
      <c r="F125" t="b">
        <f>Tabela1[[#This Row],[wodociagi]]=1</f>
        <v>0</v>
      </c>
      <c r="G125" s="2" t="b">
        <f>AND(Tabela1[[#This Row],[Data]]&gt;=DATE(2022,4,1),Tabela1[[#This Row],[Data]]&lt;=DATE(2022,9,30))</f>
        <v>1</v>
      </c>
      <c r="H125" s="2" t="b">
        <f>SUM(B121:B125)=0</f>
        <v>0</v>
      </c>
      <c r="I125" s="2" t="b">
        <f>AND(Tabela1[[#This Row],[1kwietnia-30wrzesnia]],Tabela1[[#This Row],[NIE PADALO]],IF(OR(I121,I122,I123,I124),FALSE,TRUE))</f>
        <v>0</v>
      </c>
      <c r="J125" s="2">
        <f>IF(Tabela1[[#This Row],[CZY PODLEWAMY]],300,0)</f>
        <v>0</v>
      </c>
      <c r="K125" s="2">
        <f>IF(Tabela1[[#This Row],[retencja]]=0,K124+1,0)</f>
        <v>1</v>
      </c>
    </row>
    <row r="126" spans="1:11" x14ac:dyDescent="0.25">
      <c r="A126" s="1">
        <v>44686</v>
      </c>
      <c r="B126">
        <v>0</v>
      </c>
      <c r="C126">
        <f>IF(C125-D125+B126&lt;0,0,(C125-D125+B126))</f>
        <v>1249</v>
      </c>
      <c r="D126">
        <f>IF(WEEKDAY(Tabela1[[#This Row],[Data]],2)=3,260,190)+Tabela1[[#This Row],[PODLEWANIE]]</f>
        <v>190</v>
      </c>
      <c r="E126">
        <f>IF(C125-D125+B126&lt;0,-(C125-D125+B126),0)</f>
        <v>0</v>
      </c>
      <c r="F126" t="b">
        <f>Tabela1[[#This Row],[wodociagi]]=1</f>
        <v>0</v>
      </c>
      <c r="G126" s="2" t="b">
        <f>AND(Tabela1[[#This Row],[Data]]&gt;=DATE(2022,4,1),Tabela1[[#This Row],[Data]]&lt;=DATE(2022,9,30))</f>
        <v>1</v>
      </c>
      <c r="H126" s="2" t="b">
        <f>SUM(B122:B126)=0</f>
        <v>0</v>
      </c>
      <c r="I126" s="2" t="b">
        <f>AND(Tabela1[[#This Row],[1kwietnia-30wrzesnia]],Tabela1[[#This Row],[NIE PADALO]],IF(OR(I122,I123,I124,I125),FALSE,TRUE))</f>
        <v>0</v>
      </c>
      <c r="J126" s="2">
        <f>IF(Tabela1[[#This Row],[CZY PODLEWAMY]],300,0)</f>
        <v>0</v>
      </c>
      <c r="K126" s="2">
        <f>IF(Tabela1[[#This Row],[retencja]]=0,K125+1,0)</f>
        <v>2</v>
      </c>
    </row>
    <row r="127" spans="1:11" x14ac:dyDescent="0.25">
      <c r="A127" s="1">
        <v>44687</v>
      </c>
      <c r="B127">
        <v>0</v>
      </c>
      <c r="C127">
        <f>IF(C126-D126+B127&lt;0,0,(C126-D126+B127))</f>
        <v>1059</v>
      </c>
      <c r="D127">
        <f>IF(WEEKDAY(Tabela1[[#This Row],[Data]],2)=3,260,190)+Tabela1[[#This Row],[PODLEWANIE]]</f>
        <v>190</v>
      </c>
      <c r="E127">
        <f>IF(C126-D126+B127&lt;0,-(C126-D126+B127),0)</f>
        <v>0</v>
      </c>
      <c r="F127" t="b">
        <f>Tabela1[[#This Row],[wodociagi]]=1</f>
        <v>0</v>
      </c>
      <c r="G127" s="2" t="b">
        <f>AND(Tabela1[[#This Row],[Data]]&gt;=DATE(2022,4,1),Tabela1[[#This Row],[Data]]&lt;=DATE(2022,9,30))</f>
        <v>1</v>
      </c>
      <c r="H127" s="2" t="b">
        <f>SUM(B123:B127)=0</f>
        <v>0</v>
      </c>
      <c r="I127" s="2" t="b">
        <f>AND(Tabela1[[#This Row],[1kwietnia-30wrzesnia]],Tabela1[[#This Row],[NIE PADALO]],IF(OR(I123,I124,I125,I126),FALSE,TRUE))</f>
        <v>0</v>
      </c>
      <c r="J127" s="2">
        <f>IF(Tabela1[[#This Row],[CZY PODLEWAMY]],300,0)</f>
        <v>0</v>
      </c>
      <c r="K127" s="2">
        <f>IF(Tabela1[[#This Row],[retencja]]=0,K126+1,0)</f>
        <v>3</v>
      </c>
    </row>
    <row r="128" spans="1:11" x14ac:dyDescent="0.25">
      <c r="A128" s="1">
        <v>44688</v>
      </c>
      <c r="B128">
        <v>0</v>
      </c>
      <c r="C128">
        <f>IF(C127-D127+B128&lt;0,0,(C127-D127+B128))</f>
        <v>869</v>
      </c>
      <c r="D128">
        <f>IF(WEEKDAY(Tabela1[[#This Row],[Data]],2)=3,260,190)+Tabela1[[#This Row],[PODLEWANIE]]</f>
        <v>190</v>
      </c>
      <c r="E128">
        <f>IF(C127-D127+B128&lt;0,-(C127-D127+B128),0)</f>
        <v>0</v>
      </c>
      <c r="F128" t="b">
        <f>Tabela1[[#This Row],[wodociagi]]=1</f>
        <v>0</v>
      </c>
      <c r="G128" s="2" t="b">
        <f>AND(Tabela1[[#This Row],[Data]]&gt;=DATE(2022,4,1),Tabela1[[#This Row],[Data]]&lt;=DATE(2022,9,30))</f>
        <v>1</v>
      </c>
      <c r="H128" s="2" t="b">
        <f>SUM(B124:B128)=0</f>
        <v>0</v>
      </c>
      <c r="I128" s="2" t="b">
        <f>AND(Tabela1[[#This Row],[1kwietnia-30wrzesnia]],Tabela1[[#This Row],[NIE PADALO]],IF(OR(I124,I125,I126,I127),FALSE,TRUE))</f>
        <v>0</v>
      </c>
      <c r="J128" s="2">
        <f>IF(Tabela1[[#This Row],[CZY PODLEWAMY]],300,0)</f>
        <v>0</v>
      </c>
      <c r="K128" s="2">
        <f>IF(Tabela1[[#This Row],[retencja]]=0,K127+1,0)</f>
        <v>4</v>
      </c>
    </row>
    <row r="129" spans="1:11" x14ac:dyDescent="0.25">
      <c r="A129" s="1">
        <v>44689</v>
      </c>
      <c r="B129">
        <v>0</v>
      </c>
      <c r="C129">
        <f>IF(C128-D128+B129&lt;0,0,(C128-D128+B129))</f>
        <v>679</v>
      </c>
      <c r="D129">
        <f>IF(WEEKDAY(Tabela1[[#This Row],[Data]],2)=3,260,190)+Tabela1[[#This Row],[PODLEWANIE]]</f>
        <v>490</v>
      </c>
      <c r="E129">
        <f>IF(C128-D128+B129&lt;0,-(C128-D128+B129),0)</f>
        <v>0</v>
      </c>
      <c r="F129" t="b">
        <f>Tabela1[[#This Row],[wodociagi]]=1</f>
        <v>0</v>
      </c>
      <c r="G129" s="2" t="b">
        <f>AND(Tabela1[[#This Row],[Data]]&gt;=DATE(2022,4,1),Tabela1[[#This Row],[Data]]&lt;=DATE(2022,9,30))</f>
        <v>1</v>
      </c>
      <c r="H129" s="2" t="b">
        <f>SUM(B125:B129)=0</f>
        <v>1</v>
      </c>
      <c r="I129" s="2" t="b">
        <f>AND(Tabela1[[#This Row],[1kwietnia-30wrzesnia]],Tabela1[[#This Row],[NIE PADALO]],IF(OR(I125,I126,I127,I128),FALSE,TRUE))</f>
        <v>1</v>
      </c>
      <c r="J129" s="2">
        <f>IF(Tabela1[[#This Row],[CZY PODLEWAMY]],300,0)</f>
        <v>300</v>
      </c>
      <c r="K129" s="2">
        <f>IF(Tabela1[[#This Row],[retencja]]=0,K128+1,0)</f>
        <v>5</v>
      </c>
    </row>
    <row r="130" spans="1:11" x14ac:dyDescent="0.25">
      <c r="A130" s="1">
        <v>44690</v>
      </c>
      <c r="B130">
        <v>0</v>
      </c>
      <c r="C130">
        <f>IF(C129-D129+B130&lt;0,0,(C129-D129+B130))</f>
        <v>189</v>
      </c>
      <c r="D130">
        <f>IF(WEEKDAY(Tabela1[[#This Row],[Data]],2)=3,260,190)+Tabela1[[#This Row],[PODLEWANIE]]</f>
        <v>190</v>
      </c>
      <c r="E130">
        <f>IF(C129-D129+B130&lt;0,-(C129-D129+B130),0)</f>
        <v>0</v>
      </c>
      <c r="F130" t="b">
        <f>Tabela1[[#This Row],[wodociagi]]=1</f>
        <v>0</v>
      </c>
      <c r="G130" s="2" t="b">
        <f>AND(Tabela1[[#This Row],[Data]]&gt;=DATE(2022,4,1),Tabela1[[#This Row],[Data]]&lt;=DATE(2022,9,30))</f>
        <v>1</v>
      </c>
      <c r="H130" s="2" t="b">
        <f>SUM(B126:B130)=0</f>
        <v>1</v>
      </c>
      <c r="I130" s="2" t="b">
        <f>AND(Tabela1[[#This Row],[1kwietnia-30wrzesnia]],Tabela1[[#This Row],[NIE PADALO]],IF(OR(I126,I127,I128,I129),FALSE,TRUE))</f>
        <v>0</v>
      </c>
      <c r="J130" s="2">
        <f>IF(Tabela1[[#This Row],[CZY PODLEWAMY]],300,0)</f>
        <v>0</v>
      </c>
      <c r="K130" s="2">
        <f>IF(Tabela1[[#This Row],[retencja]]=0,K129+1,0)</f>
        <v>6</v>
      </c>
    </row>
    <row r="131" spans="1:11" x14ac:dyDescent="0.25">
      <c r="A131" s="1">
        <v>44691</v>
      </c>
      <c r="B131">
        <v>467</v>
      </c>
      <c r="C131">
        <f>IF(C130-D130+B131&lt;0,0,(C130-D130+B131))</f>
        <v>466</v>
      </c>
      <c r="D131">
        <f>IF(WEEKDAY(Tabela1[[#This Row],[Data]],2)=3,260,190)+Tabela1[[#This Row],[PODLEWANIE]]</f>
        <v>190</v>
      </c>
      <c r="E131">
        <f>IF(C130-D130+B131&lt;0,-(C130-D130+B131),0)</f>
        <v>0</v>
      </c>
      <c r="F131" t="b">
        <f>Tabela1[[#This Row],[wodociagi]]=1</f>
        <v>0</v>
      </c>
      <c r="G131" s="2" t="b">
        <f>AND(Tabela1[[#This Row],[Data]]&gt;=DATE(2022,4,1),Tabela1[[#This Row],[Data]]&lt;=DATE(2022,9,30))</f>
        <v>1</v>
      </c>
      <c r="H131" s="2" t="b">
        <f>SUM(B127:B131)=0</f>
        <v>0</v>
      </c>
      <c r="I131" s="2" t="b">
        <f>AND(Tabela1[[#This Row],[1kwietnia-30wrzesnia]],Tabela1[[#This Row],[NIE PADALO]],IF(OR(I127,I128,I129,I130),FALSE,TRUE))</f>
        <v>0</v>
      </c>
      <c r="J131" s="2">
        <f>IF(Tabela1[[#This Row],[CZY PODLEWAMY]],300,0)</f>
        <v>0</v>
      </c>
      <c r="K131" s="2">
        <f>IF(Tabela1[[#This Row],[retencja]]=0,K130+1,0)</f>
        <v>0</v>
      </c>
    </row>
    <row r="132" spans="1:11" x14ac:dyDescent="0.25">
      <c r="A132" s="1">
        <v>44692</v>
      </c>
      <c r="B132">
        <v>234</v>
      </c>
      <c r="C132">
        <f>IF(C131-D131+B132&lt;0,0,(C131-D131+B132))</f>
        <v>510</v>
      </c>
      <c r="D132">
        <f>IF(WEEKDAY(Tabela1[[#This Row],[Data]],2)=3,260,190)+Tabela1[[#This Row],[PODLEWANIE]]</f>
        <v>260</v>
      </c>
      <c r="E132">
        <f>IF(C131-D131+B132&lt;0,-(C131-D131+B132),0)</f>
        <v>0</v>
      </c>
      <c r="F132" t="b">
        <f>Tabela1[[#This Row],[wodociagi]]=1</f>
        <v>0</v>
      </c>
      <c r="G132" s="2" t="b">
        <f>AND(Tabela1[[#This Row],[Data]]&gt;=DATE(2022,4,1),Tabela1[[#This Row],[Data]]&lt;=DATE(2022,9,30))</f>
        <v>1</v>
      </c>
      <c r="H132" s="2" t="b">
        <f>SUM(B128:B132)=0</f>
        <v>0</v>
      </c>
      <c r="I132" s="2" t="b">
        <f>AND(Tabela1[[#This Row],[1kwietnia-30wrzesnia]],Tabela1[[#This Row],[NIE PADALO]],IF(OR(I128,I129,I130,I131),FALSE,TRUE))</f>
        <v>0</v>
      </c>
      <c r="J132" s="2">
        <f>IF(Tabela1[[#This Row],[CZY PODLEWAMY]],300,0)</f>
        <v>0</v>
      </c>
      <c r="K132" s="2">
        <f>IF(Tabela1[[#This Row],[retencja]]=0,K131+1,0)</f>
        <v>0</v>
      </c>
    </row>
    <row r="133" spans="1:11" x14ac:dyDescent="0.25">
      <c r="A133" s="1">
        <v>44693</v>
      </c>
      <c r="B133">
        <v>0</v>
      </c>
      <c r="C133">
        <f>IF(C132-D132+B133&lt;0,0,(C132-D132+B133))</f>
        <v>250</v>
      </c>
      <c r="D133">
        <f>IF(WEEKDAY(Tabela1[[#This Row],[Data]],2)=3,260,190)+Tabela1[[#This Row],[PODLEWANIE]]</f>
        <v>190</v>
      </c>
      <c r="E133">
        <f>IF(C132-D132+B133&lt;0,-(C132-D132+B133),0)</f>
        <v>0</v>
      </c>
      <c r="F133" t="b">
        <f>Tabela1[[#This Row],[wodociagi]]=1</f>
        <v>0</v>
      </c>
      <c r="G133" s="2" t="b">
        <f>AND(Tabela1[[#This Row],[Data]]&gt;=DATE(2022,4,1),Tabela1[[#This Row],[Data]]&lt;=DATE(2022,9,30))</f>
        <v>1</v>
      </c>
      <c r="H133" s="2" t="b">
        <f>SUM(B129:B133)=0</f>
        <v>0</v>
      </c>
      <c r="I133" s="2" t="b">
        <f>AND(Tabela1[[#This Row],[1kwietnia-30wrzesnia]],Tabela1[[#This Row],[NIE PADALO]],IF(OR(I129,I130,I131,I132),FALSE,TRUE))</f>
        <v>0</v>
      </c>
      <c r="J133" s="2">
        <f>IF(Tabela1[[#This Row],[CZY PODLEWAMY]],300,0)</f>
        <v>0</v>
      </c>
      <c r="K133" s="2">
        <f>IF(Tabela1[[#This Row],[retencja]]=0,K132+1,0)</f>
        <v>1</v>
      </c>
    </row>
    <row r="134" spans="1:11" x14ac:dyDescent="0.25">
      <c r="A134" s="1">
        <v>44694</v>
      </c>
      <c r="B134">
        <v>0</v>
      </c>
      <c r="C134">
        <f>IF(C133-D133+B134&lt;0,0,(C133-D133+B134))</f>
        <v>60</v>
      </c>
      <c r="D134">
        <f>IF(WEEKDAY(Tabela1[[#This Row],[Data]],2)=3,260,190)+Tabela1[[#This Row],[PODLEWANIE]]</f>
        <v>190</v>
      </c>
      <c r="E134">
        <f>IF(C133-D133+B134&lt;0,-(C133-D133+B134),0)</f>
        <v>0</v>
      </c>
      <c r="F134" t="b">
        <f>Tabela1[[#This Row],[wodociagi]]=1</f>
        <v>0</v>
      </c>
      <c r="G134" s="2" t="b">
        <f>AND(Tabela1[[#This Row],[Data]]&gt;=DATE(2022,4,1),Tabela1[[#This Row],[Data]]&lt;=DATE(2022,9,30))</f>
        <v>1</v>
      </c>
      <c r="H134" s="2" t="b">
        <f>SUM(B130:B134)=0</f>
        <v>0</v>
      </c>
      <c r="I134" s="2" t="b">
        <f>AND(Tabela1[[#This Row],[1kwietnia-30wrzesnia]],Tabela1[[#This Row],[NIE PADALO]],IF(OR(I130,I131,I132,I133),FALSE,TRUE))</f>
        <v>0</v>
      </c>
      <c r="J134" s="2">
        <f>IF(Tabela1[[#This Row],[CZY PODLEWAMY]],300,0)</f>
        <v>0</v>
      </c>
      <c r="K134" s="2">
        <f>IF(Tabela1[[#This Row],[retencja]]=0,K133+1,0)</f>
        <v>2</v>
      </c>
    </row>
    <row r="135" spans="1:11" x14ac:dyDescent="0.25">
      <c r="A135" s="1">
        <v>44695</v>
      </c>
      <c r="B135">
        <v>0</v>
      </c>
      <c r="C135">
        <f>IF(C134-D134+B135&lt;0,0,(C134-D134+B135))</f>
        <v>0</v>
      </c>
      <c r="D135">
        <f>IF(WEEKDAY(Tabela1[[#This Row],[Data]],2)=3,260,190)+Tabela1[[#This Row],[PODLEWANIE]]</f>
        <v>190</v>
      </c>
      <c r="E135">
        <f>IF(C134-D134+B135&lt;0,-(C134-D134+B135),0)</f>
        <v>130</v>
      </c>
      <c r="F135" t="b">
        <f>Tabela1[[#This Row],[wodociagi]]=1</f>
        <v>0</v>
      </c>
      <c r="G135" s="2" t="b">
        <f>AND(Tabela1[[#This Row],[Data]]&gt;=DATE(2022,4,1),Tabela1[[#This Row],[Data]]&lt;=DATE(2022,9,30))</f>
        <v>1</v>
      </c>
      <c r="H135" s="2" t="b">
        <f>SUM(B131:B135)=0</f>
        <v>0</v>
      </c>
      <c r="I135" s="2" t="b">
        <f>AND(Tabela1[[#This Row],[1kwietnia-30wrzesnia]],Tabela1[[#This Row],[NIE PADALO]],IF(OR(I131,I132,I133,I134),FALSE,TRUE))</f>
        <v>0</v>
      </c>
      <c r="J135" s="2">
        <f>IF(Tabela1[[#This Row],[CZY PODLEWAMY]],300,0)</f>
        <v>0</v>
      </c>
      <c r="K135" s="2">
        <f>IF(Tabela1[[#This Row],[retencja]]=0,K134+1,0)</f>
        <v>3</v>
      </c>
    </row>
    <row r="136" spans="1:11" x14ac:dyDescent="0.25">
      <c r="A136" s="1">
        <v>44696</v>
      </c>
      <c r="B136">
        <v>0</v>
      </c>
      <c r="C136">
        <f>IF(C135-D135+B136&lt;0,0,(C135-D135+B136))</f>
        <v>0</v>
      </c>
      <c r="D136">
        <f>IF(WEEKDAY(Tabela1[[#This Row],[Data]],2)=3,260,190)+Tabela1[[#This Row],[PODLEWANIE]]</f>
        <v>190</v>
      </c>
      <c r="E136">
        <f>IF(C135-D135+B136&lt;0,-(C135-D135+B136),0)</f>
        <v>190</v>
      </c>
      <c r="F136" t="b">
        <f>Tabela1[[#This Row],[wodociagi]]=1</f>
        <v>0</v>
      </c>
      <c r="G136" s="2" t="b">
        <f>AND(Tabela1[[#This Row],[Data]]&gt;=DATE(2022,4,1),Tabela1[[#This Row],[Data]]&lt;=DATE(2022,9,30))</f>
        <v>1</v>
      </c>
      <c r="H136" s="2" t="b">
        <f>SUM(B132:B136)=0</f>
        <v>0</v>
      </c>
      <c r="I136" s="2" t="b">
        <f>AND(Tabela1[[#This Row],[1kwietnia-30wrzesnia]],Tabela1[[#This Row],[NIE PADALO]],IF(OR(I132,I133,I134,I135),FALSE,TRUE))</f>
        <v>0</v>
      </c>
      <c r="J136" s="2">
        <f>IF(Tabela1[[#This Row],[CZY PODLEWAMY]],300,0)</f>
        <v>0</v>
      </c>
      <c r="K136" s="2">
        <f>IF(Tabela1[[#This Row],[retencja]]=0,K135+1,0)</f>
        <v>4</v>
      </c>
    </row>
    <row r="137" spans="1:11" x14ac:dyDescent="0.25">
      <c r="A137" s="1">
        <v>44697</v>
      </c>
      <c r="B137">
        <v>65</v>
      </c>
      <c r="C137">
        <f>IF(C136-D136+B137&lt;0,0,(C136-D136+B137))</f>
        <v>0</v>
      </c>
      <c r="D137">
        <f>IF(WEEKDAY(Tabela1[[#This Row],[Data]],2)=3,260,190)+Tabela1[[#This Row],[PODLEWANIE]]</f>
        <v>190</v>
      </c>
      <c r="E137">
        <f>IF(C136-D136+B137&lt;0,-(C136-D136+B137),0)</f>
        <v>125</v>
      </c>
      <c r="F137" t="b">
        <f>Tabela1[[#This Row],[wodociagi]]=1</f>
        <v>0</v>
      </c>
      <c r="G137" s="2" t="b">
        <f>AND(Tabela1[[#This Row],[Data]]&gt;=DATE(2022,4,1),Tabela1[[#This Row],[Data]]&lt;=DATE(2022,9,30))</f>
        <v>1</v>
      </c>
      <c r="H137" s="2" t="b">
        <f>SUM(B133:B137)=0</f>
        <v>0</v>
      </c>
      <c r="I137" s="2" t="b">
        <f>AND(Tabela1[[#This Row],[1kwietnia-30wrzesnia]],Tabela1[[#This Row],[NIE PADALO]],IF(OR(I133,I134,I135,I136),FALSE,TRUE))</f>
        <v>0</v>
      </c>
      <c r="J137" s="2">
        <f>IF(Tabela1[[#This Row],[CZY PODLEWAMY]],300,0)</f>
        <v>0</v>
      </c>
      <c r="K137" s="2">
        <f>IF(Tabela1[[#This Row],[retencja]]=0,K136+1,0)</f>
        <v>0</v>
      </c>
    </row>
    <row r="138" spans="1:11" x14ac:dyDescent="0.25">
      <c r="A138" s="1">
        <v>44698</v>
      </c>
      <c r="B138">
        <v>781</v>
      </c>
      <c r="C138">
        <f>IF(C137-D137+B138&lt;0,0,(C137-D137+B138))</f>
        <v>591</v>
      </c>
      <c r="D138">
        <f>IF(WEEKDAY(Tabela1[[#This Row],[Data]],2)=3,260,190)+Tabela1[[#This Row],[PODLEWANIE]]</f>
        <v>190</v>
      </c>
      <c r="E138">
        <f>IF(C137-D137+B138&lt;0,-(C137-D137+B138),0)</f>
        <v>0</v>
      </c>
      <c r="F138" t="b">
        <f>Tabela1[[#This Row],[wodociagi]]=1</f>
        <v>0</v>
      </c>
      <c r="G138" s="2" t="b">
        <f>AND(Tabela1[[#This Row],[Data]]&gt;=DATE(2022,4,1),Tabela1[[#This Row],[Data]]&lt;=DATE(2022,9,30))</f>
        <v>1</v>
      </c>
      <c r="H138" s="2" t="b">
        <f>SUM(B134:B138)=0</f>
        <v>0</v>
      </c>
      <c r="I138" s="2" t="b">
        <f>AND(Tabela1[[#This Row],[1kwietnia-30wrzesnia]],Tabela1[[#This Row],[NIE PADALO]],IF(OR(I134,I135,I136,I137),FALSE,TRUE))</f>
        <v>0</v>
      </c>
      <c r="J138" s="2">
        <f>IF(Tabela1[[#This Row],[CZY PODLEWAMY]],300,0)</f>
        <v>0</v>
      </c>
      <c r="K138" s="2">
        <f>IF(Tabela1[[#This Row],[retencja]]=0,K137+1,0)</f>
        <v>0</v>
      </c>
    </row>
    <row r="139" spans="1:11" x14ac:dyDescent="0.25">
      <c r="A139" s="1">
        <v>44699</v>
      </c>
      <c r="B139">
        <v>778</v>
      </c>
      <c r="C139">
        <f>IF(C138-D138+B139&lt;0,0,(C138-D138+B139))</f>
        <v>1179</v>
      </c>
      <c r="D139">
        <f>IF(WEEKDAY(Tabela1[[#This Row],[Data]],2)=3,260,190)+Tabela1[[#This Row],[PODLEWANIE]]</f>
        <v>260</v>
      </c>
      <c r="E139">
        <f>IF(C138-D138+B139&lt;0,-(C138-D138+B139),0)</f>
        <v>0</v>
      </c>
      <c r="F139" t="b">
        <f>Tabela1[[#This Row],[wodociagi]]=1</f>
        <v>0</v>
      </c>
      <c r="G139" s="2" t="b">
        <f>AND(Tabela1[[#This Row],[Data]]&gt;=DATE(2022,4,1),Tabela1[[#This Row],[Data]]&lt;=DATE(2022,9,30))</f>
        <v>1</v>
      </c>
      <c r="H139" s="2" t="b">
        <f>SUM(B135:B139)=0</f>
        <v>0</v>
      </c>
      <c r="I139" s="2" t="b">
        <f>AND(Tabela1[[#This Row],[1kwietnia-30wrzesnia]],Tabela1[[#This Row],[NIE PADALO]],IF(OR(I135,I136,I137,I138),FALSE,TRUE))</f>
        <v>0</v>
      </c>
      <c r="J139" s="2">
        <f>IF(Tabela1[[#This Row],[CZY PODLEWAMY]],300,0)</f>
        <v>0</v>
      </c>
      <c r="K139" s="2">
        <f>IF(Tabela1[[#This Row],[retencja]]=0,K138+1,0)</f>
        <v>0</v>
      </c>
    </row>
    <row r="140" spans="1:11" x14ac:dyDescent="0.25">
      <c r="A140" s="1">
        <v>44700</v>
      </c>
      <c r="B140">
        <v>32</v>
      </c>
      <c r="C140">
        <f>IF(C139-D139+B140&lt;0,0,(C139-D139+B140))</f>
        <v>951</v>
      </c>
      <c r="D140">
        <f>IF(WEEKDAY(Tabela1[[#This Row],[Data]],2)=3,260,190)+Tabela1[[#This Row],[PODLEWANIE]]</f>
        <v>190</v>
      </c>
      <c r="E140">
        <f>IF(C139-D139+B140&lt;0,-(C139-D139+B140),0)</f>
        <v>0</v>
      </c>
      <c r="F140" t="b">
        <f>Tabela1[[#This Row],[wodociagi]]=1</f>
        <v>0</v>
      </c>
      <c r="G140" s="2" t="b">
        <f>AND(Tabela1[[#This Row],[Data]]&gt;=DATE(2022,4,1),Tabela1[[#This Row],[Data]]&lt;=DATE(2022,9,30))</f>
        <v>1</v>
      </c>
      <c r="H140" s="2" t="b">
        <f>SUM(B136:B140)=0</f>
        <v>0</v>
      </c>
      <c r="I140" s="2" t="b">
        <f>AND(Tabela1[[#This Row],[1kwietnia-30wrzesnia]],Tabela1[[#This Row],[NIE PADALO]],IF(OR(I136,I137,I138,I139),FALSE,TRUE))</f>
        <v>0</v>
      </c>
      <c r="J140" s="2">
        <f>IF(Tabela1[[#This Row],[CZY PODLEWAMY]],300,0)</f>
        <v>0</v>
      </c>
      <c r="K140" s="2">
        <f>IF(Tabela1[[#This Row],[retencja]]=0,K139+1,0)</f>
        <v>0</v>
      </c>
    </row>
    <row r="141" spans="1:11" x14ac:dyDescent="0.25">
      <c r="A141" s="1">
        <v>44701</v>
      </c>
      <c r="B141">
        <v>0</v>
      </c>
      <c r="C141">
        <f>IF(C140-D140+B141&lt;0,0,(C140-D140+B141))</f>
        <v>761</v>
      </c>
      <c r="D141">
        <f>IF(WEEKDAY(Tabela1[[#This Row],[Data]],2)=3,260,190)+Tabela1[[#This Row],[PODLEWANIE]]</f>
        <v>190</v>
      </c>
      <c r="E141">
        <f>IF(C140-D140+B141&lt;0,-(C140-D140+B141),0)</f>
        <v>0</v>
      </c>
      <c r="F141" t="b">
        <f>Tabela1[[#This Row],[wodociagi]]=1</f>
        <v>0</v>
      </c>
      <c r="G141" s="2" t="b">
        <f>AND(Tabela1[[#This Row],[Data]]&gt;=DATE(2022,4,1),Tabela1[[#This Row],[Data]]&lt;=DATE(2022,9,30))</f>
        <v>1</v>
      </c>
      <c r="H141" s="2" t="b">
        <f>SUM(B137:B141)=0</f>
        <v>0</v>
      </c>
      <c r="I141" s="2" t="b">
        <f>AND(Tabela1[[#This Row],[1kwietnia-30wrzesnia]],Tabela1[[#This Row],[NIE PADALO]],IF(OR(I137,I138,I139,I140),FALSE,TRUE))</f>
        <v>0</v>
      </c>
      <c r="J141" s="2">
        <f>IF(Tabela1[[#This Row],[CZY PODLEWAMY]],300,0)</f>
        <v>0</v>
      </c>
      <c r="K141" s="2">
        <f>IF(Tabela1[[#This Row],[retencja]]=0,K140+1,0)</f>
        <v>1</v>
      </c>
    </row>
    <row r="142" spans="1:11" x14ac:dyDescent="0.25">
      <c r="A142" s="1">
        <v>44702</v>
      </c>
      <c r="B142">
        <v>0</v>
      </c>
      <c r="C142">
        <f>IF(C141-D141+B142&lt;0,0,(C141-D141+B142))</f>
        <v>571</v>
      </c>
      <c r="D142">
        <f>IF(WEEKDAY(Tabela1[[#This Row],[Data]],2)=3,260,190)+Tabela1[[#This Row],[PODLEWANIE]]</f>
        <v>190</v>
      </c>
      <c r="E142">
        <f>IF(C141-D141+B142&lt;0,-(C141-D141+B142),0)</f>
        <v>0</v>
      </c>
      <c r="F142" t="b">
        <f>Tabela1[[#This Row],[wodociagi]]=1</f>
        <v>0</v>
      </c>
      <c r="G142" s="2" t="b">
        <f>AND(Tabela1[[#This Row],[Data]]&gt;=DATE(2022,4,1),Tabela1[[#This Row],[Data]]&lt;=DATE(2022,9,30))</f>
        <v>1</v>
      </c>
      <c r="H142" s="2" t="b">
        <f>SUM(B138:B142)=0</f>
        <v>0</v>
      </c>
      <c r="I142" s="2" t="b">
        <f>AND(Tabela1[[#This Row],[1kwietnia-30wrzesnia]],Tabela1[[#This Row],[NIE PADALO]],IF(OR(I138,I139,I140,I141),FALSE,TRUE))</f>
        <v>0</v>
      </c>
      <c r="J142" s="2">
        <f>IF(Tabela1[[#This Row],[CZY PODLEWAMY]],300,0)</f>
        <v>0</v>
      </c>
      <c r="K142" s="2">
        <f>IF(Tabela1[[#This Row],[retencja]]=0,K141+1,0)</f>
        <v>2</v>
      </c>
    </row>
    <row r="143" spans="1:11" x14ac:dyDescent="0.25">
      <c r="A143" s="1">
        <v>44703</v>
      </c>
      <c r="B143">
        <v>0</v>
      </c>
      <c r="C143">
        <f>IF(C142-D142+B143&lt;0,0,(C142-D142+B143))</f>
        <v>381</v>
      </c>
      <c r="D143">
        <f>IF(WEEKDAY(Tabela1[[#This Row],[Data]],2)=3,260,190)+Tabela1[[#This Row],[PODLEWANIE]]</f>
        <v>190</v>
      </c>
      <c r="E143">
        <f>IF(C142-D142+B143&lt;0,-(C142-D142+B143),0)</f>
        <v>0</v>
      </c>
      <c r="F143" t="b">
        <f>Tabela1[[#This Row],[wodociagi]]=1</f>
        <v>0</v>
      </c>
      <c r="G143" s="2" t="b">
        <f>AND(Tabela1[[#This Row],[Data]]&gt;=DATE(2022,4,1),Tabela1[[#This Row],[Data]]&lt;=DATE(2022,9,30))</f>
        <v>1</v>
      </c>
      <c r="H143" s="2" t="b">
        <f>SUM(B139:B143)=0</f>
        <v>0</v>
      </c>
      <c r="I143" s="2" t="b">
        <f>AND(Tabela1[[#This Row],[1kwietnia-30wrzesnia]],Tabela1[[#This Row],[NIE PADALO]],IF(OR(I139,I140,I141,I142),FALSE,TRUE))</f>
        <v>0</v>
      </c>
      <c r="J143" s="2">
        <f>IF(Tabela1[[#This Row],[CZY PODLEWAMY]],300,0)</f>
        <v>0</v>
      </c>
      <c r="K143" s="2">
        <f>IF(Tabela1[[#This Row],[retencja]]=0,K142+1,0)</f>
        <v>3</v>
      </c>
    </row>
    <row r="144" spans="1:11" x14ac:dyDescent="0.25">
      <c r="A144" s="1">
        <v>44704</v>
      </c>
      <c r="B144">
        <v>0</v>
      </c>
      <c r="C144">
        <f>IF(C143-D143+B144&lt;0,0,(C143-D143+B144))</f>
        <v>191</v>
      </c>
      <c r="D144">
        <f>IF(WEEKDAY(Tabela1[[#This Row],[Data]],2)=3,260,190)+Tabela1[[#This Row],[PODLEWANIE]]</f>
        <v>190</v>
      </c>
      <c r="E144">
        <f>IF(C143-D143+B144&lt;0,-(C143-D143+B144),0)</f>
        <v>0</v>
      </c>
      <c r="F144" t="b">
        <f>Tabela1[[#This Row],[wodociagi]]=1</f>
        <v>0</v>
      </c>
      <c r="G144" s="2" t="b">
        <f>AND(Tabela1[[#This Row],[Data]]&gt;=DATE(2022,4,1),Tabela1[[#This Row],[Data]]&lt;=DATE(2022,9,30))</f>
        <v>1</v>
      </c>
      <c r="H144" s="2" t="b">
        <f>SUM(B140:B144)=0</f>
        <v>0</v>
      </c>
      <c r="I144" s="2" t="b">
        <f>AND(Tabela1[[#This Row],[1kwietnia-30wrzesnia]],Tabela1[[#This Row],[NIE PADALO]],IF(OR(I140,I141,I142,I143),FALSE,TRUE))</f>
        <v>0</v>
      </c>
      <c r="J144" s="2">
        <f>IF(Tabela1[[#This Row],[CZY PODLEWAMY]],300,0)</f>
        <v>0</v>
      </c>
      <c r="K144" s="2">
        <f>IF(Tabela1[[#This Row],[retencja]]=0,K143+1,0)</f>
        <v>4</v>
      </c>
    </row>
    <row r="145" spans="1:11" x14ac:dyDescent="0.25">
      <c r="A145" s="1">
        <v>44705</v>
      </c>
      <c r="B145">
        <v>0</v>
      </c>
      <c r="C145">
        <f>IF(C144-D144+B145&lt;0,0,(C144-D144+B145))</f>
        <v>1</v>
      </c>
      <c r="D145">
        <f>IF(WEEKDAY(Tabela1[[#This Row],[Data]],2)=3,260,190)+Tabela1[[#This Row],[PODLEWANIE]]</f>
        <v>490</v>
      </c>
      <c r="E145">
        <f>IF(C144-D144+B145&lt;0,-(C144-D144+B145),0)</f>
        <v>0</v>
      </c>
      <c r="F145" t="b">
        <f>Tabela1[[#This Row],[wodociagi]]=1</f>
        <v>0</v>
      </c>
      <c r="G145" s="2" t="b">
        <f>AND(Tabela1[[#This Row],[Data]]&gt;=DATE(2022,4,1),Tabela1[[#This Row],[Data]]&lt;=DATE(2022,9,30))</f>
        <v>1</v>
      </c>
      <c r="H145" s="2" t="b">
        <f>SUM(B141:B145)=0</f>
        <v>1</v>
      </c>
      <c r="I145" s="2" t="b">
        <f>AND(Tabela1[[#This Row],[1kwietnia-30wrzesnia]],Tabela1[[#This Row],[NIE PADALO]],IF(OR(I141,I142,I143,I144),FALSE,TRUE))</f>
        <v>1</v>
      </c>
      <c r="J145" s="2">
        <f>IF(Tabela1[[#This Row],[CZY PODLEWAMY]],300,0)</f>
        <v>300</v>
      </c>
      <c r="K145" s="2">
        <f>IF(Tabela1[[#This Row],[retencja]]=0,K144+1,0)</f>
        <v>5</v>
      </c>
    </row>
    <row r="146" spans="1:11" x14ac:dyDescent="0.25">
      <c r="A146" s="1">
        <v>44706</v>
      </c>
      <c r="B146">
        <v>0</v>
      </c>
      <c r="C146">
        <f>IF(C145-D145+B146&lt;0,0,(C145-D145+B146))</f>
        <v>0</v>
      </c>
      <c r="D146">
        <f>IF(WEEKDAY(Tabela1[[#This Row],[Data]],2)=3,260,190)+Tabela1[[#This Row],[PODLEWANIE]]</f>
        <v>260</v>
      </c>
      <c r="E146">
        <f>IF(C145-D145+B146&lt;0,-(C145-D145+B146),0)</f>
        <v>489</v>
      </c>
      <c r="F146" t="b">
        <f>Tabela1[[#This Row],[wodociagi]]=1</f>
        <v>0</v>
      </c>
      <c r="G146" s="2" t="b">
        <f>AND(Tabela1[[#This Row],[Data]]&gt;=DATE(2022,4,1),Tabela1[[#This Row],[Data]]&lt;=DATE(2022,9,30))</f>
        <v>1</v>
      </c>
      <c r="H146" s="2" t="b">
        <f>SUM(B142:B146)=0</f>
        <v>1</v>
      </c>
      <c r="I146" s="2" t="b">
        <f>AND(Tabela1[[#This Row],[1kwietnia-30wrzesnia]],Tabela1[[#This Row],[NIE PADALO]],IF(OR(I142,I143,I144,I145),FALSE,TRUE))</f>
        <v>0</v>
      </c>
      <c r="J146" s="2">
        <f>IF(Tabela1[[#This Row],[CZY PODLEWAMY]],300,0)</f>
        <v>0</v>
      </c>
      <c r="K146" s="2">
        <f>IF(Tabela1[[#This Row],[retencja]]=0,K145+1,0)</f>
        <v>6</v>
      </c>
    </row>
    <row r="147" spans="1:11" x14ac:dyDescent="0.25">
      <c r="A147" s="1">
        <v>44707</v>
      </c>
      <c r="B147">
        <v>0</v>
      </c>
      <c r="C147">
        <f>IF(C146-D146+B147&lt;0,0,(C146-D146+B147))</f>
        <v>0</v>
      </c>
      <c r="D147">
        <f>IF(WEEKDAY(Tabela1[[#This Row],[Data]],2)=3,260,190)+Tabela1[[#This Row],[PODLEWANIE]]</f>
        <v>190</v>
      </c>
      <c r="E147">
        <f>IF(C146-D146+B147&lt;0,-(C146-D146+B147),0)</f>
        <v>260</v>
      </c>
      <c r="F147" t="b">
        <f>Tabela1[[#This Row],[wodociagi]]=1</f>
        <v>0</v>
      </c>
      <c r="G147" s="2" t="b">
        <f>AND(Tabela1[[#This Row],[Data]]&gt;=DATE(2022,4,1),Tabela1[[#This Row],[Data]]&lt;=DATE(2022,9,30))</f>
        <v>1</v>
      </c>
      <c r="H147" s="2" t="b">
        <f>SUM(B143:B147)=0</f>
        <v>1</v>
      </c>
      <c r="I147" s="2" t="b">
        <f>AND(Tabela1[[#This Row],[1kwietnia-30wrzesnia]],Tabela1[[#This Row],[NIE PADALO]],IF(OR(I143,I144,I145,I146),FALSE,TRUE))</f>
        <v>0</v>
      </c>
      <c r="J147" s="2">
        <f>IF(Tabela1[[#This Row],[CZY PODLEWAMY]],300,0)</f>
        <v>0</v>
      </c>
      <c r="K147" s="2">
        <f>IF(Tabela1[[#This Row],[retencja]]=0,K146+1,0)</f>
        <v>7</v>
      </c>
    </row>
    <row r="148" spans="1:11" x14ac:dyDescent="0.25">
      <c r="A148" s="1">
        <v>44708</v>
      </c>
      <c r="B148">
        <v>0</v>
      </c>
      <c r="C148">
        <f>IF(C147-D147+B148&lt;0,0,(C147-D147+B148))</f>
        <v>0</v>
      </c>
      <c r="D148">
        <f>IF(WEEKDAY(Tabela1[[#This Row],[Data]],2)=3,260,190)+Tabela1[[#This Row],[PODLEWANIE]]</f>
        <v>190</v>
      </c>
      <c r="E148">
        <f>IF(C147-D147+B148&lt;0,-(C147-D147+B148),0)</f>
        <v>190</v>
      </c>
      <c r="F148" t="b">
        <f>Tabela1[[#This Row],[wodociagi]]=1</f>
        <v>0</v>
      </c>
      <c r="G148" s="2" t="b">
        <f>AND(Tabela1[[#This Row],[Data]]&gt;=DATE(2022,4,1),Tabela1[[#This Row],[Data]]&lt;=DATE(2022,9,30))</f>
        <v>1</v>
      </c>
      <c r="H148" s="2" t="b">
        <f>SUM(B144:B148)=0</f>
        <v>1</v>
      </c>
      <c r="I148" s="2" t="b">
        <f>AND(Tabela1[[#This Row],[1kwietnia-30wrzesnia]],Tabela1[[#This Row],[NIE PADALO]],IF(OR(I144,I145,I146,I147),FALSE,TRUE))</f>
        <v>0</v>
      </c>
      <c r="J148" s="2">
        <f>IF(Tabela1[[#This Row],[CZY PODLEWAMY]],300,0)</f>
        <v>0</v>
      </c>
      <c r="K148" s="2">
        <f>IF(Tabela1[[#This Row],[retencja]]=0,K147+1,0)</f>
        <v>8</v>
      </c>
    </row>
    <row r="149" spans="1:11" x14ac:dyDescent="0.25">
      <c r="A149" s="1">
        <v>44709</v>
      </c>
      <c r="B149">
        <v>0</v>
      </c>
      <c r="C149">
        <f>IF(C148-D148+B149&lt;0,0,(C148-D148+B149))</f>
        <v>0</v>
      </c>
      <c r="D149">
        <f>IF(WEEKDAY(Tabela1[[#This Row],[Data]],2)=3,260,190)+Tabela1[[#This Row],[PODLEWANIE]]</f>
        <v>190</v>
      </c>
      <c r="E149">
        <f>IF(C148-D148+B149&lt;0,-(C148-D148+B149),0)</f>
        <v>190</v>
      </c>
      <c r="F149" t="b">
        <f>Tabela1[[#This Row],[wodociagi]]=1</f>
        <v>0</v>
      </c>
      <c r="G149" s="2" t="b">
        <f>AND(Tabela1[[#This Row],[Data]]&gt;=DATE(2022,4,1),Tabela1[[#This Row],[Data]]&lt;=DATE(2022,9,30))</f>
        <v>1</v>
      </c>
      <c r="H149" s="2" t="b">
        <f>SUM(B145:B149)=0</f>
        <v>1</v>
      </c>
      <c r="I149" s="2" t="b">
        <f>AND(Tabela1[[#This Row],[1kwietnia-30wrzesnia]],Tabela1[[#This Row],[NIE PADALO]],IF(OR(I145,I146,I147,I148),FALSE,TRUE))</f>
        <v>0</v>
      </c>
      <c r="J149" s="2">
        <f>IF(Tabela1[[#This Row],[CZY PODLEWAMY]],300,0)</f>
        <v>0</v>
      </c>
      <c r="K149" s="2">
        <f>IF(Tabela1[[#This Row],[retencja]]=0,K148+1,0)</f>
        <v>9</v>
      </c>
    </row>
    <row r="150" spans="1:11" x14ac:dyDescent="0.25">
      <c r="A150" s="1">
        <v>44710</v>
      </c>
      <c r="B150">
        <v>0</v>
      </c>
      <c r="C150">
        <f>IF(C149-D149+B150&lt;0,0,(C149-D149+B150))</f>
        <v>0</v>
      </c>
      <c r="D150">
        <f>IF(WEEKDAY(Tabela1[[#This Row],[Data]],2)=3,260,190)+Tabela1[[#This Row],[PODLEWANIE]]</f>
        <v>490</v>
      </c>
      <c r="E150">
        <f>IF(C149-D149+B150&lt;0,-(C149-D149+B150),0)</f>
        <v>190</v>
      </c>
      <c r="F150" t="b">
        <f>Tabela1[[#This Row],[wodociagi]]=1</f>
        <v>0</v>
      </c>
      <c r="G150" s="2" t="b">
        <f>AND(Tabela1[[#This Row],[Data]]&gt;=DATE(2022,4,1),Tabela1[[#This Row],[Data]]&lt;=DATE(2022,9,30))</f>
        <v>1</v>
      </c>
      <c r="H150" s="2" t="b">
        <f>SUM(B146:B150)=0</f>
        <v>1</v>
      </c>
      <c r="I150" s="2" t="b">
        <f>AND(Tabela1[[#This Row],[1kwietnia-30wrzesnia]],Tabela1[[#This Row],[NIE PADALO]],IF(OR(I146,I147,I148,I149),FALSE,TRUE))</f>
        <v>1</v>
      </c>
      <c r="J150" s="2">
        <f>IF(Tabela1[[#This Row],[CZY PODLEWAMY]],300,0)</f>
        <v>300</v>
      </c>
      <c r="K150" s="2">
        <f>IF(Tabela1[[#This Row],[retencja]]=0,K149+1,0)</f>
        <v>10</v>
      </c>
    </row>
    <row r="151" spans="1:11" x14ac:dyDescent="0.25">
      <c r="A151" s="1">
        <v>44711</v>
      </c>
      <c r="B151">
        <v>0</v>
      </c>
      <c r="C151">
        <f>IF(C150-D150+B151&lt;0,0,(C150-D150+B151))</f>
        <v>0</v>
      </c>
      <c r="D151">
        <f>IF(WEEKDAY(Tabela1[[#This Row],[Data]],2)=3,260,190)+Tabela1[[#This Row],[PODLEWANIE]]</f>
        <v>190</v>
      </c>
      <c r="E151">
        <f>IF(C150-D150+B151&lt;0,-(C150-D150+B151),0)</f>
        <v>490</v>
      </c>
      <c r="F151" t="b">
        <f>Tabela1[[#This Row],[wodociagi]]=1</f>
        <v>0</v>
      </c>
      <c r="G151" s="2" t="b">
        <f>AND(Tabela1[[#This Row],[Data]]&gt;=DATE(2022,4,1),Tabela1[[#This Row],[Data]]&lt;=DATE(2022,9,30))</f>
        <v>1</v>
      </c>
      <c r="H151" s="2" t="b">
        <f>SUM(B147:B151)=0</f>
        <v>1</v>
      </c>
      <c r="I151" s="2" t="b">
        <f>AND(Tabela1[[#This Row],[1kwietnia-30wrzesnia]],Tabela1[[#This Row],[NIE PADALO]],IF(OR(I147,I148,I149,I150),FALSE,TRUE))</f>
        <v>0</v>
      </c>
      <c r="J151" s="2">
        <f>IF(Tabela1[[#This Row],[CZY PODLEWAMY]],300,0)</f>
        <v>0</v>
      </c>
      <c r="K151" s="2">
        <f>IF(Tabela1[[#This Row],[retencja]]=0,K150+1,0)</f>
        <v>11</v>
      </c>
    </row>
    <row r="152" spans="1:11" x14ac:dyDescent="0.25">
      <c r="A152" s="1">
        <v>44712</v>
      </c>
      <c r="B152">
        <v>0</v>
      </c>
      <c r="C152">
        <f>IF(C151-D151+B152&lt;0,0,(C151-D151+B152))</f>
        <v>0</v>
      </c>
      <c r="D152">
        <f>IF(WEEKDAY(Tabela1[[#This Row],[Data]],2)=3,260,190)+Tabela1[[#This Row],[PODLEWANIE]]</f>
        <v>190</v>
      </c>
      <c r="E152">
        <f>IF(C151-D151+B152&lt;0,-(C151-D151+B152),0)</f>
        <v>190</v>
      </c>
      <c r="F152" t="b">
        <f>Tabela1[[#This Row],[wodociagi]]=1</f>
        <v>0</v>
      </c>
      <c r="G152" s="2" t="b">
        <f>AND(Tabela1[[#This Row],[Data]]&gt;=DATE(2022,4,1),Tabela1[[#This Row],[Data]]&lt;=DATE(2022,9,30))</f>
        <v>1</v>
      </c>
      <c r="H152" s="2" t="b">
        <f>SUM(B148:B152)=0</f>
        <v>1</v>
      </c>
      <c r="I152" s="2" t="b">
        <f>AND(Tabela1[[#This Row],[1kwietnia-30wrzesnia]],Tabela1[[#This Row],[NIE PADALO]],IF(OR(I148,I149,I150,I151),FALSE,TRUE))</f>
        <v>0</v>
      </c>
      <c r="J152" s="2">
        <f>IF(Tabela1[[#This Row],[CZY PODLEWAMY]],300,0)</f>
        <v>0</v>
      </c>
      <c r="K152" s="2">
        <f>IF(Tabela1[[#This Row],[retencja]]=0,K151+1,0)</f>
        <v>12</v>
      </c>
    </row>
    <row r="153" spans="1:11" x14ac:dyDescent="0.25">
      <c r="A153" s="1">
        <v>44713</v>
      </c>
      <c r="B153">
        <v>0</v>
      </c>
      <c r="C153">
        <f>IF(C152-D152+B153&lt;0,0,(C152-D152+B153))</f>
        <v>0</v>
      </c>
      <c r="D153">
        <f>IF(WEEKDAY(Tabela1[[#This Row],[Data]],2)=3,260,190)+Tabela1[[#This Row],[PODLEWANIE]]</f>
        <v>260</v>
      </c>
      <c r="E153">
        <f>IF(C152-D152+B153&lt;0,-(C152-D152+B153),0)</f>
        <v>190</v>
      </c>
      <c r="F153" t="b">
        <f>Tabela1[[#This Row],[wodociagi]]=1</f>
        <v>0</v>
      </c>
      <c r="G153" s="2" t="b">
        <f>AND(Tabela1[[#This Row],[Data]]&gt;=DATE(2022,4,1),Tabela1[[#This Row],[Data]]&lt;=DATE(2022,9,30))</f>
        <v>1</v>
      </c>
      <c r="H153" s="2" t="b">
        <f>SUM(B149:B153)=0</f>
        <v>1</v>
      </c>
      <c r="I153" s="2" t="b">
        <f>AND(Tabela1[[#This Row],[1kwietnia-30wrzesnia]],Tabela1[[#This Row],[NIE PADALO]],IF(OR(I149,I150,I151,I152),FALSE,TRUE))</f>
        <v>0</v>
      </c>
      <c r="J153" s="2">
        <f>IF(Tabela1[[#This Row],[CZY PODLEWAMY]],300,0)</f>
        <v>0</v>
      </c>
      <c r="K153" s="2">
        <f>IF(Tabela1[[#This Row],[retencja]]=0,K152+1,0)</f>
        <v>13</v>
      </c>
    </row>
    <row r="154" spans="1:11" x14ac:dyDescent="0.25">
      <c r="A154" s="1">
        <v>44714</v>
      </c>
      <c r="B154">
        <v>18</v>
      </c>
      <c r="C154">
        <f>IF(C153-D153+B154&lt;0,0,(C153-D153+B154))</f>
        <v>0</v>
      </c>
      <c r="D154">
        <f>IF(WEEKDAY(Tabela1[[#This Row],[Data]],2)=3,260,190)+Tabela1[[#This Row],[PODLEWANIE]]</f>
        <v>190</v>
      </c>
      <c r="E154">
        <f>IF(C153-D153+B154&lt;0,-(C153-D153+B154),0)</f>
        <v>242</v>
      </c>
      <c r="F154" t="b">
        <f>Tabela1[[#This Row],[wodociagi]]=1</f>
        <v>0</v>
      </c>
      <c r="G154" s="2" t="b">
        <f>AND(Tabela1[[#This Row],[Data]]&gt;=DATE(2022,4,1),Tabela1[[#This Row],[Data]]&lt;=DATE(2022,9,30))</f>
        <v>1</v>
      </c>
      <c r="H154" s="2" t="b">
        <f>SUM(B150:B154)=0</f>
        <v>0</v>
      </c>
      <c r="I154" s="2" t="b">
        <f>AND(Tabela1[[#This Row],[1kwietnia-30wrzesnia]],Tabela1[[#This Row],[NIE PADALO]],IF(OR(I150,I151,I152,I153),FALSE,TRUE))</f>
        <v>0</v>
      </c>
      <c r="J154" s="2">
        <f>IF(Tabela1[[#This Row],[CZY PODLEWAMY]],300,0)</f>
        <v>0</v>
      </c>
      <c r="K154" s="2">
        <f>IF(Tabela1[[#This Row],[retencja]]=0,K153+1,0)</f>
        <v>0</v>
      </c>
    </row>
    <row r="155" spans="1:11" x14ac:dyDescent="0.25">
      <c r="A155" s="1">
        <v>44715</v>
      </c>
      <c r="B155">
        <v>525</v>
      </c>
      <c r="C155">
        <f>IF(C154-D154+B155&lt;0,0,(C154-D154+B155))</f>
        <v>335</v>
      </c>
      <c r="D155">
        <f>IF(WEEKDAY(Tabela1[[#This Row],[Data]],2)=3,260,190)+Tabela1[[#This Row],[PODLEWANIE]]</f>
        <v>190</v>
      </c>
      <c r="E155">
        <f>IF(C154-D154+B155&lt;0,-(C154-D154+B155),0)</f>
        <v>0</v>
      </c>
      <c r="F155" t="b">
        <f>Tabela1[[#This Row],[wodociagi]]=1</f>
        <v>0</v>
      </c>
      <c r="G155" s="2" t="b">
        <f>AND(Tabela1[[#This Row],[Data]]&gt;=DATE(2022,4,1),Tabela1[[#This Row],[Data]]&lt;=DATE(2022,9,30))</f>
        <v>1</v>
      </c>
      <c r="H155" s="2" t="b">
        <f>SUM(B151:B155)=0</f>
        <v>0</v>
      </c>
      <c r="I155" s="2" t="b">
        <f>AND(Tabela1[[#This Row],[1kwietnia-30wrzesnia]],Tabela1[[#This Row],[NIE PADALO]],IF(OR(I151,I152,I153,I154),FALSE,TRUE))</f>
        <v>0</v>
      </c>
      <c r="J155" s="2">
        <f>IF(Tabela1[[#This Row],[CZY PODLEWAMY]],300,0)</f>
        <v>0</v>
      </c>
      <c r="K155" s="2">
        <f>IF(Tabela1[[#This Row],[retencja]]=0,K154+1,0)</f>
        <v>0</v>
      </c>
    </row>
    <row r="156" spans="1:11" x14ac:dyDescent="0.25">
      <c r="A156" s="1">
        <v>44716</v>
      </c>
      <c r="B156">
        <v>697</v>
      </c>
      <c r="C156">
        <f>IF(C155-D155+B156&lt;0,0,(C155-D155+B156))</f>
        <v>842</v>
      </c>
      <c r="D156">
        <f>IF(WEEKDAY(Tabela1[[#This Row],[Data]],2)=3,260,190)+Tabela1[[#This Row],[PODLEWANIE]]</f>
        <v>190</v>
      </c>
      <c r="E156">
        <f>IF(C155-D155+B156&lt;0,-(C155-D155+B156),0)</f>
        <v>0</v>
      </c>
      <c r="F156" t="b">
        <f>Tabela1[[#This Row],[wodociagi]]=1</f>
        <v>0</v>
      </c>
      <c r="G156" s="2" t="b">
        <f>AND(Tabela1[[#This Row],[Data]]&gt;=DATE(2022,4,1),Tabela1[[#This Row],[Data]]&lt;=DATE(2022,9,30))</f>
        <v>1</v>
      </c>
      <c r="H156" s="2" t="b">
        <f>SUM(B152:B156)=0</f>
        <v>0</v>
      </c>
      <c r="I156" s="2" t="b">
        <f>AND(Tabela1[[#This Row],[1kwietnia-30wrzesnia]],Tabela1[[#This Row],[NIE PADALO]],IF(OR(I152,I153,I154,I155),FALSE,TRUE))</f>
        <v>0</v>
      </c>
      <c r="J156" s="2">
        <f>IF(Tabela1[[#This Row],[CZY PODLEWAMY]],300,0)</f>
        <v>0</v>
      </c>
      <c r="K156" s="2">
        <f>IF(Tabela1[[#This Row],[retencja]]=0,K155+1,0)</f>
        <v>0</v>
      </c>
    </row>
    <row r="157" spans="1:11" x14ac:dyDescent="0.25">
      <c r="A157" s="1">
        <v>44717</v>
      </c>
      <c r="B157">
        <v>786</v>
      </c>
      <c r="C157">
        <f>IF(C156-D156+B157&lt;0,0,(C156-D156+B157))</f>
        <v>1438</v>
      </c>
      <c r="D157">
        <f>IF(WEEKDAY(Tabela1[[#This Row],[Data]],2)=3,260,190)+Tabela1[[#This Row],[PODLEWANIE]]</f>
        <v>190</v>
      </c>
      <c r="E157">
        <f>IF(C156-D156+B157&lt;0,-(C156-D156+B157),0)</f>
        <v>0</v>
      </c>
      <c r="F157" t="b">
        <f>Tabela1[[#This Row],[wodociagi]]=1</f>
        <v>0</v>
      </c>
      <c r="G157" s="2" t="b">
        <f>AND(Tabela1[[#This Row],[Data]]&gt;=DATE(2022,4,1),Tabela1[[#This Row],[Data]]&lt;=DATE(2022,9,30))</f>
        <v>1</v>
      </c>
      <c r="H157" s="2" t="b">
        <f>SUM(B153:B157)=0</f>
        <v>0</v>
      </c>
      <c r="I157" s="2" t="b">
        <f>AND(Tabela1[[#This Row],[1kwietnia-30wrzesnia]],Tabela1[[#This Row],[NIE PADALO]],IF(OR(I153,I154,I155,I156),FALSE,TRUE))</f>
        <v>0</v>
      </c>
      <c r="J157" s="2">
        <f>IF(Tabela1[[#This Row],[CZY PODLEWAMY]],300,0)</f>
        <v>0</v>
      </c>
      <c r="K157" s="2">
        <f>IF(Tabela1[[#This Row],[retencja]]=0,K156+1,0)</f>
        <v>0</v>
      </c>
    </row>
    <row r="158" spans="1:11" x14ac:dyDescent="0.25">
      <c r="A158" s="1">
        <v>44718</v>
      </c>
      <c r="B158">
        <v>792</v>
      </c>
      <c r="C158">
        <f>IF(C157-D157+B158&lt;0,0,(C157-D157+B158))</f>
        <v>2040</v>
      </c>
      <c r="D158">
        <f>IF(WEEKDAY(Tabela1[[#This Row],[Data]],2)=3,260,190)+Tabela1[[#This Row],[PODLEWANIE]]</f>
        <v>190</v>
      </c>
      <c r="E158">
        <f>IF(C157-D157+B158&lt;0,-(C157-D157+B158),0)</f>
        <v>0</v>
      </c>
      <c r="F158" t="b">
        <f>Tabela1[[#This Row],[wodociagi]]=1</f>
        <v>0</v>
      </c>
      <c r="G158" s="2" t="b">
        <f>AND(Tabela1[[#This Row],[Data]]&gt;=DATE(2022,4,1),Tabela1[[#This Row],[Data]]&lt;=DATE(2022,9,30))</f>
        <v>1</v>
      </c>
      <c r="H158" s="2" t="b">
        <f>SUM(B154:B158)=0</f>
        <v>0</v>
      </c>
      <c r="I158" s="2" t="b">
        <f>AND(Tabela1[[#This Row],[1kwietnia-30wrzesnia]],Tabela1[[#This Row],[NIE PADALO]],IF(OR(I154,I155,I156,I157),FALSE,TRUE))</f>
        <v>0</v>
      </c>
      <c r="J158" s="2">
        <f>IF(Tabela1[[#This Row],[CZY PODLEWAMY]],300,0)</f>
        <v>0</v>
      </c>
      <c r="K158" s="2">
        <f>IF(Tabela1[[#This Row],[retencja]]=0,K157+1,0)</f>
        <v>0</v>
      </c>
    </row>
    <row r="159" spans="1:11" x14ac:dyDescent="0.25">
      <c r="A159" s="1">
        <v>44719</v>
      </c>
      <c r="B159">
        <v>0</v>
      </c>
      <c r="C159">
        <f>IF(C158-D158+B159&lt;0,0,(C158-D158+B159))</f>
        <v>1850</v>
      </c>
      <c r="D159">
        <f>IF(WEEKDAY(Tabela1[[#This Row],[Data]],2)=3,260,190)+Tabela1[[#This Row],[PODLEWANIE]]</f>
        <v>190</v>
      </c>
      <c r="E159">
        <f>IF(C158-D158+B159&lt;0,-(C158-D158+B159),0)</f>
        <v>0</v>
      </c>
      <c r="F159" t="b">
        <f>Tabela1[[#This Row],[wodociagi]]=1</f>
        <v>0</v>
      </c>
      <c r="G159" s="2" t="b">
        <f>AND(Tabela1[[#This Row],[Data]]&gt;=DATE(2022,4,1),Tabela1[[#This Row],[Data]]&lt;=DATE(2022,9,30))</f>
        <v>1</v>
      </c>
      <c r="H159" s="2" t="b">
        <f>SUM(B155:B159)=0</f>
        <v>0</v>
      </c>
      <c r="I159" s="2" t="b">
        <f>AND(Tabela1[[#This Row],[1kwietnia-30wrzesnia]],Tabela1[[#This Row],[NIE PADALO]],IF(OR(I155,I156,I157,I158),FALSE,TRUE))</f>
        <v>0</v>
      </c>
      <c r="J159" s="2">
        <f>IF(Tabela1[[#This Row],[CZY PODLEWAMY]],300,0)</f>
        <v>0</v>
      </c>
      <c r="K159" s="2">
        <f>IF(Tabela1[[#This Row],[retencja]]=0,K158+1,0)</f>
        <v>1</v>
      </c>
    </row>
    <row r="160" spans="1:11" x14ac:dyDescent="0.25">
      <c r="A160" s="1">
        <v>44720</v>
      </c>
      <c r="B160">
        <v>0</v>
      </c>
      <c r="C160">
        <f>IF(C159-D159+B160&lt;0,0,(C159-D159+B160))</f>
        <v>1660</v>
      </c>
      <c r="D160">
        <f>IF(WEEKDAY(Tabela1[[#This Row],[Data]],2)=3,260,190)+Tabela1[[#This Row],[PODLEWANIE]]</f>
        <v>260</v>
      </c>
      <c r="E160">
        <f>IF(C159-D159+B160&lt;0,-(C159-D159+B160),0)</f>
        <v>0</v>
      </c>
      <c r="F160" t="b">
        <f>Tabela1[[#This Row],[wodociagi]]=1</f>
        <v>0</v>
      </c>
      <c r="G160" s="2" t="b">
        <f>AND(Tabela1[[#This Row],[Data]]&gt;=DATE(2022,4,1),Tabela1[[#This Row],[Data]]&lt;=DATE(2022,9,30))</f>
        <v>1</v>
      </c>
      <c r="H160" s="2" t="b">
        <f>SUM(B156:B160)=0</f>
        <v>0</v>
      </c>
      <c r="I160" s="2" t="b">
        <f>AND(Tabela1[[#This Row],[1kwietnia-30wrzesnia]],Tabela1[[#This Row],[NIE PADALO]],IF(OR(I156,I157,I158,I159),FALSE,TRUE))</f>
        <v>0</v>
      </c>
      <c r="J160" s="2">
        <f>IF(Tabela1[[#This Row],[CZY PODLEWAMY]],300,0)</f>
        <v>0</v>
      </c>
      <c r="K160" s="2">
        <f>IF(Tabela1[[#This Row],[retencja]]=0,K159+1,0)</f>
        <v>2</v>
      </c>
    </row>
    <row r="161" spans="1:11" x14ac:dyDescent="0.25">
      <c r="A161" s="1">
        <v>44721</v>
      </c>
      <c r="B161">
        <v>0</v>
      </c>
      <c r="C161">
        <f>IF(C160-D160+B161&lt;0,0,(C160-D160+B161))</f>
        <v>1400</v>
      </c>
      <c r="D161">
        <f>IF(WEEKDAY(Tabela1[[#This Row],[Data]],2)=3,260,190)+Tabela1[[#This Row],[PODLEWANIE]]</f>
        <v>190</v>
      </c>
      <c r="E161">
        <f>IF(C160-D160+B161&lt;0,-(C160-D160+B161),0)</f>
        <v>0</v>
      </c>
      <c r="F161" t="b">
        <f>Tabela1[[#This Row],[wodociagi]]=1</f>
        <v>0</v>
      </c>
      <c r="G161" s="2" t="b">
        <f>AND(Tabela1[[#This Row],[Data]]&gt;=DATE(2022,4,1),Tabela1[[#This Row],[Data]]&lt;=DATE(2022,9,30))</f>
        <v>1</v>
      </c>
      <c r="H161" s="2" t="b">
        <f>SUM(B157:B161)=0</f>
        <v>0</v>
      </c>
      <c r="I161" s="2" t="b">
        <f>AND(Tabela1[[#This Row],[1kwietnia-30wrzesnia]],Tabela1[[#This Row],[NIE PADALO]],IF(OR(I157,I158,I159,I160),FALSE,TRUE))</f>
        <v>0</v>
      </c>
      <c r="J161" s="2">
        <f>IF(Tabela1[[#This Row],[CZY PODLEWAMY]],300,0)</f>
        <v>0</v>
      </c>
      <c r="K161" s="2">
        <f>IF(Tabela1[[#This Row],[retencja]]=0,K160+1,0)</f>
        <v>3</v>
      </c>
    </row>
    <row r="162" spans="1:11" x14ac:dyDescent="0.25">
      <c r="A162" s="1">
        <v>44722</v>
      </c>
      <c r="B162">
        <v>0</v>
      </c>
      <c r="C162">
        <f>IF(C161-D161+B162&lt;0,0,(C161-D161+B162))</f>
        <v>1210</v>
      </c>
      <c r="D162">
        <f>IF(WEEKDAY(Tabela1[[#This Row],[Data]],2)=3,260,190)+Tabela1[[#This Row],[PODLEWANIE]]</f>
        <v>190</v>
      </c>
      <c r="E162">
        <f>IF(C161-D161+B162&lt;0,-(C161-D161+B162),0)</f>
        <v>0</v>
      </c>
      <c r="F162" t="b">
        <f>Tabela1[[#This Row],[wodociagi]]=1</f>
        <v>0</v>
      </c>
      <c r="G162" s="2" t="b">
        <f>AND(Tabela1[[#This Row],[Data]]&gt;=DATE(2022,4,1),Tabela1[[#This Row],[Data]]&lt;=DATE(2022,9,30))</f>
        <v>1</v>
      </c>
      <c r="H162" s="2" t="b">
        <f>SUM(B158:B162)=0</f>
        <v>0</v>
      </c>
      <c r="I162" s="2" t="b">
        <f>AND(Tabela1[[#This Row],[1kwietnia-30wrzesnia]],Tabela1[[#This Row],[NIE PADALO]],IF(OR(I158,I159,I160,I161),FALSE,TRUE))</f>
        <v>0</v>
      </c>
      <c r="J162" s="2">
        <f>IF(Tabela1[[#This Row],[CZY PODLEWAMY]],300,0)</f>
        <v>0</v>
      </c>
      <c r="K162" s="2">
        <f>IF(Tabela1[[#This Row],[retencja]]=0,K161+1,0)</f>
        <v>4</v>
      </c>
    </row>
    <row r="163" spans="1:11" x14ac:dyDescent="0.25">
      <c r="A163" s="1">
        <v>44723</v>
      </c>
      <c r="B163">
        <v>0</v>
      </c>
      <c r="C163">
        <f>IF(C162-D162+B163&lt;0,0,(C162-D162+B163))</f>
        <v>1020</v>
      </c>
      <c r="D163">
        <f>IF(WEEKDAY(Tabela1[[#This Row],[Data]],2)=3,260,190)+Tabela1[[#This Row],[PODLEWANIE]]</f>
        <v>490</v>
      </c>
      <c r="E163">
        <f>IF(C162-D162+B163&lt;0,-(C162-D162+B163),0)</f>
        <v>0</v>
      </c>
      <c r="F163" t="b">
        <f>Tabela1[[#This Row],[wodociagi]]=1</f>
        <v>0</v>
      </c>
      <c r="G163" s="2" t="b">
        <f>AND(Tabela1[[#This Row],[Data]]&gt;=DATE(2022,4,1),Tabela1[[#This Row],[Data]]&lt;=DATE(2022,9,30))</f>
        <v>1</v>
      </c>
      <c r="H163" s="2" t="b">
        <f>SUM(B159:B163)=0</f>
        <v>1</v>
      </c>
      <c r="I163" s="2" t="b">
        <f>AND(Tabela1[[#This Row],[1kwietnia-30wrzesnia]],Tabela1[[#This Row],[NIE PADALO]],IF(OR(I159,I160,I161,I162),FALSE,TRUE))</f>
        <v>1</v>
      </c>
      <c r="J163" s="2">
        <f>IF(Tabela1[[#This Row],[CZY PODLEWAMY]],300,0)</f>
        <v>300</v>
      </c>
      <c r="K163" s="2">
        <f>IF(Tabela1[[#This Row],[retencja]]=0,K162+1,0)</f>
        <v>5</v>
      </c>
    </row>
    <row r="164" spans="1:11" x14ac:dyDescent="0.25">
      <c r="A164" s="1">
        <v>44724</v>
      </c>
      <c r="B164">
        <v>0</v>
      </c>
      <c r="C164">
        <f>IF(C163-D163+B164&lt;0,0,(C163-D163+B164))</f>
        <v>530</v>
      </c>
      <c r="D164">
        <f>IF(WEEKDAY(Tabela1[[#This Row],[Data]],2)=3,260,190)+Tabela1[[#This Row],[PODLEWANIE]]</f>
        <v>190</v>
      </c>
      <c r="E164">
        <f>IF(C163-D163+B164&lt;0,-(C163-D163+B164),0)</f>
        <v>0</v>
      </c>
      <c r="F164" t="b">
        <f>Tabela1[[#This Row],[wodociagi]]=1</f>
        <v>0</v>
      </c>
      <c r="G164" s="2" t="b">
        <f>AND(Tabela1[[#This Row],[Data]]&gt;=DATE(2022,4,1),Tabela1[[#This Row],[Data]]&lt;=DATE(2022,9,30))</f>
        <v>1</v>
      </c>
      <c r="H164" s="2" t="b">
        <f>SUM(B160:B164)=0</f>
        <v>1</v>
      </c>
      <c r="I164" s="2" t="b">
        <f>AND(Tabela1[[#This Row],[1kwietnia-30wrzesnia]],Tabela1[[#This Row],[NIE PADALO]],IF(OR(I160,I161,I162,I163),FALSE,TRUE))</f>
        <v>0</v>
      </c>
      <c r="J164" s="2">
        <f>IF(Tabela1[[#This Row],[CZY PODLEWAMY]],300,0)</f>
        <v>0</v>
      </c>
      <c r="K164" s="2">
        <f>IF(Tabela1[[#This Row],[retencja]]=0,K163+1,0)</f>
        <v>6</v>
      </c>
    </row>
    <row r="165" spans="1:11" x14ac:dyDescent="0.25">
      <c r="A165" s="1">
        <v>44725</v>
      </c>
      <c r="B165">
        <v>0</v>
      </c>
      <c r="C165">
        <f>IF(C164-D164+B165&lt;0,0,(C164-D164+B165))</f>
        <v>340</v>
      </c>
      <c r="D165">
        <f>IF(WEEKDAY(Tabela1[[#This Row],[Data]],2)=3,260,190)+Tabela1[[#This Row],[PODLEWANIE]]</f>
        <v>190</v>
      </c>
      <c r="E165">
        <f>IF(C164-D164+B165&lt;0,-(C164-D164+B165),0)</f>
        <v>0</v>
      </c>
      <c r="F165" t="b">
        <f>Tabela1[[#This Row],[wodociagi]]=1</f>
        <v>0</v>
      </c>
      <c r="G165" s="2" t="b">
        <f>AND(Tabela1[[#This Row],[Data]]&gt;=DATE(2022,4,1),Tabela1[[#This Row],[Data]]&lt;=DATE(2022,9,30))</f>
        <v>1</v>
      </c>
      <c r="H165" s="2" t="b">
        <f>SUM(B161:B165)=0</f>
        <v>1</v>
      </c>
      <c r="I165" s="2" t="b">
        <f>AND(Tabela1[[#This Row],[1kwietnia-30wrzesnia]],Tabela1[[#This Row],[NIE PADALO]],IF(OR(I161,I162,I163,I164),FALSE,TRUE))</f>
        <v>0</v>
      </c>
      <c r="J165" s="2">
        <f>IF(Tabela1[[#This Row],[CZY PODLEWAMY]],300,0)</f>
        <v>0</v>
      </c>
      <c r="K165" s="2">
        <f>IF(Tabela1[[#This Row],[retencja]]=0,K164+1,0)</f>
        <v>7</v>
      </c>
    </row>
    <row r="166" spans="1:11" x14ac:dyDescent="0.25">
      <c r="A166" s="1">
        <v>44726</v>
      </c>
      <c r="B166">
        <v>0</v>
      </c>
      <c r="C166">
        <f>IF(C165-D165+B166&lt;0,0,(C165-D165+B166))</f>
        <v>150</v>
      </c>
      <c r="D166">
        <f>IF(WEEKDAY(Tabela1[[#This Row],[Data]],2)=3,260,190)+Tabela1[[#This Row],[PODLEWANIE]]</f>
        <v>190</v>
      </c>
      <c r="E166">
        <f>IF(C165-D165+B166&lt;0,-(C165-D165+B166),0)</f>
        <v>0</v>
      </c>
      <c r="F166" t="b">
        <f>Tabela1[[#This Row],[wodociagi]]=1</f>
        <v>0</v>
      </c>
      <c r="G166" s="2" t="b">
        <f>AND(Tabela1[[#This Row],[Data]]&gt;=DATE(2022,4,1),Tabela1[[#This Row],[Data]]&lt;=DATE(2022,9,30))</f>
        <v>1</v>
      </c>
      <c r="H166" s="2" t="b">
        <f>SUM(B162:B166)=0</f>
        <v>1</v>
      </c>
      <c r="I166" s="2" t="b">
        <f>AND(Tabela1[[#This Row],[1kwietnia-30wrzesnia]],Tabela1[[#This Row],[NIE PADALO]],IF(OR(I162,I163,I164,I165),FALSE,TRUE))</f>
        <v>0</v>
      </c>
      <c r="J166" s="2">
        <f>IF(Tabela1[[#This Row],[CZY PODLEWAMY]],300,0)</f>
        <v>0</v>
      </c>
      <c r="K166" s="2">
        <f>IF(Tabela1[[#This Row],[retencja]]=0,K165+1,0)</f>
        <v>8</v>
      </c>
    </row>
    <row r="167" spans="1:11" x14ac:dyDescent="0.25">
      <c r="A167" s="1">
        <v>44727</v>
      </c>
      <c r="B167">
        <v>0</v>
      </c>
      <c r="C167">
        <f>IF(C166-D166+B167&lt;0,0,(C166-D166+B167))</f>
        <v>0</v>
      </c>
      <c r="D167">
        <f>IF(WEEKDAY(Tabela1[[#This Row],[Data]],2)=3,260,190)+Tabela1[[#This Row],[PODLEWANIE]]</f>
        <v>260</v>
      </c>
      <c r="E167">
        <f>IF(C166-D166+B167&lt;0,-(C166-D166+B167),0)</f>
        <v>40</v>
      </c>
      <c r="F167" t="b">
        <f>Tabela1[[#This Row],[wodociagi]]=1</f>
        <v>0</v>
      </c>
      <c r="G167" s="2" t="b">
        <f>AND(Tabela1[[#This Row],[Data]]&gt;=DATE(2022,4,1),Tabela1[[#This Row],[Data]]&lt;=DATE(2022,9,30))</f>
        <v>1</v>
      </c>
      <c r="H167" s="2" t="b">
        <f>SUM(B163:B167)=0</f>
        <v>1</v>
      </c>
      <c r="I167" s="2" t="b">
        <f>AND(Tabela1[[#This Row],[1kwietnia-30wrzesnia]],Tabela1[[#This Row],[NIE PADALO]],IF(OR(I163,I164,I165,I166),FALSE,TRUE))</f>
        <v>0</v>
      </c>
      <c r="J167" s="2">
        <f>IF(Tabela1[[#This Row],[CZY PODLEWAMY]],300,0)</f>
        <v>0</v>
      </c>
      <c r="K167" s="2">
        <f>IF(Tabela1[[#This Row],[retencja]]=0,K166+1,0)</f>
        <v>9</v>
      </c>
    </row>
    <row r="168" spans="1:11" x14ac:dyDescent="0.25">
      <c r="A168" s="1">
        <v>44728</v>
      </c>
      <c r="B168">
        <v>0</v>
      </c>
      <c r="C168">
        <f>IF(C167-D167+B168&lt;0,0,(C167-D167+B168))</f>
        <v>0</v>
      </c>
      <c r="D168">
        <f>IF(WEEKDAY(Tabela1[[#This Row],[Data]],2)=3,260,190)+Tabela1[[#This Row],[PODLEWANIE]]</f>
        <v>490</v>
      </c>
      <c r="E168">
        <f>IF(C167-D167+B168&lt;0,-(C167-D167+B168),0)</f>
        <v>260</v>
      </c>
      <c r="F168" t="b">
        <f>Tabela1[[#This Row],[wodociagi]]=1</f>
        <v>0</v>
      </c>
      <c r="G168" s="2" t="b">
        <f>AND(Tabela1[[#This Row],[Data]]&gt;=DATE(2022,4,1),Tabela1[[#This Row],[Data]]&lt;=DATE(2022,9,30))</f>
        <v>1</v>
      </c>
      <c r="H168" s="2" t="b">
        <f>SUM(B164:B168)=0</f>
        <v>1</v>
      </c>
      <c r="I168" s="2" t="b">
        <f>AND(Tabela1[[#This Row],[1kwietnia-30wrzesnia]],Tabela1[[#This Row],[NIE PADALO]],IF(OR(I164,I165,I166,I167),FALSE,TRUE))</f>
        <v>1</v>
      </c>
      <c r="J168" s="2">
        <f>IF(Tabela1[[#This Row],[CZY PODLEWAMY]],300,0)</f>
        <v>300</v>
      </c>
      <c r="K168" s="2">
        <f>IF(Tabela1[[#This Row],[retencja]]=0,K167+1,0)</f>
        <v>10</v>
      </c>
    </row>
    <row r="169" spans="1:11" x14ac:dyDescent="0.25">
      <c r="A169" s="1">
        <v>44729</v>
      </c>
      <c r="B169">
        <v>998</v>
      </c>
      <c r="C169">
        <f>IF(C168-D168+B169&lt;0,0,(C168-D168+B169))</f>
        <v>508</v>
      </c>
      <c r="D169">
        <f>IF(WEEKDAY(Tabela1[[#This Row],[Data]],2)=3,260,190)+Tabela1[[#This Row],[PODLEWANIE]]</f>
        <v>190</v>
      </c>
      <c r="E169">
        <f>IF(C168-D168+B169&lt;0,-(C168-D168+B169),0)</f>
        <v>0</v>
      </c>
      <c r="F169" t="b">
        <f>Tabela1[[#This Row],[wodociagi]]=1</f>
        <v>0</v>
      </c>
      <c r="G169" s="2" t="b">
        <f>AND(Tabela1[[#This Row],[Data]]&gt;=DATE(2022,4,1),Tabela1[[#This Row],[Data]]&lt;=DATE(2022,9,30))</f>
        <v>1</v>
      </c>
      <c r="H169" s="2" t="b">
        <f>SUM(B165:B169)=0</f>
        <v>0</v>
      </c>
      <c r="I169" s="2" t="b">
        <f>AND(Tabela1[[#This Row],[1kwietnia-30wrzesnia]],Tabela1[[#This Row],[NIE PADALO]],IF(OR(I165,I166,I167,I168),FALSE,TRUE))</f>
        <v>0</v>
      </c>
      <c r="J169" s="2">
        <f>IF(Tabela1[[#This Row],[CZY PODLEWAMY]],300,0)</f>
        <v>0</v>
      </c>
      <c r="K169" s="2">
        <f>IF(Tabela1[[#This Row],[retencja]]=0,K168+1,0)</f>
        <v>0</v>
      </c>
    </row>
    <row r="170" spans="1:11" x14ac:dyDescent="0.25">
      <c r="A170" s="1">
        <v>44730</v>
      </c>
      <c r="B170">
        <v>0</v>
      </c>
      <c r="C170">
        <f>IF(C169-D169+B170&lt;0,0,(C169-D169+B170))</f>
        <v>318</v>
      </c>
      <c r="D170">
        <f>IF(WEEKDAY(Tabela1[[#This Row],[Data]],2)=3,260,190)+Tabela1[[#This Row],[PODLEWANIE]]</f>
        <v>190</v>
      </c>
      <c r="E170">
        <f>IF(C169-D169+B170&lt;0,-(C169-D169+B170),0)</f>
        <v>0</v>
      </c>
      <c r="F170" t="b">
        <f>Tabela1[[#This Row],[wodociagi]]=1</f>
        <v>0</v>
      </c>
      <c r="G170" s="2" t="b">
        <f>AND(Tabela1[[#This Row],[Data]]&gt;=DATE(2022,4,1),Tabela1[[#This Row],[Data]]&lt;=DATE(2022,9,30))</f>
        <v>1</v>
      </c>
      <c r="H170" s="2" t="b">
        <f>SUM(B166:B170)=0</f>
        <v>0</v>
      </c>
      <c r="I170" s="2" t="b">
        <f>AND(Tabela1[[#This Row],[1kwietnia-30wrzesnia]],Tabela1[[#This Row],[NIE PADALO]],IF(OR(I166,I167,I168,I169),FALSE,TRUE))</f>
        <v>0</v>
      </c>
      <c r="J170" s="2">
        <f>IF(Tabela1[[#This Row],[CZY PODLEWAMY]],300,0)</f>
        <v>0</v>
      </c>
      <c r="K170" s="2">
        <f>IF(Tabela1[[#This Row],[retencja]]=0,K169+1,0)</f>
        <v>1</v>
      </c>
    </row>
    <row r="171" spans="1:11" x14ac:dyDescent="0.25">
      <c r="A171" s="1">
        <v>44731</v>
      </c>
      <c r="B171">
        <v>0</v>
      </c>
      <c r="C171">
        <f>IF(C170-D170+B171&lt;0,0,(C170-D170+B171))</f>
        <v>128</v>
      </c>
      <c r="D171">
        <f>IF(WEEKDAY(Tabela1[[#This Row],[Data]],2)=3,260,190)+Tabela1[[#This Row],[PODLEWANIE]]</f>
        <v>190</v>
      </c>
      <c r="E171">
        <f>IF(C170-D170+B171&lt;0,-(C170-D170+B171),0)</f>
        <v>0</v>
      </c>
      <c r="F171" t="b">
        <f>Tabela1[[#This Row],[wodociagi]]=1</f>
        <v>0</v>
      </c>
      <c r="G171" s="2" t="b">
        <f>AND(Tabela1[[#This Row],[Data]]&gt;=DATE(2022,4,1),Tabela1[[#This Row],[Data]]&lt;=DATE(2022,9,30))</f>
        <v>1</v>
      </c>
      <c r="H171" s="2" t="b">
        <f>SUM(B167:B171)=0</f>
        <v>0</v>
      </c>
      <c r="I171" s="2" t="b">
        <f>AND(Tabela1[[#This Row],[1kwietnia-30wrzesnia]],Tabela1[[#This Row],[NIE PADALO]],IF(OR(I167,I168,I169,I170),FALSE,TRUE))</f>
        <v>0</v>
      </c>
      <c r="J171" s="2">
        <f>IF(Tabela1[[#This Row],[CZY PODLEWAMY]],300,0)</f>
        <v>0</v>
      </c>
      <c r="K171" s="2">
        <f>IF(Tabela1[[#This Row],[retencja]]=0,K170+1,0)</f>
        <v>2</v>
      </c>
    </row>
    <row r="172" spans="1:11" x14ac:dyDescent="0.25">
      <c r="A172" s="1">
        <v>44732</v>
      </c>
      <c r="B172">
        <v>0</v>
      </c>
      <c r="C172">
        <f>IF(C171-D171+B172&lt;0,0,(C171-D171+B172))</f>
        <v>0</v>
      </c>
      <c r="D172">
        <f>IF(WEEKDAY(Tabela1[[#This Row],[Data]],2)=3,260,190)+Tabela1[[#This Row],[PODLEWANIE]]</f>
        <v>190</v>
      </c>
      <c r="E172">
        <f>IF(C171-D171+B172&lt;0,-(C171-D171+B172),0)</f>
        <v>62</v>
      </c>
      <c r="F172" t="b">
        <f>Tabela1[[#This Row],[wodociagi]]=1</f>
        <v>0</v>
      </c>
      <c r="G172" s="2" t="b">
        <f>AND(Tabela1[[#This Row],[Data]]&gt;=DATE(2022,4,1),Tabela1[[#This Row],[Data]]&lt;=DATE(2022,9,30))</f>
        <v>1</v>
      </c>
      <c r="H172" s="2" t="b">
        <f>SUM(B168:B172)=0</f>
        <v>0</v>
      </c>
      <c r="I172" s="2" t="b">
        <f>AND(Tabela1[[#This Row],[1kwietnia-30wrzesnia]],Tabela1[[#This Row],[NIE PADALO]],IF(OR(I168,I169,I170,I171),FALSE,TRUE))</f>
        <v>0</v>
      </c>
      <c r="J172" s="2">
        <f>IF(Tabela1[[#This Row],[CZY PODLEWAMY]],300,0)</f>
        <v>0</v>
      </c>
      <c r="K172" s="2">
        <f>IF(Tabela1[[#This Row],[retencja]]=0,K171+1,0)</f>
        <v>3</v>
      </c>
    </row>
    <row r="173" spans="1:11" x14ac:dyDescent="0.25">
      <c r="A173" s="1">
        <v>44733</v>
      </c>
      <c r="B173">
        <v>0</v>
      </c>
      <c r="C173">
        <f>IF(C172-D172+B173&lt;0,0,(C172-D172+B173))</f>
        <v>0</v>
      </c>
      <c r="D173">
        <f>IF(WEEKDAY(Tabela1[[#This Row],[Data]],2)=3,260,190)+Tabela1[[#This Row],[PODLEWANIE]]</f>
        <v>190</v>
      </c>
      <c r="E173">
        <f>IF(C172-D172+B173&lt;0,-(C172-D172+B173),0)</f>
        <v>190</v>
      </c>
      <c r="F173" t="b">
        <f>Tabela1[[#This Row],[wodociagi]]=1</f>
        <v>0</v>
      </c>
      <c r="G173" s="2" t="b">
        <f>AND(Tabela1[[#This Row],[Data]]&gt;=DATE(2022,4,1),Tabela1[[#This Row],[Data]]&lt;=DATE(2022,9,30))</f>
        <v>1</v>
      </c>
      <c r="H173" s="2" t="b">
        <f>SUM(B169:B173)=0</f>
        <v>0</v>
      </c>
      <c r="I173" s="2" t="b">
        <f>AND(Tabela1[[#This Row],[1kwietnia-30wrzesnia]],Tabela1[[#This Row],[NIE PADALO]],IF(OR(I169,I170,I171,I172),FALSE,TRUE))</f>
        <v>0</v>
      </c>
      <c r="J173" s="2">
        <f>IF(Tabela1[[#This Row],[CZY PODLEWAMY]],300,0)</f>
        <v>0</v>
      </c>
      <c r="K173" s="2">
        <f>IF(Tabela1[[#This Row],[retencja]]=0,K172+1,0)</f>
        <v>4</v>
      </c>
    </row>
    <row r="174" spans="1:11" x14ac:dyDescent="0.25">
      <c r="A174" s="1">
        <v>44734</v>
      </c>
      <c r="B174">
        <v>0</v>
      </c>
      <c r="C174">
        <f>IF(C173-D173+B174&lt;0,0,(C173-D173+B174))</f>
        <v>0</v>
      </c>
      <c r="D174">
        <f>IF(WEEKDAY(Tabela1[[#This Row],[Data]],2)=3,260,190)+Tabela1[[#This Row],[PODLEWANIE]]</f>
        <v>560</v>
      </c>
      <c r="E174">
        <f>IF(C173-D173+B174&lt;0,-(C173-D173+B174),0)</f>
        <v>190</v>
      </c>
      <c r="F174" t="b">
        <f>Tabela1[[#This Row],[wodociagi]]=1</f>
        <v>0</v>
      </c>
      <c r="G174" s="2" t="b">
        <f>AND(Tabela1[[#This Row],[Data]]&gt;=DATE(2022,4,1),Tabela1[[#This Row],[Data]]&lt;=DATE(2022,9,30))</f>
        <v>1</v>
      </c>
      <c r="H174" s="2" t="b">
        <f>SUM(B170:B174)=0</f>
        <v>1</v>
      </c>
      <c r="I174" s="2" t="b">
        <f>AND(Tabela1[[#This Row],[1kwietnia-30wrzesnia]],Tabela1[[#This Row],[NIE PADALO]],IF(OR(I170,I171,I172,I173),FALSE,TRUE))</f>
        <v>1</v>
      </c>
      <c r="J174" s="2">
        <f>IF(Tabela1[[#This Row],[CZY PODLEWAMY]],300,0)</f>
        <v>300</v>
      </c>
      <c r="K174" s="2">
        <f>IF(Tabela1[[#This Row],[retencja]]=0,K173+1,0)</f>
        <v>5</v>
      </c>
    </row>
    <row r="175" spans="1:11" x14ac:dyDescent="0.25">
      <c r="A175" s="1">
        <v>44735</v>
      </c>
      <c r="B175">
        <v>0</v>
      </c>
      <c r="C175">
        <f>IF(C174-D174+B175&lt;0,0,(C174-D174+B175))</f>
        <v>0</v>
      </c>
      <c r="D175">
        <f>IF(WEEKDAY(Tabela1[[#This Row],[Data]],2)=3,260,190)+Tabela1[[#This Row],[PODLEWANIE]]</f>
        <v>190</v>
      </c>
      <c r="E175">
        <f>IF(C174-D174+B175&lt;0,-(C174-D174+B175),0)</f>
        <v>560</v>
      </c>
      <c r="F175" t="b">
        <f>Tabela1[[#This Row],[wodociagi]]=1</f>
        <v>0</v>
      </c>
      <c r="G175" s="2" t="b">
        <f>AND(Tabela1[[#This Row],[Data]]&gt;=DATE(2022,4,1),Tabela1[[#This Row],[Data]]&lt;=DATE(2022,9,30))</f>
        <v>1</v>
      </c>
      <c r="H175" s="2" t="b">
        <f>SUM(B171:B175)=0</f>
        <v>1</v>
      </c>
      <c r="I175" s="2" t="b">
        <f>AND(Tabela1[[#This Row],[1kwietnia-30wrzesnia]],Tabela1[[#This Row],[NIE PADALO]],IF(OR(I171,I172,I173,I174),FALSE,TRUE))</f>
        <v>0</v>
      </c>
      <c r="J175" s="2">
        <f>IF(Tabela1[[#This Row],[CZY PODLEWAMY]],300,0)</f>
        <v>0</v>
      </c>
      <c r="K175" s="2">
        <f>IF(Tabela1[[#This Row],[retencja]]=0,K174+1,0)</f>
        <v>6</v>
      </c>
    </row>
    <row r="176" spans="1:11" x14ac:dyDescent="0.25">
      <c r="A176" s="1">
        <v>44736</v>
      </c>
      <c r="B176">
        <v>0</v>
      </c>
      <c r="C176">
        <f>IF(C175-D175+B176&lt;0,0,(C175-D175+B176))</f>
        <v>0</v>
      </c>
      <c r="D176">
        <f>IF(WEEKDAY(Tabela1[[#This Row],[Data]],2)=3,260,190)+Tabela1[[#This Row],[PODLEWANIE]]</f>
        <v>190</v>
      </c>
      <c r="E176">
        <f>IF(C175-D175+B176&lt;0,-(C175-D175+B176),0)</f>
        <v>190</v>
      </c>
      <c r="F176" t="b">
        <f>Tabela1[[#This Row],[wodociagi]]=1</f>
        <v>0</v>
      </c>
      <c r="G176" s="2" t="b">
        <f>AND(Tabela1[[#This Row],[Data]]&gt;=DATE(2022,4,1),Tabela1[[#This Row],[Data]]&lt;=DATE(2022,9,30))</f>
        <v>1</v>
      </c>
      <c r="H176" s="2" t="b">
        <f>SUM(B172:B176)=0</f>
        <v>1</v>
      </c>
      <c r="I176" s="2" t="b">
        <f>AND(Tabela1[[#This Row],[1kwietnia-30wrzesnia]],Tabela1[[#This Row],[NIE PADALO]],IF(OR(I172,I173,I174,I175),FALSE,TRUE))</f>
        <v>0</v>
      </c>
      <c r="J176" s="2">
        <f>IF(Tabela1[[#This Row],[CZY PODLEWAMY]],300,0)</f>
        <v>0</v>
      </c>
      <c r="K176" s="2">
        <f>IF(Tabela1[[#This Row],[retencja]]=0,K175+1,0)</f>
        <v>7</v>
      </c>
    </row>
    <row r="177" spans="1:11" x14ac:dyDescent="0.25">
      <c r="A177" s="1">
        <v>44737</v>
      </c>
      <c r="B177">
        <v>0</v>
      </c>
      <c r="C177">
        <f>IF(C176-D176+B177&lt;0,0,(C176-D176+B177))</f>
        <v>0</v>
      </c>
      <c r="D177">
        <f>IF(WEEKDAY(Tabela1[[#This Row],[Data]],2)=3,260,190)+Tabela1[[#This Row],[PODLEWANIE]]</f>
        <v>190</v>
      </c>
      <c r="E177">
        <f>IF(C176-D176+B177&lt;0,-(C176-D176+B177),0)</f>
        <v>190</v>
      </c>
      <c r="F177" t="b">
        <f>Tabela1[[#This Row],[wodociagi]]=1</f>
        <v>0</v>
      </c>
      <c r="G177" s="2" t="b">
        <f>AND(Tabela1[[#This Row],[Data]]&gt;=DATE(2022,4,1),Tabela1[[#This Row],[Data]]&lt;=DATE(2022,9,30))</f>
        <v>1</v>
      </c>
      <c r="H177" s="2" t="b">
        <f>SUM(B173:B177)=0</f>
        <v>1</v>
      </c>
      <c r="I177" s="2" t="b">
        <f>AND(Tabela1[[#This Row],[1kwietnia-30wrzesnia]],Tabela1[[#This Row],[NIE PADALO]],IF(OR(I173,I174,I175,I176),FALSE,TRUE))</f>
        <v>0</v>
      </c>
      <c r="J177" s="2">
        <f>IF(Tabela1[[#This Row],[CZY PODLEWAMY]],300,0)</f>
        <v>0</v>
      </c>
      <c r="K177" s="2">
        <f>IF(Tabela1[[#This Row],[retencja]]=0,K176+1,0)</f>
        <v>8</v>
      </c>
    </row>
    <row r="178" spans="1:11" x14ac:dyDescent="0.25">
      <c r="A178" s="1">
        <v>44738</v>
      </c>
      <c r="B178">
        <v>540</v>
      </c>
      <c r="C178">
        <f>IF(C177-D177+B178&lt;0,0,(C177-D177+B178))</f>
        <v>350</v>
      </c>
      <c r="D178">
        <f>IF(WEEKDAY(Tabela1[[#This Row],[Data]],2)=3,260,190)+Tabela1[[#This Row],[PODLEWANIE]]</f>
        <v>190</v>
      </c>
      <c r="E178">
        <f>IF(C177-D177+B178&lt;0,-(C177-D177+B178),0)</f>
        <v>0</v>
      </c>
      <c r="F178" t="b">
        <f>Tabela1[[#This Row],[wodociagi]]=1</f>
        <v>0</v>
      </c>
      <c r="G178" s="2" t="b">
        <f>AND(Tabela1[[#This Row],[Data]]&gt;=DATE(2022,4,1),Tabela1[[#This Row],[Data]]&lt;=DATE(2022,9,30))</f>
        <v>1</v>
      </c>
      <c r="H178" s="2" t="b">
        <f>SUM(B174:B178)=0</f>
        <v>0</v>
      </c>
      <c r="I178" s="2" t="b">
        <f>AND(Tabela1[[#This Row],[1kwietnia-30wrzesnia]],Tabela1[[#This Row],[NIE PADALO]],IF(OR(I174,I175,I176,I177),FALSE,TRUE))</f>
        <v>0</v>
      </c>
      <c r="J178" s="2">
        <f>IF(Tabela1[[#This Row],[CZY PODLEWAMY]],300,0)</f>
        <v>0</v>
      </c>
      <c r="K178" s="2">
        <f>IF(Tabela1[[#This Row],[retencja]]=0,K177+1,0)</f>
        <v>0</v>
      </c>
    </row>
    <row r="179" spans="1:11" x14ac:dyDescent="0.25">
      <c r="A179" s="1">
        <v>44739</v>
      </c>
      <c r="B179">
        <v>607</v>
      </c>
      <c r="C179">
        <f>IF(C178-D178+B179&lt;0,0,(C178-D178+B179))</f>
        <v>767</v>
      </c>
      <c r="D179">
        <f>IF(WEEKDAY(Tabela1[[#This Row],[Data]],2)=3,260,190)+Tabela1[[#This Row],[PODLEWANIE]]</f>
        <v>190</v>
      </c>
      <c r="E179">
        <f>IF(C178-D178+B179&lt;0,-(C178-D178+B179),0)</f>
        <v>0</v>
      </c>
      <c r="F179" t="b">
        <f>Tabela1[[#This Row],[wodociagi]]=1</f>
        <v>0</v>
      </c>
      <c r="G179" s="2" t="b">
        <f>AND(Tabela1[[#This Row],[Data]]&gt;=DATE(2022,4,1),Tabela1[[#This Row],[Data]]&lt;=DATE(2022,9,30))</f>
        <v>1</v>
      </c>
      <c r="H179" s="2" t="b">
        <f>SUM(B175:B179)=0</f>
        <v>0</v>
      </c>
      <c r="I179" s="2" t="b">
        <f>AND(Tabela1[[#This Row],[1kwietnia-30wrzesnia]],Tabela1[[#This Row],[NIE PADALO]],IF(OR(I175,I176,I177,I178),FALSE,TRUE))</f>
        <v>0</v>
      </c>
      <c r="J179" s="2">
        <f>IF(Tabela1[[#This Row],[CZY PODLEWAMY]],300,0)</f>
        <v>0</v>
      </c>
      <c r="K179" s="2">
        <f>IF(Tabela1[[#This Row],[retencja]]=0,K178+1,0)</f>
        <v>0</v>
      </c>
    </row>
    <row r="180" spans="1:11" x14ac:dyDescent="0.25">
      <c r="A180" s="1">
        <v>44740</v>
      </c>
      <c r="B180">
        <v>603</v>
      </c>
      <c r="C180">
        <f>IF(C179-D179+B180&lt;0,0,(C179-D179+B180))</f>
        <v>1180</v>
      </c>
      <c r="D180">
        <f>IF(WEEKDAY(Tabela1[[#This Row],[Data]],2)=3,260,190)+Tabela1[[#This Row],[PODLEWANIE]]</f>
        <v>190</v>
      </c>
      <c r="E180">
        <f>IF(C179-D179+B180&lt;0,-(C179-D179+B180),0)</f>
        <v>0</v>
      </c>
      <c r="F180" t="b">
        <f>Tabela1[[#This Row],[wodociagi]]=1</f>
        <v>0</v>
      </c>
      <c r="G180" s="2" t="b">
        <f>AND(Tabela1[[#This Row],[Data]]&gt;=DATE(2022,4,1),Tabela1[[#This Row],[Data]]&lt;=DATE(2022,9,30))</f>
        <v>1</v>
      </c>
      <c r="H180" s="2" t="b">
        <f>SUM(B176:B180)=0</f>
        <v>0</v>
      </c>
      <c r="I180" s="2" t="b">
        <f>AND(Tabela1[[#This Row],[1kwietnia-30wrzesnia]],Tabela1[[#This Row],[NIE PADALO]],IF(OR(I176,I177,I178,I179),FALSE,TRUE))</f>
        <v>0</v>
      </c>
      <c r="J180" s="2">
        <f>IF(Tabela1[[#This Row],[CZY PODLEWAMY]],300,0)</f>
        <v>0</v>
      </c>
      <c r="K180" s="2">
        <f>IF(Tabela1[[#This Row],[retencja]]=0,K179+1,0)</f>
        <v>0</v>
      </c>
    </row>
    <row r="181" spans="1:11" x14ac:dyDescent="0.25">
      <c r="A181" s="1">
        <v>44741</v>
      </c>
      <c r="B181">
        <v>0</v>
      </c>
      <c r="C181">
        <f>IF(C180-D180+B181&lt;0,0,(C180-D180+B181))</f>
        <v>990</v>
      </c>
      <c r="D181">
        <f>IF(WEEKDAY(Tabela1[[#This Row],[Data]],2)=3,260,190)+Tabela1[[#This Row],[PODLEWANIE]]</f>
        <v>260</v>
      </c>
      <c r="E181">
        <f>IF(C180-D180+B181&lt;0,-(C180-D180+B181),0)</f>
        <v>0</v>
      </c>
      <c r="F181" t="b">
        <f>Tabela1[[#This Row],[wodociagi]]=1</f>
        <v>0</v>
      </c>
      <c r="G181" s="2" t="b">
        <f>AND(Tabela1[[#This Row],[Data]]&gt;=DATE(2022,4,1),Tabela1[[#This Row],[Data]]&lt;=DATE(2022,9,30))</f>
        <v>1</v>
      </c>
      <c r="H181" s="2" t="b">
        <f>SUM(B177:B181)=0</f>
        <v>0</v>
      </c>
      <c r="I181" s="2" t="b">
        <f>AND(Tabela1[[#This Row],[1kwietnia-30wrzesnia]],Tabela1[[#This Row],[NIE PADALO]],IF(OR(I177,I178,I179,I180),FALSE,TRUE))</f>
        <v>0</v>
      </c>
      <c r="J181" s="2">
        <f>IF(Tabela1[[#This Row],[CZY PODLEWAMY]],300,0)</f>
        <v>0</v>
      </c>
      <c r="K181" s="2">
        <f>IF(Tabela1[[#This Row],[retencja]]=0,K180+1,0)</f>
        <v>1</v>
      </c>
    </row>
    <row r="182" spans="1:11" x14ac:dyDescent="0.25">
      <c r="A182" s="1">
        <v>44742</v>
      </c>
      <c r="B182">
        <v>0</v>
      </c>
      <c r="C182">
        <f>IF(C181-D181+B182&lt;0,0,(C181-D181+B182))</f>
        <v>730</v>
      </c>
      <c r="D182">
        <f>IF(WEEKDAY(Tabela1[[#This Row],[Data]],2)=3,260,190)+Tabela1[[#This Row],[PODLEWANIE]]</f>
        <v>190</v>
      </c>
      <c r="E182">
        <f>IF(C181-D181+B182&lt;0,-(C181-D181+B182),0)</f>
        <v>0</v>
      </c>
      <c r="F182" t="b">
        <f>Tabela1[[#This Row],[wodociagi]]=1</f>
        <v>0</v>
      </c>
      <c r="G182" s="2" t="b">
        <f>AND(Tabela1[[#This Row],[Data]]&gt;=DATE(2022,4,1),Tabela1[[#This Row],[Data]]&lt;=DATE(2022,9,30))</f>
        <v>1</v>
      </c>
      <c r="H182" s="2" t="b">
        <f>SUM(B178:B182)=0</f>
        <v>0</v>
      </c>
      <c r="I182" s="2" t="b">
        <f>AND(Tabela1[[#This Row],[1kwietnia-30wrzesnia]],Tabela1[[#This Row],[NIE PADALO]],IF(OR(I178,I179,I180,I181),FALSE,TRUE))</f>
        <v>0</v>
      </c>
      <c r="J182" s="2">
        <f>IF(Tabela1[[#This Row],[CZY PODLEWAMY]],300,0)</f>
        <v>0</v>
      </c>
      <c r="K182" s="2">
        <f>IF(Tabela1[[#This Row],[retencja]]=0,K181+1,0)</f>
        <v>2</v>
      </c>
    </row>
    <row r="183" spans="1:11" x14ac:dyDescent="0.25">
      <c r="A183" s="1">
        <v>44743</v>
      </c>
      <c r="B183">
        <v>0</v>
      </c>
      <c r="C183">
        <f>IF(C182-D182+B183&lt;0,0,(C182-D182+B183))</f>
        <v>540</v>
      </c>
      <c r="D183">
        <f>IF(WEEKDAY(Tabela1[[#This Row],[Data]],2)=3,260,190)+Tabela1[[#This Row],[PODLEWANIE]]</f>
        <v>190</v>
      </c>
      <c r="E183">
        <f>IF(C182-D182+B183&lt;0,-(C182-D182+B183),0)</f>
        <v>0</v>
      </c>
      <c r="F183" t="b">
        <f>Tabela1[[#This Row],[wodociagi]]=1</f>
        <v>0</v>
      </c>
      <c r="G183" s="2" t="b">
        <f>AND(Tabela1[[#This Row],[Data]]&gt;=DATE(2022,4,1),Tabela1[[#This Row],[Data]]&lt;=DATE(2022,9,30))</f>
        <v>1</v>
      </c>
      <c r="H183" s="2" t="b">
        <f>SUM(B179:B183)=0</f>
        <v>0</v>
      </c>
      <c r="I183" s="2" t="b">
        <f>AND(Tabela1[[#This Row],[1kwietnia-30wrzesnia]],Tabela1[[#This Row],[NIE PADALO]],IF(OR(I179,I180,I181,I182),FALSE,TRUE))</f>
        <v>0</v>
      </c>
      <c r="J183" s="2">
        <f>IF(Tabela1[[#This Row],[CZY PODLEWAMY]],300,0)</f>
        <v>0</v>
      </c>
      <c r="K183" s="2">
        <f>IF(Tabela1[[#This Row],[retencja]]=0,K182+1,0)</f>
        <v>3</v>
      </c>
    </row>
    <row r="184" spans="1:11" x14ac:dyDescent="0.25">
      <c r="A184" s="1">
        <v>44744</v>
      </c>
      <c r="B184">
        <v>0</v>
      </c>
      <c r="C184">
        <f>IF(C183-D183+B184&lt;0,0,(C183-D183+B184))</f>
        <v>350</v>
      </c>
      <c r="D184">
        <f>IF(WEEKDAY(Tabela1[[#This Row],[Data]],2)=3,260,190)+Tabela1[[#This Row],[PODLEWANIE]]</f>
        <v>190</v>
      </c>
      <c r="E184">
        <f>IF(C183-D183+B184&lt;0,-(C183-D183+B184),0)</f>
        <v>0</v>
      </c>
      <c r="F184" t="b">
        <f>Tabela1[[#This Row],[wodociagi]]=1</f>
        <v>0</v>
      </c>
      <c r="G184" s="2" t="b">
        <f>AND(Tabela1[[#This Row],[Data]]&gt;=DATE(2022,4,1),Tabela1[[#This Row],[Data]]&lt;=DATE(2022,9,30))</f>
        <v>1</v>
      </c>
      <c r="H184" s="2" t="b">
        <f>SUM(B180:B184)=0</f>
        <v>0</v>
      </c>
      <c r="I184" s="2" t="b">
        <f>AND(Tabela1[[#This Row],[1kwietnia-30wrzesnia]],Tabela1[[#This Row],[NIE PADALO]],IF(OR(I180,I181,I182,I183),FALSE,TRUE))</f>
        <v>0</v>
      </c>
      <c r="J184" s="2">
        <f>IF(Tabela1[[#This Row],[CZY PODLEWAMY]],300,0)</f>
        <v>0</v>
      </c>
      <c r="K184" s="2">
        <f>IF(Tabela1[[#This Row],[retencja]]=0,K183+1,0)</f>
        <v>4</v>
      </c>
    </row>
    <row r="185" spans="1:11" x14ac:dyDescent="0.25">
      <c r="A185" s="1">
        <v>44745</v>
      </c>
      <c r="B185">
        <v>0</v>
      </c>
      <c r="C185">
        <f>IF(C184-D184+B185&lt;0,0,(C184-D184+B185))</f>
        <v>160</v>
      </c>
      <c r="D185">
        <f>IF(WEEKDAY(Tabela1[[#This Row],[Data]],2)=3,260,190)+Tabela1[[#This Row],[PODLEWANIE]]</f>
        <v>490</v>
      </c>
      <c r="E185">
        <f>IF(C184-D184+B185&lt;0,-(C184-D184+B185),0)</f>
        <v>0</v>
      </c>
      <c r="F185" t="b">
        <f>Tabela1[[#This Row],[wodociagi]]=1</f>
        <v>0</v>
      </c>
      <c r="G185" s="2" t="b">
        <f>AND(Tabela1[[#This Row],[Data]]&gt;=DATE(2022,4,1),Tabela1[[#This Row],[Data]]&lt;=DATE(2022,9,30))</f>
        <v>1</v>
      </c>
      <c r="H185" s="2" t="b">
        <f>SUM(B181:B185)=0</f>
        <v>1</v>
      </c>
      <c r="I185" s="2" t="b">
        <f>AND(Tabela1[[#This Row],[1kwietnia-30wrzesnia]],Tabela1[[#This Row],[NIE PADALO]],IF(OR(I181,I182,I183,I184),FALSE,TRUE))</f>
        <v>1</v>
      </c>
      <c r="J185" s="2">
        <f>IF(Tabela1[[#This Row],[CZY PODLEWAMY]],300,0)</f>
        <v>300</v>
      </c>
      <c r="K185" s="2">
        <f>IF(Tabela1[[#This Row],[retencja]]=0,K184+1,0)</f>
        <v>5</v>
      </c>
    </row>
    <row r="186" spans="1:11" x14ac:dyDescent="0.25">
      <c r="A186" s="1">
        <v>44746</v>
      </c>
      <c r="B186">
        <v>0</v>
      </c>
      <c r="C186">
        <f>IF(C185-D185+B186&lt;0,0,(C185-D185+B186))</f>
        <v>0</v>
      </c>
      <c r="D186">
        <f>IF(WEEKDAY(Tabela1[[#This Row],[Data]],2)=3,260,190)+Tabela1[[#This Row],[PODLEWANIE]]</f>
        <v>190</v>
      </c>
      <c r="E186">
        <f>IF(C185-D185+B186&lt;0,-(C185-D185+B186),0)</f>
        <v>330</v>
      </c>
      <c r="F186" t="b">
        <f>Tabela1[[#This Row],[wodociagi]]=1</f>
        <v>0</v>
      </c>
      <c r="G186" s="2" t="b">
        <f>AND(Tabela1[[#This Row],[Data]]&gt;=DATE(2022,4,1),Tabela1[[#This Row],[Data]]&lt;=DATE(2022,9,30))</f>
        <v>1</v>
      </c>
      <c r="H186" s="2" t="b">
        <f>SUM(B182:B186)=0</f>
        <v>1</v>
      </c>
      <c r="I186" s="2" t="b">
        <f>AND(Tabela1[[#This Row],[1kwietnia-30wrzesnia]],Tabela1[[#This Row],[NIE PADALO]],IF(OR(I182,I183,I184,I185),FALSE,TRUE))</f>
        <v>0</v>
      </c>
      <c r="J186" s="2">
        <f>IF(Tabela1[[#This Row],[CZY PODLEWAMY]],300,0)</f>
        <v>0</v>
      </c>
      <c r="K186" s="2">
        <f>IF(Tabela1[[#This Row],[retencja]]=0,K185+1,0)</f>
        <v>6</v>
      </c>
    </row>
    <row r="187" spans="1:11" x14ac:dyDescent="0.25">
      <c r="A187" s="1">
        <v>44747</v>
      </c>
      <c r="B187">
        <v>0</v>
      </c>
      <c r="C187">
        <f>IF(C186-D186+B187&lt;0,0,(C186-D186+B187))</f>
        <v>0</v>
      </c>
      <c r="D187">
        <f>IF(WEEKDAY(Tabela1[[#This Row],[Data]],2)=3,260,190)+Tabela1[[#This Row],[PODLEWANIE]]</f>
        <v>190</v>
      </c>
      <c r="E187">
        <f>IF(C186-D186+B187&lt;0,-(C186-D186+B187),0)</f>
        <v>190</v>
      </c>
      <c r="F187" t="b">
        <f>Tabela1[[#This Row],[wodociagi]]=1</f>
        <v>0</v>
      </c>
      <c r="G187" s="2" t="b">
        <f>AND(Tabela1[[#This Row],[Data]]&gt;=DATE(2022,4,1),Tabela1[[#This Row],[Data]]&lt;=DATE(2022,9,30))</f>
        <v>1</v>
      </c>
      <c r="H187" s="2" t="b">
        <f>SUM(B183:B187)=0</f>
        <v>1</v>
      </c>
      <c r="I187" s="2" t="b">
        <f>AND(Tabela1[[#This Row],[1kwietnia-30wrzesnia]],Tabela1[[#This Row],[NIE PADALO]],IF(OR(I183,I184,I185,I186),FALSE,TRUE))</f>
        <v>0</v>
      </c>
      <c r="J187" s="2">
        <f>IF(Tabela1[[#This Row],[CZY PODLEWAMY]],300,0)</f>
        <v>0</v>
      </c>
      <c r="K187" s="2">
        <f>IF(Tabela1[[#This Row],[retencja]]=0,K186+1,0)</f>
        <v>7</v>
      </c>
    </row>
    <row r="188" spans="1:11" x14ac:dyDescent="0.25">
      <c r="A188" s="1">
        <v>44748</v>
      </c>
      <c r="B188">
        <v>527</v>
      </c>
      <c r="C188">
        <f>IF(C187-D187+B188&lt;0,0,(C187-D187+B188))</f>
        <v>337</v>
      </c>
      <c r="D188">
        <f>IF(WEEKDAY(Tabela1[[#This Row],[Data]],2)=3,260,190)+Tabela1[[#This Row],[PODLEWANIE]]</f>
        <v>260</v>
      </c>
      <c r="E188">
        <f>IF(C187-D187+B188&lt;0,-(C187-D187+B188),0)</f>
        <v>0</v>
      </c>
      <c r="F188" t="b">
        <f>Tabela1[[#This Row],[wodociagi]]=1</f>
        <v>0</v>
      </c>
      <c r="G188" s="2" t="b">
        <f>AND(Tabela1[[#This Row],[Data]]&gt;=DATE(2022,4,1),Tabela1[[#This Row],[Data]]&lt;=DATE(2022,9,30))</f>
        <v>1</v>
      </c>
      <c r="H188" s="2" t="b">
        <f>SUM(B184:B188)=0</f>
        <v>0</v>
      </c>
      <c r="I188" s="2" t="b">
        <f>AND(Tabela1[[#This Row],[1kwietnia-30wrzesnia]],Tabela1[[#This Row],[NIE PADALO]],IF(OR(I184,I185,I186,I187),FALSE,TRUE))</f>
        <v>0</v>
      </c>
      <c r="J188" s="2">
        <f>IF(Tabela1[[#This Row],[CZY PODLEWAMY]],300,0)</f>
        <v>0</v>
      </c>
      <c r="K188" s="2">
        <f>IF(Tabela1[[#This Row],[retencja]]=0,K187+1,0)</f>
        <v>0</v>
      </c>
    </row>
    <row r="189" spans="1:11" x14ac:dyDescent="0.25">
      <c r="A189" s="1">
        <v>44749</v>
      </c>
      <c r="B189">
        <v>619</v>
      </c>
      <c r="C189">
        <f>IF(C188-D188+B189&lt;0,0,(C188-D188+B189))</f>
        <v>696</v>
      </c>
      <c r="D189">
        <f>IF(WEEKDAY(Tabela1[[#This Row],[Data]],2)=3,260,190)+Tabela1[[#This Row],[PODLEWANIE]]</f>
        <v>190</v>
      </c>
      <c r="E189">
        <f>IF(C188-D188+B189&lt;0,-(C188-D188+B189),0)</f>
        <v>0</v>
      </c>
      <c r="F189" t="b">
        <f>Tabela1[[#This Row],[wodociagi]]=1</f>
        <v>0</v>
      </c>
      <c r="G189" s="2" t="b">
        <f>AND(Tabela1[[#This Row],[Data]]&gt;=DATE(2022,4,1),Tabela1[[#This Row],[Data]]&lt;=DATE(2022,9,30))</f>
        <v>1</v>
      </c>
      <c r="H189" s="2" t="b">
        <f>SUM(B185:B189)=0</f>
        <v>0</v>
      </c>
      <c r="I189" s="2" t="b">
        <f>AND(Tabela1[[#This Row],[1kwietnia-30wrzesnia]],Tabela1[[#This Row],[NIE PADALO]],IF(OR(I185,I186,I187,I188),FALSE,TRUE))</f>
        <v>0</v>
      </c>
      <c r="J189" s="2">
        <f>IF(Tabela1[[#This Row],[CZY PODLEWAMY]],300,0)</f>
        <v>0</v>
      </c>
      <c r="K189" s="2">
        <f>IF(Tabela1[[#This Row],[retencja]]=0,K188+1,0)</f>
        <v>0</v>
      </c>
    </row>
    <row r="190" spans="1:11" x14ac:dyDescent="0.25">
      <c r="A190" s="1">
        <v>44750</v>
      </c>
      <c r="B190">
        <v>0</v>
      </c>
      <c r="C190">
        <f>IF(C189-D189+B190&lt;0,0,(C189-D189+B190))</f>
        <v>506</v>
      </c>
      <c r="D190">
        <f>IF(WEEKDAY(Tabela1[[#This Row],[Data]],2)=3,260,190)+Tabela1[[#This Row],[PODLEWANIE]]</f>
        <v>190</v>
      </c>
      <c r="E190">
        <f>IF(C189-D189+B190&lt;0,-(C189-D189+B190),0)</f>
        <v>0</v>
      </c>
      <c r="F190" t="b">
        <f>Tabela1[[#This Row],[wodociagi]]=1</f>
        <v>0</v>
      </c>
      <c r="G190" s="2" t="b">
        <f>AND(Tabela1[[#This Row],[Data]]&gt;=DATE(2022,4,1),Tabela1[[#This Row],[Data]]&lt;=DATE(2022,9,30))</f>
        <v>1</v>
      </c>
      <c r="H190" s="2" t="b">
        <f>SUM(B186:B190)=0</f>
        <v>0</v>
      </c>
      <c r="I190" s="2" t="b">
        <f>AND(Tabela1[[#This Row],[1kwietnia-30wrzesnia]],Tabela1[[#This Row],[NIE PADALO]],IF(OR(I186,I187,I188,I189),FALSE,TRUE))</f>
        <v>0</v>
      </c>
      <c r="J190" s="2">
        <f>IF(Tabela1[[#This Row],[CZY PODLEWAMY]],300,0)</f>
        <v>0</v>
      </c>
      <c r="K190" s="2">
        <f>IF(Tabela1[[#This Row],[retencja]]=0,K189+1,0)</f>
        <v>1</v>
      </c>
    </row>
    <row r="191" spans="1:11" x14ac:dyDescent="0.25">
      <c r="A191" s="1">
        <v>44751</v>
      </c>
      <c r="B191">
        <v>0</v>
      </c>
      <c r="C191">
        <f>IF(C190-D190+B191&lt;0,0,(C190-D190+B191))</f>
        <v>316</v>
      </c>
      <c r="D191">
        <f>IF(WEEKDAY(Tabela1[[#This Row],[Data]],2)=3,260,190)+Tabela1[[#This Row],[PODLEWANIE]]</f>
        <v>190</v>
      </c>
      <c r="E191">
        <f>IF(C190-D190+B191&lt;0,-(C190-D190+B191),0)</f>
        <v>0</v>
      </c>
      <c r="F191" t="b">
        <f>Tabela1[[#This Row],[wodociagi]]=1</f>
        <v>0</v>
      </c>
      <c r="G191" s="2" t="b">
        <f>AND(Tabela1[[#This Row],[Data]]&gt;=DATE(2022,4,1),Tabela1[[#This Row],[Data]]&lt;=DATE(2022,9,30))</f>
        <v>1</v>
      </c>
      <c r="H191" s="2" t="b">
        <f>SUM(B187:B191)=0</f>
        <v>0</v>
      </c>
      <c r="I191" s="2" t="b">
        <f>AND(Tabela1[[#This Row],[1kwietnia-30wrzesnia]],Tabela1[[#This Row],[NIE PADALO]],IF(OR(I187,I188,I189,I190),FALSE,TRUE))</f>
        <v>0</v>
      </c>
      <c r="J191" s="2">
        <f>IF(Tabela1[[#This Row],[CZY PODLEWAMY]],300,0)</f>
        <v>0</v>
      </c>
      <c r="K191" s="2">
        <f>IF(Tabela1[[#This Row],[retencja]]=0,K190+1,0)</f>
        <v>2</v>
      </c>
    </row>
    <row r="192" spans="1:11" x14ac:dyDescent="0.25">
      <c r="A192" s="1">
        <v>44752</v>
      </c>
      <c r="B192">
        <v>0</v>
      </c>
      <c r="C192">
        <f>IF(C191-D191+B192&lt;0,0,(C191-D191+B192))</f>
        <v>126</v>
      </c>
      <c r="D192">
        <f>IF(WEEKDAY(Tabela1[[#This Row],[Data]],2)=3,260,190)+Tabela1[[#This Row],[PODLEWANIE]]</f>
        <v>190</v>
      </c>
      <c r="E192">
        <f>IF(C191-D191+B192&lt;0,-(C191-D191+B192),0)</f>
        <v>0</v>
      </c>
      <c r="F192" t="b">
        <f>Tabela1[[#This Row],[wodociagi]]=1</f>
        <v>0</v>
      </c>
      <c r="G192" s="2" t="b">
        <f>AND(Tabela1[[#This Row],[Data]]&gt;=DATE(2022,4,1),Tabela1[[#This Row],[Data]]&lt;=DATE(2022,9,30))</f>
        <v>1</v>
      </c>
      <c r="H192" s="2" t="b">
        <f>SUM(B188:B192)=0</f>
        <v>0</v>
      </c>
      <c r="I192" s="2" t="b">
        <f>AND(Tabela1[[#This Row],[1kwietnia-30wrzesnia]],Tabela1[[#This Row],[NIE PADALO]],IF(OR(I188,I189,I190,I191),FALSE,TRUE))</f>
        <v>0</v>
      </c>
      <c r="J192" s="2">
        <f>IF(Tabela1[[#This Row],[CZY PODLEWAMY]],300,0)</f>
        <v>0</v>
      </c>
      <c r="K192" s="2">
        <f>IF(Tabela1[[#This Row],[retencja]]=0,K191+1,0)</f>
        <v>3</v>
      </c>
    </row>
    <row r="193" spans="1:11" x14ac:dyDescent="0.25">
      <c r="A193" s="1">
        <v>44753</v>
      </c>
      <c r="B193">
        <v>170</v>
      </c>
      <c r="C193">
        <f>IF(C192-D192+B193&lt;0,0,(C192-D192+B193))</f>
        <v>106</v>
      </c>
      <c r="D193">
        <f>IF(WEEKDAY(Tabela1[[#This Row],[Data]],2)=3,260,190)+Tabela1[[#This Row],[PODLEWANIE]]</f>
        <v>190</v>
      </c>
      <c r="E193">
        <f>IF(C192-D192+B193&lt;0,-(C192-D192+B193),0)</f>
        <v>0</v>
      </c>
      <c r="F193" t="b">
        <f>Tabela1[[#This Row],[wodociagi]]=1</f>
        <v>0</v>
      </c>
      <c r="G193" s="2" t="b">
        <f>AND(Tabela1[[#This Row],[Data]]&gt;=DATE(2022,4,1),Tabela1[[#This Row],[Data]]&lt;=DATE(2022,9,30))</f>
        <v>1</v>
      </c>
      <c r="H193" s="2" t="b">
        <f>SUM(B189:B193)=0</f>
        <v>0</v>
      </c>
      <c r="I193" s="2" t="b">
        <f>AND(Tabela1[[#This Row],[1kwietnia-30wrzesnia]],Tabela1[[#This Row],[NIE PADALO]],IF(OR(I189,I190,I191,I192),FALSE,TRUE))</f>
        <v>0</v>
      </c>
      <c r="J193" s="2">
        <f>IF(Tabela1[[#This Row],[CZY PODLEWAMY]],300,0)</f>
        <v>0</v>
      </c>
      <c r="K193" s="2">
        <f>IF(Tabela1[[#This Row],[retencja]]=0,K192+1,0)</f>
        <v>0</v>
      </c>
    </row>
    <row r="194" spans="1:11" x14ac:dyDescent="0.25">
      <c r="A194" s="1">
        <v>44754</v>
      </c>
      <c r="B194">
        <v>13</v>
      </c>
      <c r="C194">
        <f>IF(C193-D193+B194&lt;0,0,(C193-D193+B194))</f>
        <v>0</v>
      </c>
      <c r="D194">
        <f>IF(WEEKDAY(Tabela1[[#This Row],[Data]],2)=3,260,190)+Tabela1[[#This Row],[PODLEWANIE]]</f>
        <v>190</v>
      </c>
      <c r="E194">
        <f>IF(C193-D193+B194&lt;0,-(C193-D193+B194),0)</f>
        <v>71</v>
      </c>
      <c r="F194" t="b">
        <f>Tabela1[[#This Row],[wodociagi]]=1</f>
        <v>0</v>
      </c>
      <c r="G194" s="2" t="b">
        <f>AND(Tabela1[[#This Row],[Data]]&gt;=DATE(2022,4,1),Tabela1[[#This Row],[Data]]&lt;=DATE(2022,9,30))</f>
        <v>1</v>
      </c>
      <c r="H194" s="2" t="b">
        <f>SUM(B190:B194)=0</f>
        <v>0</v>
      </c>
      <c r="I194" s="2" t="b">
        <f>AND(Tabela1[[#This Row],[1kwietnia-30wrzesnia]],Tabela1[[#This Row],[NIE PADALO]],IF(OR(I190,I191,I192,I193),FALSE,TRUE))</f>
        <v>0</v>
      </c>
      <c r="J194" s="2">
        <f>IF(Tabela1[[#This Row],[CZY PODLEWAMY]],300,0)</f>
        <v>0</v>
      </c>
      <c r="K194" s="2">
        <f>IF(Tabela1[[#This Row],[retencja]]=0,K193+1,0)</f>
        <v>0</v>
      </c>
    </row>
    <row r="195" spans="1:11" x14ac:dyDescent="0.25">
      <c r="A195" s="1">
        <v>44755</v>
      </c>
      <c r="B195">
        <v>0</v>
      </c>
      <c r="C195">
        <f>IF(C194-D194+B195&lt;0,0,(C194-D194+B195))</f>
        <v>0</v>
      </c>
      <c r="D195">
        <f>IF(WEEKDAY(Tabela1[[#This Row],[Data]],2)=3,260,190)+Tabela1[[#This Row],[PODLEWANIE]]</f>
        <v>260</v>
      </c>
      <c r="E195">
        <f>IF(C194-D194+B195&lt;0,-(C194-D194+B195),0)</f>
        <v>190</v>
      </c>
      <c r="F195" t="b">
        <f>Tabela1[[#This Row],[wodociagi]]=1</f>
        <v>0</v>
      </c>
      <c r="G195" s="2" t="b">
        <f>AND(Tabela1[[#This Row],[Data]]&gt;=DATE(2022,4,1),Tabela1[[#This Row],[Data]]&lt;=DATE(2022,9,30))</f>
        <v>1</v>
      </c>
      <c r="H195" s="2" t="b">
        <f>SUM(B191:B195)=0</f>
        <v>0</v>
      </c>
      <c r="I195" s="2" t="b">
        <f>AND(Tabela1[[#This Row],[1kwietnia-30wrzesnia]],Tabela1[[#This Row],[NIE PADALO]],IF(OR(I191,I192,I193,I194),FALSE,TRUE))</f>
        <v>0</v>
      </c>
      <c r="J195" s="2">
        <f>IF(Tabela1[[#This Row],[CZY PODLEWAMY]],300,0)</f>
        <v>0</v>
      </c>
      <c r="K195" s="2">
        <f>IF(Tabela1[[#This Row],[retencja]]=0,K194+1,0)</f>
        <v>1</v>
      </c>
    </row>
    <row r="196" spans="1:11" x14ac:dyDescent="0.25">
      <c r="A196" s="1">
        <v>44756</v>
      </c>
      <c r="B196">
        <v>0</v>
      </c>
      <c r="C196">
        <f>IF(C195-D195+B196&lt;0,0,(C195-D195+B196))</f>
        <v>0</v>
      </c>
      <c r="D196">
        <f>IF(WEEKDAY(Tabela1[[#This Row],[Data]],2)=3,260,190)+Tabela1[[#This Row],[PODLEWANIE]]</f>
        <v>190</v>
      </c>
      <c r="E196">
        <f>IF(C195-D195+B196&lt;0,-(C195-D195+B196),0)</f>
        <v>260</v>
      </c>
      <c r="F196" t="b">
        <f>Tabela1[[#This Row],[wodociagi]]=1</f>
        <v>0</v>
      </c>
      <c r="G196" s="2" t="b">
        <f>AND(Tabela1[[#This Row],[Data]]&gt;=DATE(2022,4,1),Tabela1[[#This Row],[Data]]&lt;=DATE(2022,9,30))</f>
        <v>1</v>
      </c>
      <c r="H196" s="2" t="b">
        <f>SUM(B192:B196)=0</f>
        <v>0</v>
      </c>
      <c r="I196" s="2" t="b">
        <f>AND(Tabela1[[#This Row],[1kwietnia-30wrzesnia]],Tabela1[[#This Row],[NIE PADALO]],IF(OR(I192,I193,I194,I195),FALSE,TRUE))</f>
        <v>0</v>
      </c>
      <c r="J196" s="2">
        <f>IF(Tabela1[[#This Row],[CZY PODLEWAMY]],300,0)</f>
        <v>0</v>
      </c>
      <c r="K196" s="2">
        <f>IF(Tabela1[[#This Row],[retencja]]=0,K195+1,0)</f>
        <v>2</v>
      </c>
    </row>
    <row r="197" spans="1:11" x14ac:dyDescent="0.25">
      <c r="A197" s="1">
        <v>44757</v>
      </c>
      <c r="B197">
        <v>0</v>
      </c>
      <c r="C197">
        <f>IF(C196-D196+B197&lt;0,0,(C196-D196+B197))</f>
        <v>0</v>
      </c>
      <c r="D197">
        <f>IF(WEEKDAY(Tabela1[[#This Row],[Data]],2)=3,260,190)+Tabela1[[#This Row],[PODLEWANIE]]</f>
        <v>190</v>
      </c>
      <c r="E197">
        <f>IF(C196-D196+B197&lt;0,-(C196-D196+B197),0)</f>
        <v>190</v>
      </c>
      <c r="F197" t="b">
        <f>Tabela1[[#This Row],[wodociagi]]=1</f>
        <v>0</v>
      </c>
      <c r="G197" s="2" t="b">
        <f>AND(Tabela1[[#This Row],[Data]]&gt;=DATE(2022,4,1),Tabela1[[#This Row],[Data]]&lt;=DATE(2022,9,30))</f>
        <v>1</v>
      </c>
      <c r="H197" s="2" t="b">
        <f>SUM(B193:B197)=0</f>
        <v>0</v>
      </c>
      <c r="I197" s="2" t="b">
        <f>AND(Tabela1[[#This Row],[1kwietnia-30wrzesnia]],Tabela1[[#This Row],[NIE PADALO]],IF(OR(I193,I194,I195,I196),FALSE,TRUE))</f>
        <v>0</v>
      </c>
      <c r="J197" s="2">
        <f>IF(Tabela1[[#This Row],[CZY PODLEWAMY]],300,0)</f>
        <v>0</v>
      </c>
      <c r="K197" s="2">
        <f>IF(Tabela1[[#This Row],[retencja]]=0,K196+1,0)</f>
        <v>3</v>
      </c>
    </row>
    <row r="198" spans="1:11" x14ac:dyDescent="0.25">
      <c r="A198" s="1">
        <v>44758</v>
      </c>
      <c r="B198">
        <v>0</v>
      </c>
      <c r="C198">
        <f>IF(C197-D197+B198&lt;0,0,(C197-D197+B198))</f>
        <v>0</v>
      </c>
      <c r="D198">
        <f>IF(WEEKDAY(Tabela1[[#This Row],[Data]],2)=3,260,190)+Tabela1[[#This Row],[PODLEWANIE]]</f>
        <v>190</v>
      </c>
      <c r="E198">
        <f>IF(C197-D197+B198&lt;0,-(C197-D197+B198),0)</f>
        <v>190</v>
      </c>
      <c r="F198" t="b">
        <f>Tabela1[[#This Row],[wodociagi]]=1</f>
        <v>0</v>
      </c>
      <c r="G198" s="2" t="b">
        <f>AND(Tabela1[[#This Row],[Data]]&gt;=DATE(2022,4,1),Tabela1[[#This Row],[Data]]&lt;=DATE(2022,9,30))</f>
        <v>1</v>
      </c>
      <c r="H198" s="2" t="b">
        <f>SUM(B194:B198)=0</f>
        <v>0</v>
      </c>
      <c r="I198" s="2" t="b">
        <f>AND(Tabela1[[#This Row],[1kwietnia-30wrzesnia]],Tabela1[[#This Row],[NIE PADALO]],IF(OR(I194,I195,I196,I197),FALSE,TRUE))</f>
        <v>0</v>
      </c>
      <c r="J198" s="2">
        <f>IF(Tabela1[[#This Row],[CZY PODLEWAMY]],300,0)</f>
        <v>0</v>
      </c>
      <c r="K198" s="2">
        <f>IF(Tabela1[[#This Row],[retencja]]=0,K197+1,0)</f>
        <v>4</v>
      </c>
    </row>
    <row r="199" spans="1:11" x14ac:dyDescent="0.25">
      <c r="A199" s="1">
        <v>44759</v>
      </c>
      <c r="B199">
        <v>518</v>
      </c>
      <c r="C199">
        <f>IF(C198-D198+B199&lt;0,0,(C198-D198+B199))</f>
        <v>328</v>
      </c>
      <c r="D199">
        <f>IF(WEEKDAY(Tabela1[[#This Row],[Data]],2)=3,260,190)+Tabela1[[#This Row],[PODLEWANIE]]</f>
        <v>190</v>
      </c>
      <c r="E199">
        <f>IF(C198-D198+B199&lt;0,-(C198-D198+B199),0)</f>
        <v>0</v>
      </c>
      <c r="F199" t="b">
        <f>Tabela1[[#This Row],[wodociagi]]=1</f>
        <v>0</v>
      </c>
      <c r="G199" s="2" t="b">
        <f>AND(Tabela1[[#This Row],[Data]]&gt;=DATE(2022,4,1),Tabela1[[#This Row],[Data]]&lt;=DATE(2022,9,30))</f>
        <v>1</v>
      </c>
      <c r="H199" s="2" t="b">
        <f>SUM(B195:B199)=0</f>
        <v>0</v>
      </c>
      <c r="I199" s="2" t="b">
        <f>AND(Tabela1[[#This Row],[1kwietnia-30wrzesnia]],Tabela1[[#This Row],[NIE PADALO]],IF(OR(I195,I196,I197,I198),FALSE,TRUE))</f>
        <v>0</v>
      </c>
      <c r="J199" s="2">
        <f>IF(Tabela1[[#This Row],[CZY PODLEWAMY]],300,0)</f>
        <v>0</v>
      </c>
      <c r="K199" s="2">
        <f>IF(Tabela1[[#This Row],[retencja]]=0,K198+1,0)</f>
        <v>0</v>
      </c>
    </row>
    <row r="200" spans="1:11" x14ac:dyDescent="0.25">
      <c r="A200" s="1">
        <v>44760</v>
      </c>
      <c r="B200">
        <v>791</v>
      </c>
      <c r="C200">
        <f>IF(C199-D199+B200&lt;0,0,(C199-D199+B200))</f>
        <v>929</v>
      </c>
      <c r="D200">
        <f>IF(WEEKDAY(Tabela1[[#This Row],[Data]],2)=3,260,190)+Tabela1[[#This Row],[PODLEWANIE]]</f>
        <v>190</v>
      </c>
      <c r="E200">
        <f>IF(C199-D199+B200&lt;0,-(C199-D199+B200),0)</f>
        <v>0</v>
      </c>
      <c r="F200" t="b">
        <f>Tabela1[[#This Row],[wodociagi]]=1</f>
        <v>0</v>
      </c>
      <c r="G200" s="2" t="b">
        <f>AND(Tabela1[[#This Row],[Data]]&gt;=DATE(2022,4,1),Tabela1[[#This Row],[Data]]&lt;=DATE(2022,9,30))</f>
        <v>1</v>
      </c>
      <c r="H200" s="2" t="b">
        <f>SUM(B196:B200)=0</f>
        <v>0</v>
      </c>
      <c r="I200" s="2" t="b">
        <f>AND(Tabela1[[#This Row],[1kwietnia-30wrzesnia]],Tabela1[[#This Row],[NIE PADALO]],IF(OR(I196,I197,I198,I199),FALSE,TRUE))</f>
        <v>0</v>
      </c>
      <c r="J200" s="2">
        <f>IF(Tabela1[[#This Row],[CZY PODLEWAMY]],300,0)</f>
        <v>0</v>
      </c>
      <c r="K200" s="2">
        <f>IF(Tabela1[[#This Row],[retencja]]=0,K199+1,0)</f>
        <v>0</v>
      </c>
    </row>
    <row r="201" spans="1:11" x14ac:dyDescent="0.25">
      <c r="A201" s="1">
        <v>44761</v>
      </c>
      <c r="B201">
        <v>673</v>
      </c>
      <c r="C201">
        <f>IF(C200-D200+B201&lt;0,0,(C200-D200+B201))</f>
        <v>1412</v>
      </c>
      <c r="D201">
        <f>IF(WEEKDAY(Tabela1[[#This Row],[Data]],2)=3,260,190)+Tabela1[[#This Row],[PODLEWANIE]]</f>
        <v>190</v>
      </c>
      <c r="E201">
        <f>IF(C200-D200+B201&lt;0,-(C200-D200+B201),0)</f>
        <v>0</v>
      </c>
      <c r="F201" t="b">
        <f>Tabela1[[#This Row],[wodociagi]]=1</f>
        <v>0</v>
      </c>
      <c r="G201" s="2" t="b">
        <f>AND(Tabela1[[#This Row],[Data]]&gt;=DATE(2022,4,1),Tabela1[[#This Row],[Data]]&lt;=DATE(2022,9,30))</f>
        <v>1</v>
      </c>
      <c r="H201" s="2" t="b">
        <f>SUM(B197:B201)=0</f>
        <v>0</v>
      </c>
      <c r="I201" s="2" t="b">
        <f>AND(Tabela1[[#This Row],[1kwietnia-30wrzesnia]],Tabela1[[#This Row],[NIE PADALO]],IF(OR(I197,I198,I199,I200),FALSE,TRUE))</f>
        <v>0</v>
      </c>
      <c r="J201" s="2">
        <f>IF(Tabela1[[#This Row],[CZY PODLEWAMY]],300,0)</f>
        <v>0</v>
      </c>
      <c r="K201" s="2">
        <f>IF(Tabela1[[#This Row],[retencja]]=0,K200+1,0)</f>
        <v>0</v>
      </c>
    </row>
    <row r="202" spans="1:11" x14ac:dyDescent="0.25">
      <c r="A202" s="1">
        <v>44762</v>
      </c>
      <c r="B202">
        <v>601</v>
      </c>
      <c r="C202">
        <f>IF(C201-D201+B202&lt;0,0,(C201-D201+B202))</f>
        <v>1823</v>
      </c>
      <c r="D202">
        <f>IF(WEEKDAY(Tabela1[[#This Row],[Data]],2)=3,260,190)+Tabela1[[#This Row],[PODLEWANIE]]</f>
        <v>260</v>
      </c>
      <c r="E202">
        <f>IF(C201-D201+B202&lt;0,-(C201-D201+B202),0)</f>
        <v>0</v>
      </c>
      <c r="F202" t="b">
        <f>Tabela1[[#This Row],[wodociagi]]=1</f>
        <v>0</v>
      </c>
      <c r="G202" s="2" t="b">
        <f>AND(Tabela1[[#This Row],[Data]]&gt;=DATE(2022,4,1),Tabela1[[#This Row],[Data]]&lt;=DATE(2022,9,30))</f>
        <v>1</v>
      </c>
      <c r="H202" s="2" t="b">
        <f>SUM(B198:B202)=0</f>
        <v>0</v>
      </c>
      <c r="I202" s="2" t="b">
        <f>AND(Tabela1[[#This Row],[1kwietnia-30wrzesnia]],Tabela1[[#This Row],[NIE PADALO]],IF(OR(I198,I199,I200,I201),FALSE,TRUE))</f>
        <v>0</v>
      </c>
      <c r="J202" s="2">
        <f>IF(Tabela1[[#This Row],[CZY PODLEWAMY]],300,0)</f>
        <v>0</v>
      </c>
      <c r="K202" s="2">
        <f>IF(Tabela1[[#This Row],[retencja]]=0,K201+1,0)</f>
        <v>0</v>
      </c>
    </row>
    <row r="203" spans="1:11" x14ac:dyDescent="0.25">
      <c r="A203" s="1">
        <v>44763</v>
      </c>
      <c r="B203">
        <v>612</v>
      </c>
      <c r="C203">
        <f>IF(C202-D202+B203&lt;0,0,(C202-D202+B203))</f>
        <v>2175</v>
      </c>
      <c r="D203">
        <f>IF(WEEKDAY(Tabela1[[#This Row],[Data]],2)=3,260,190)+Tabela1[[#This Row],[PODLEWANIE]]</f>
        <v>190</v>
      </c>
      <c r="E203">
        <f>IF(C202-D202+B203&lt;0,-(C202-D202+B203),0)</f>
        <v>0</v>
      </c>
      <c r="F203" t="b">
        <f>Tabela1[[#This Row],[wodociagi]]=1</f>
        <v>0</v>
      </c>
      <c r="G203" s="2" t="b">
        <f>AND(Tabela1[[#This Row],[Data]]&gt;=DATE(2022,4,1),Tabela1[[#This Row],[Data]]&lt;=DATE(2022,9,30))</f>
        <v>1</v>
      </c>
      <c r="H203" s="2" t="b">
        <f>SUM(B199:B203)=0</f>
        <v>0</v>
      </c>
      <c r="I203" s="2" t="b">
        <f>AND(Tabela1[[#This Row],[1kwietnia-30wrzesnia]],Tabela1[[#This Row],[NIE PADALO]],IF(OR(I199,I200,I201,I202),FALSE,TRUE))</f>
        <v>0</v>
      </c>
      <c r="J203" s="2">
        <f>IF(Tabela1[[#This Row],[CZY PODLEWAMY]],300,0)</f>
        <v>0</v>
      </c>
      <c r="K203" s="2">
        <f>IF(Tabela1[[#This Row],[retencja]]=0,K202+1,0)</f>
        <v>0</v>
      </c>
    </row>
    <row r="204" spans="1:11" x14ac:dyDescent="0.25">
      <c r="A204" s="1">
        <v>44764</v>
      </c>
      <c r="B204">
        <v>705</v>
      </c>
      <c r="C204">
        <f>IF(C203-D203+B204&lt;0,0,(C203-D203+B204))</f>
        <v>2690</v>
      </c>
      <c r="D204">
        <f>IF(WEEKDAY(Tabela1[[#This Row],[Data]],2)=3,260,190)+Tabela1[[#This Row],[PODLEWANIE]]</f>
        <v>190</v>
      </c>
      <c r="E204">
        <f>IF(C203-D203+B204&lt;0,-(C203-D203+B204),0)</f>
        <v>0</v>
      </c>
      <c r="F204" t="b">
        <f>Tabela1[[#This Row],[wodociagi]]=1</f>
        <v>0</v>
      </c>
      <c r="G204" s="2" t="b">
        <f>AND(Tabela1[[#This Row],[Data]]&gt;=DATE(2022,4,1),Tabela1[[#This Row],[Data]]&lt;=DATE(2022,9,30))</f>
        <v>1</v>
      </c>
      <c r="H204" s="2" t="b">
        <f>SUM(B200:B204)=0</f>
        <v>0</v>
      </c>
      <c r="I204" s="2" t="b">
        <f>AND(Tabela1[[#This Row],[1kwietnia-30wrzesnia]],Tabela1[[#This Row],[NIE PADALO]],IF(OR(I200,I201,I202,I203),FALSE,TRUE))</f>
        <v>0</v>
      </c>
      <c r="J204" s="2">
        <f>IF(Tabela1[[#This Row],[CZY PODLEWAMY]],300,0)</f>
        <v>0</v>
      </c>
      <c r="K204" s="2">
        <f>IF(Tabela1[[#This Row],[retencja]]=0,K203+1,0)</f>
        <v>0</v>
      </c>
    </row>
    <row r="205" spans="1:11" x14ac:dyDescent="0.25">
      <c r="A205" s="1">
        <v>44765</v>
      </c>
      <c r="B205">
        <v>0</v>
      </c>
      <c r="C205">
        <f>IF(C204-D204+B205&lt;0,0,(C204-D204+B205))</f>
        <v>2500</v>
      </c>
      <c r="D205">
        <f>IF(WEEKDAY(Tabela1[[#This Row],[Data]],2)=3,260,190)+Tabela1[[#This Row],[PODLEWANIE]]</f>
        <v>190</v>
      </c>
      <c r="E205">
        <f>IF(C204-D204+B205&lt;0,-(C204-D204+B205),0)</f>
        <v>0</v>
      </c>
      <c r="F205" t="b">
        <f>Tabela1[[#This Row],[wodociagi]]=1</f>
        <v>0</v>
      </c>
      <c r="G205" s="2" t="b">
        <f>AND(Tabela1[[#This Row],[Data]]&gt;=DATE(2022,4,1),Tabela1[[#This Row],[Data]]&lt;=DATE(2022,9,30))</f>
        <v>1</v>
      </c>
      <c r="H205" s="2" t="b">
        <f>SUM(B201:B205)=0</f>
        <v>0</v>
      </c>
      <c r="I205" s="2" t="b">
        <f>AND(Tabela1[[#This Row],[1kwietnia-30wrzesnia]],Tabela1[[#This Row],[NIE PADALO]],IF(OR(I201,I202,I203,I204),FALSE,TRUE))</f>
        <v>0</v>
      </c>
      <c r="J205" s="2">
        <f>IF(Tabela1[[#This Row],[CZY PODLEWAMY]],300,0)</f>
        <v>0</v>
      </c>
      <c r="K205" s="2">
        <f>IF(Tabela1[[#This Row],[retencja]]=0,K204+1,0)</f>
        <v>1</v>
      </c>
    </row>
    <row r="206" spans="1:11" x14ac:dyDescent="0.25">
      <c r="A206" s="1">
        <v>44766</v>
      </c>
      <c r="B206">
        <v>0</v>
      </c>
      <c r="C206">
        <f>IF(C205-D205+B206&lt;0,0,(C205-D205+B206))</f>
        <v>2310</v>
      </c>
      <c r="D206">
        <f>IF(WEEKDAY(Tabela1[[#This Row],[Data]],2)=3,260,190)+Tabela1[[#This Row],[PODLEWANIE]]</f>
        <v>190</v>
      </c>
      <c r="E206">
        <f>IF(C205-D205+B206&lt;0,-(C205-D205+B206),0)</f>
        <v>0</v>
      </c>
      <c r="F206" t="b">
        <f>Tabela1[[#This Row],[wodociagi]]=1</f>
        <v>0</v>
      </c>
      <c r="G206" s="2" t="b">
        <f>AND(Tabela1[[#This Row],[Data]]&gt;=DATE(2022,4,1),Tabela1[[#This Row],[Data]]&lt;=DATE(2022,9,30))</f>
        <v>1</v>
      </c>
      <c r="H206" s="2" t="b">
        <f>SUM(B202:B206)=0</f>
        <v>0</v>
      </c>
      <c r="I206" s="2" t="b">
        <f>AND(Tabela1[[#This Row],[1kwietnia-30wrzesnia]],Tabela1[[#This Row],[NIE PADALO]],IF(OR(I202,I203,I204,I205),FALSE,TRUE))</f>
        <v>0</v>
      </c>
      <c r="J206" s="2">
        <f>IF(Tabela1[[#This Row],[CZY PODLEWAMY]],300,0)</f>
        <v>0</v>
      </c>
      <c r="K206" s="2">
        <f>IF(Tabela1[[#This Row],[retencja]]=0,K205+1,0)</f>
        <v>2</v>
      </c>
    </row>
    <row r="207" spans="1:11" x14ac:dyDescent="0.25">
      <c r="A207" s="1">
        <v>44767</v>
      </c>
      <c r="B207">
        <v>1100</v>
      </c>
      <c r="C207">
        <f>IF(C206-D206+B207&lt;0,0,(C206-D206+B207))</f>
        <v>3220</v>
      </c>
      <c r="D207">
        <f>IF(WEEKDAY(Tabela1[[#This Row],[Data]],2)=3,260,190)+Tabela1[[#This Row],[PODLEWANIE]]</f>
        <v>190</v>
      </c>
      <c r="E207">
        <f>IF(C206-D206+B207&lt;0,-(C206-D206+B207),0)</f>
        <v>0</v>
      </c>
      <c r="F207" t="b">
        <f>Tabela1[[#This Row],[wodociagi]]=1</f>
        <v>0</v>
      </c>
      <c r="G207" s="2" t="b">
        <f>AND(Tabela1[[#This Row],[Data]]&gt;=DATE(2022,4,1),Tabela1[[#This Row],[Data]]&lt;=DATE(2022,9,30))</f>
        <v>1</v>
      </c>
      <c r="H207" s="2" t="b">
        <f>SUM(B203:B207)=0</f>
        <v>0</v>
      </c>
      <c r="I207" s="2" t="b">
        <f>AND(Tabela1[[#This Row],[1kwietnia-30wrzesnia]],Tabela1[[#This Row],[NIE PADALO]],IF(OR(I203,I204,I205,I206),FALSE,TRUE))</f>
        <v>0</v>
      </c>
      <c r="J207" s="2">
        <f>IF(Tabela1[[#This Row],[CZY PODLEWAMY]],300,0)</f>
        <v>0</v>
      </c>
      <c r="K207" s="2">
        <f>IF(Tabela1[[#This Row],[retencja]]=0,K206+1,0)</f>
        <v>0</v>
      </c>
    </row>
    <row r="208" spans="1:11" x14ac:dyDescent="0.25">
      <c r="A208" s="1">
        <v>44768</v>
      </c>
      <c r="B208">
        <v>118</v>
      </c>
      <c r="C208">
        <f>IF(C207-D207+B208&lt;0,0,(C207-D207+B208))</f>
        <v>3148</v>
      </c>
      <c r="D208">
        <f>IF(WEEKDAY(Tabela1[[#This Row],[Data]],2)=3,260,190)+Tabela1[[#This Row],[PODLEWANIE]]</f>
        <v>190</v>
      </c>
      <c r="E208">
        <f>IF(C207-D207+B208&lt;0,-(C207-D207+B208),0)</f>
        <v>0</v>
      </c>
      <c r="F208" t="b">
        <f>Tabela1[[#This Row],[wodociagi]]=1</f>
        <v>0</v>
      </c>
      <c r="G208" s="2" t="b">
        <f>AND(Tabela1[[#This Row],[Data]]&gt;=DATE(2022,4,1),Tabela1[[#This Row],[Data]]&lt;=DATE(2022,9,30))</f>
        <v>1</v>
      </c>
      <c r="H208" s="2" t="b">
        <f>SUM(B204:B208)=0</f>
        <v>0</v>
      </c>
      <c r="I208" s="2" t="b">
        <f>AND(Tabela1[[#This Row],[1kwietnia-30wrzesnia]],Tabela1[[#This Row],[NIE PADALO]],IF(OR(I204,I205,I206,I207),FALSE,TRUE))</f>
        <v>0</v>
      </c>
      <c r="J208" s="2">
        <f>IF(Tabela1[[#This Row],[CZY PODLEWAMY]],300,0)</f>
        <v>0</v>
      </c>
      <c r="K208" s="2">
        <f>IF(Tabela1[[#This Row],[retencja]]=0,K207+1,0)</f>
        <v>0</v>
      </c>
    </row>
    <row r="209" spans="1:11" x14ac:dyDescent="0.25">
      <c r="A209" s="1">
        <v>44769</v>
      </c>
      <c r="B209">
        <v>69</v>
      </c>
      <c r="C209">
        <f>IF(C208-D208+B209&lt;0,0,(C208-D208+B209))</f>
        <v>3027</v>
      </c>
      <c r="D209">
        <f>IF(WEEKDAY(Tabela1[[#This Row],[Data]],2)=3,260,190)+Tabela1[[#This Row],[PODLEWANIE]]</f>
        <v>260</v>
      </c>
      <c r="E209">
        <f>IF(C208-D208+B209&lt;0,-(C208-D208+B209),0)</f>
        <v>0</v>
      </c>
      <c r="F209" t="b">
        <f>Tabela1[[#This Row],[wodociagi]]=1</f>
        <v>0</v>
      </c>
      <c r="G209" s="2" t="b">
        <f>AND(Tabela1[[#This Row],[Data]]&gt;=DATE(2022,4,1),Tabela1[[#This Row],[Data]]&lt;=DATE(2022,9,30))</f>
        <v>1</v>
      </c>
      <c r="H209" s="2" t="b">
        <f>SUM(B205:B209)=0</f>
        <v>0</v>
      </c>
      <c r="I209" s="2" t="b">
        <f>AND(Tabela1[[#This Row],[1kwietnia-30wrzesnia]],Tabela1[[#This Row],[NIE PADALO]],IF(OR(I205,I206,I207,I208),FALSE,TRUE))</f>
        <v>0</v>
      </c>
      <c r="J209" s="2">
        <f>IF(Tabela1[[#This Row],[CZY PODLEWAMY]],300,0)</f>
        <v>0</v>
      </c>
      <c r="K209" s="2">
        <f>IF(Tabela1[[#This Row],[retencja]]=0,K208+1,0)</f>
        <v>0</v>
      </c>
    </row>
    <row r="210" spans="1:11" x14ac:dyDescent="0.25">
      <c r="A210" s="1">
        <v>44770</v>
      </c>
      <c r="B210">
        <v>0</v>
      </c>
      <c r="C210">
        <f>IF(C209-D209+B210&lt;0,0,(C209-D209+B210))</f>
        <v>2767</v>
      </c>
      <c r="D210">
        <f>IF(WEEKDAY(Tabela1[[#This Row],[Data]],2)=3,260,190)+Tabela1[[#This Row],[PODLEWANIE]]</f>
        <v>190</v>
      </c>
      <c r="E210">
        <f>IF(C209-D209+B210&lt;0,-(C209-D209+B210),0)</f>
        <v>0</v>
      </c>
      <c r="F210" t="b">
        <f>Tabela1[[#This Row],[wodociagi]]=1</f>
        <v>0</v>
      </c>
      <c r="G210" s="2" t="b">
        <f>AND(Tabela1[[#This Row],[Data]]&gt;=DATE(2022,4,1),Tabela1[[#This Row],[Data]]&lt;=DATE(2022,9,30))</f>
        <v>1</v>
      </c>
      <c r="H210" s="2" t="b">
        <f>SUM(B206:B210)=0</f>
        <v>0</v>
      </c>
      <c r="I210" s="2" t="b">
        <f>AND(Tabela1[[#This Row],[1kwietnia-30wrzesnia]],Tabela1[[#This Row],[NIE PADALO]],IF(OR(I206,I207,I208,I209),FALSE,TRUE))</f>
        <v>0</v>
      </c>
      <c r="J210" s="2">
        <f>IF(Tabela1[[#This Row],[CZY PODLEWAMY]],300,0)</f>
        <v>0</v>
      </c>
      <c r="K210" s="2">
        <f>IF(Tabela1[[#This Row],[retencja]]=0,K209+1,0)</f>
        <v>1</v>
      </c>
    </row>
    <row r="211" spans="1:11" x14ac:dyDescent="0.25">
      <c r="A211" s="1">
        <v>44771</v>
      </c>
      <c r="B211">
        <v>0</v>
      </c>
      <c r="C211">
        <f>IF(C210-D210+B211&lt;0,0,(C210-D210+B211))</f>
        <v>2577</v>
      </c>
      <c r="D211">
        <f>IF(WEEKDAY(Tabela1[[#This Row],[Data]],2)=3,260,190)+Tabela1[[#This Row],[PODLEWANIE]]</f>
        <v>190</v>
      </c>
      <c r="E211">
        <f>IF(C210-D210+B211&lt;0,-(C210-D210+B211),0)</f>
        <v>0</v>
      </c>
      <c r="F211" t="b">
        <f>Tabela1[[#This Row],[wodociagi]]=1</f>
        <v>0</v>
      </c>
      <c r="G211" s="2" t="b">
        <f>AND(Tabela1[[#This Row],[Data]]&gt;=DATE(2022,4,1),Tabela1[[#This Row],[Data]]&lt;=DATE(2022,9,30))</f>
        <v>1</v>
      </c>
      <c r="H211" s="2" t="b">
        <f>SUM(B207:B211)=0</f>
        <v>0</v>
      </c>
      <c r="I211" s="2" t="b">
        <f>AND(Tabela1[[#This Row],[1kwietnia-30wrzesnia]],Tabela1[[#This Row],[NIE PADALO]],IF(OR(I207,I208,I209,I210),FALSE,TRUE))</f>
        <v>0</v>
      </c>
      <c r="J211" s="2">
        <f>IF(Tabela1[[#This Row],[CZY PODLEWAMY]],300,0)</f>
        <v>0</v>
      </c>
      <c r="K211" s="2">
        <f>IF(Tabela1[[#This Row],[retencja]]=0,K210+1,0)</f>
        <v>2</v>
      </c>
    </row>
    <row r="212" spans="1:11" x14ac:dyDescent="0.25">
      <c r="A212" s="1">
        <v>44772</v>
      </c>
      <c r="B212">
        <v>0</v>
      </c>
      <c r="C212">
        <f>IF(C211-D211+B212&lt;0,0,(C211-D211+B212))</f>
        <v>2387</v>
      </c>
      <c r="D212">
        <f>IF(WEEKDAY(Tabela1[[#This Row],[Data]],2)=3,260,190)+Tabela1[[#This Row],[PODLEWANIE]]</f>
        <v>190</v>
      </c>
      <c r="E212">
        <f>IF(C211-D211+B212&lt;0,-(C211-D211+B212),0)</f>
        <v>0</v>
      </c>
      <c r="F212" t="b">
        <f>Tabela1[[#This Row],[wodociagi]]=1</f>
        <v>0</v>
      </c>
      <c r="G212" s="2" t="b">
        <f>AND(Tabela1[[#This Row],[Data]]&gt;=DATE(2022,4,1),Tabela1[[#This Row],[Data]]&lt;=DATE(2022,9,30))</f>
        <v>1</v>
      </c>
      <c r="H212" s="2" t="b">
        <f>SUM(B208:B212)=0</f>
        <v>0</v>
      </c>
      <c r="I212" s="2" t="b">
        <f>AND(Tabela1[[#This Row],[1kwietnia-30wrzesnia]],Tabela1[[#This Row],[NIE PADALO]],IF(OR(I208,I209,I210,I211),FALSE,TRUE))</f>
        <v>0</v>
      </c>
      <c r="J212" s="2">
        <f>IF(Tabela1[[#This Row],[CZY PODLEWAMY]],300,0)</f>
        <v>0</v>
      </c>
      <c r="K212" s="2">
        <f>IF(Tabela1[[#This Row],[retencja]]=0,K211+1,0)</f>
        <v>3</v>
      </c>
    </row>
    <row r="213" spans="1:11" x14ac:dyDescent="0.25">
      <c r="A213" s="1">
        <v>44773</v>
      </c>
      <c r="B213">
        <v>0</v>
      </c>
      <c r="C213">
        <f>IF(C212-D212+B213&lt;0,0,(C212-D212+B213))</f>
        <v>2197</v>
      </c>
      <c r="D213">
        <f>IF(WEEKDAY(Tabela1[[#This Row],[Data]],2)=3,260,190)+Tabela1[[#This Row],[PODLEWANIE]]</f>
        <v>190</v>
      </c>
      <c r="E213">
        <f>IF(C212-D212+B213&lt;0,-(C212-D212+B213),0)</f>
        <v>0</v>
      </c>
      <c r="F213" t="b">
        <f>Tabela1[[#This Row],[wodociagi]]=1</f>
        <v>0</v>
      </c>
      <c r="G213" s="2" t="b">
        <f>AND(Tabela1[[#This Row],[Data]]&gt;=DATE(2022,4,1),Tabela1[[#This Row],[Data]]&lt;=DATE(2022,9,30))</f>
        <v>1</v>
      </c>
      <c r="H213" s="2" t="b">
        <f>SUM(B209:B213)=0</f>
        <v>0</v>
      </c>
      <c r="I213" s="2" t="b">
        <f>AND(Tabela1[[#This Row],[1kwietnia-30wrzesnia]],Tabela1[[#This Row],[NIE PADALO]],IF(OR(I209,I210,I211,I212),FALSE,TRUE))</f>
        <v>0</v>
      </c>
      <c r="J213" s="2">
        <f>IF(Tabela1[[#This Row],[CZY PODLEWAMY]],300,0)</f>
        <v>0</v>
      </c>
      <c r="K213" s="2">
        <f>IF(Tabela1[[#This Row],[retencja]]=0,K212+1,0)</f>
        <v>4</v>
      </c>
    </row>
    <row r="214" spans="1:11" x14ac:dyDescent="0.25">
      <c r="A214" s="1">
        <v>44774</v>
      </c>
      <c r="B214">
        <v>0</v>
      </c>
      <c r="C214">
        <f>IF(C213-D213+B214&lt;0,0,(C213-D213+B214))</f>
        <v>2007</v>
      </c>
      <c r="D214">
        <f>IF(WEEKDAY(Tabela1[[#This Row],[Data]],2)=3,260,190)+Tabela1[[#This Row],[PODLEWANIE]]</f>
        <v>490</v>
      </c>
      <c r="E214">
        <f>IF(C213-D213+B214&lt;0,-(C213-D213+B214),0)</f>
        <v>0</v>
      </c>
      <c r="F214" t="b">
        <f>Tabela1[[#This Row],[wodociagi]]=1</f>
        <v>0</v>
      </c>
      <c r="G214" s="2" t="b">
        <f>AND(Tabela1[[#This Row],[Data]]&gt;=DATE(2022,4,1),Tabela1[[#This Row],[Data]]&lt;=DATE(2022,9,30))</f>
        <v>1</v>
      </c>
      <c r="H214" s="2" t="b">
        <f>SUM(B210:B214)=0</f>
        <v>1</v>
      </c>
      <c r="I214" s="2" t="b">
        <f>AND(Tabela1[[#This Row],[1kwietnia-30wrzesnia]],Tabela1[[#This Row],[NIE PADALO]],IF(OR(I210,I211,I212,I213),FALSE,TRUE))</f>
        <v>1</v>
      </c>
      <c r="J214" s="2">
        <f>IF(Tabela1[[#This Row],[CZY PODLEWAMY]],300,0)</f>
        <v>300</v>
      </c>
      <c r="K214" s="2">
        <f>IF(Tabela1[[#This Row],[retencja]]=0,K213+1,0)</f>
        <v>5</v>
      </c>
    </row>
    <row r="215" spans="1:11" x14ac:dyDescent="0.25">
      <c r="A215" s="1">
        <v>44775</v>
      </c>
      <c r="B215">
        <v>0</v>
      </c>
      <c r="C215">
        <f>IF(C214-D214+B215&lt;0,0,(C214-D214+B215))</f>
        <v>1517</v>
      </c>
      <c r="D215">
        <f>IF(WEEKDAY(Tabela1[[#This Row],[Data]],2)=3,260,190)+Tabela1[[#This Row],[PODLEWANIE]]</f>
        <v>190</v>
      </c>
      <c r="E215">
        <f>IF(C214-D214+B215&lt;0,-(C214-D214+B215),0)</f>
        <v>0</v>
      </c>
      <c r="F215" t="b">
        <f>Tabela1[[#This Row],[wodociagi]]=1</f>
        <v>0</v>
      </c>
      <c r="G215" s="2" t="b">
        <f>AND(Tabela1[[#This Row],[Data]]&gt;=DATE(2022,4,1),Tabela1[[#This Row],[Data]]&lt;=DATE(2022,9,30))</f>
        <v>1</v>
      </c>
      <c r="H215" s="2" t="b">
        <f>SUM(B211:B215)=0</f>
        <v>1</v>
      </c>
      <c r="I215" s="2" t="b">
        <f>AND(Tabela1[[#This Row],[1kwietnia-30wrzesnia]],Tabela1[[#This Row],[NIE PADALO]],IF(OR(I211,I212,I213,I214),FALSE,TRUE))</f>
        <v>0</v>
      </c>
      <c r="J215" s="2">
        <f>IF(Tabela1[[#This Row],[CZY PODLEWAMY]],300,0)</f>
        <v>0</v>
      </c>
      <c r="K215" s="2">
        <f>IF(Tabela1[[#This Row],[retencja]]=0,K214+1,0)</f>
        <v>6</v>
      </c>
    </row>
    <row r="216" spans="1:11" x14ac:dyDescent="0.25">
      <c r="A216" s="1">
        <v>44776</v>
      </c>
      <c r="B216">
        <v>0</v>
      </c>
      <c r="C216">
        <f>IF(C215-D215+B216&lt;0,0,(C215-D215+B216))</f>
        <v>1327</v>
      </c>
      <c r="D216">
        <f>IF(WEEKDAY(Tabela1[[#This Row],[Data]],2)=3,260,190)+Tabela1[[#This Row],[PODLEWANIE]]</f>
        <v>260</v>
      </c>
      <c r="E216">
        <f>IF(C215-D215+B216&lt;0,-(C215-D215+B216),0)</f>
        <v>0</v>
      </c>
      <c r="F216" t="b">
        <f>Tabela1[[#This Row],[wodociagi]]=1</f>
        <v>0</v>
      </c>
      <c r="G216" s="2" t="b">
        <f>AND(Tabela1[[#This Row],[Data]]&gt;=DATE(2022,4,1),Tabela1[[#This Row],[Data]]&lt;=DATE(2022,9,30))</f>
        <v>1</v>
      </c>
      <c r="H216" s="2" t="b">
        <f>SUM(B212:B216)=0</f>
        <v>1</v>
      </c>
      <c r="I216" s="2" t="b">
        <f>AND(Tabela1[[#This Row],[1kwietnia-30wrzesnia]],Tabela1[[#This Row],[NIE PADALO]],IF(OR(I212,I213,I214,I215),FALSE,TRUE))</f>
        <v>0</v>
      </c>
      <c r="J216" s="2">
        <f>IF(Tabela1[[#This Row],[CZY PODLEWAMY]],300,0)</f>
        <v>0</v>
      </c>
      <c r="K216" s="2">
        <f>IF(Tabela1[[#This Row],[retencja]]=0,K215+1,0)</f>
        <v>7</v>
      </c>
    </row>
    <row r="217" spans="1:11" x14ac:dyDescent="0.25">
      <c r="A217" s="1">
        <v>44777</v>
      </c>
      <c r="B217">
        <v>0</v>
      </c>
      <c r="C217">
        <f>IF(C216-D216+B217&lt;0,0,(C216-D216+B217))</f>
        <v>1067</v>
      </c>
      <c r="D217">
        <f>IF(WEEKDAY(Tabela1[[#This Row],[Data]],2)=3,260,190)+Tabela1[[#This Row],[PODLEWANIE]]</f>
        <v>190</v>
      </c>
      <c r="E217">
        <f>IF(C216-D216+B217&lt;0,-(C216-D216+B217),0)</f>
        <v>0</v>
      </c>
      <c r="F217" t="b">
        <f>Tabela1[[#This Row],[wodociagi]]=1</f>
        <v>0</v>
      </c>
      <c r="G217" s="2" t="b">
        <f>AND(Tabela1[[#This Row],[Data]]&gt;=DATE(2022,4,1),Tabela1[[#This Row],[Data]]&lt;=DATE(2022,9,30))</f>
        <v>1</v>
      </c>
      <c r="H217" s="2" t="b">
        <f>SUM(B213:B217)=0</f>
        <v>1</v>
      </c>
      <c r="I217" s="2" t="b">
        <f>AND(Tabela1[[#This Row],[1kwietnia-30wrzesnia]],Tabela1[[#This Row],[NIE PADALO]],IF(OR(I213,I214,I215,I216),FALSE,TRUE))</f>
        <v>0</v>
      </c>
      <c r="J217" s="2">
        <f>IF(Tabela1[[#This Row],[CZY PODLEWAMY]],300,0)</f>
        <v>0</v>
      </c>
      <c r="K217" s="2">
        <f>IF(Tabela1[[#This Row],[retencja]]=0,K216+1,0)</f>
        <v>8</v>
      </c>
    </row>
    <row r="218" spans="1:11" x14ac:dyDescent="0.25">
      <c r="A218" s="1">
        <v>44778</v>
      </c>
      <c r="B218">
        <v>0</v>
      </c>
      <c r="C218">
        <f>IF(C217-D217+B218&lt;0,0,(C217-D217+B218))</f>
        <v>877</v>
      </c>
      <c r="D218">
        <f>IF(WEEKDAY(Tabela1[[#This Row],[Data]],2)=3,260,190)+Tabela1[[#This Row],[PODLEWANIE]]</f>
        <v>190</v>
      </c>
      <c r="E218">
        <f>IF(C217-D217+B218&lt;0,-(C217-D217+B218),0)</f>
        <v>0</v>
      </c>
      <c r="F218" t="b">
        <f>Tabela1[[#This Row],[wodociagi]]=1</f>
        <v>0</v>
      </c>
      <c r="G218" s="2" t="b">
        <f>AND(Tabela1[[#This Row],[Data]]&gt;=DATE(2022,4,1),Tabela1[[#This Row],[Data]]&lt;=DATE(2022,9,30))</f>
        <v>1</v>
      </c>
      <c r="H218" s="2" t="b">
        <f>SUM(B214:B218)=0</f>
        <v>1</v>
      </c>
      <c r="I218" s="2" t="b">
        <f>AND(Tabela1[[#This Row],[1kwietnia-30wrzesnia]],Tabela1[[#This Row],[NIE PADALO]],IF(OR(I214,I215,I216,I217),FALSE,TRUE))</f>
        <v>0</v>
      </c>
      <c r="J218" s="2">
        <f>IF(Tabela1[[#This Row],[CZY PODLEWAMY]],300,0)</f>
        <v>0</v>
      </c>
      <c r="K218" s="2">
        <f>IF(Tabela1[[#This Row],[retencja]]=0,K217+1,0)</f>
        <v>9</v>
      </c>
    </row>
    <row r="219" spans="1:11" x14ac:dyDescent="0.25">
      <c r="A219" s="1">
        <v>44779</v>
      </c>
      <c r="B219">
        <v>0</v>
      </c>
      <c r="C219">
        <f>IF(C218-D218+B219&lt;0,0,(C218-D218+B219))</f>
        <v>687</v>
      </c>
      <c r="D219">
        <f>IF(WEEKDAY(Tabela1[[#This Row],[Data]],2)=3,260,190)+Tabela1[[#This Row],[PODLEWANIE]]</f>
        <v>490</v>
      </c>
      <c r="E219">
        <f>IF(C218-D218+B219&lt;0,-(C218-D218+B219),0)</f>
        <v>0</v>
      </c>
      <c r="F219" t="b">
        <f>Tabela1[[#This Row],[wodociagi]]=1</f>
        <v>0</v>
      </c>
      <c r="G219" s="2" t="b">
        <f>AND(Tabela1[[#This Row],[Data]]&gt;=DATE(2022,4,1),Tabela1[[#This Row],[Data]]&lt;=DATE(2022,9,30))</f>
        <v>1</v>
      </c>
      <c r="H219" s="2" t="b">
        <f>SUM(B215:B219)=0</f>
        <v>1</v>
      </c>
      <c r="I219" s="2" t="b">
        <f>AND(Tabela1[[#This Row],[1kwietnia-30wrzesnia]],Tabela1[[#This Row],[NIE PADALO]],IF(OR(I215,I216,I217,I218),FALSE,TRUE))</f>
        <v>1</v>
      </c>
      <c r="J219" s="2">
        <f>IF(Tabela1[[#This Row],[CZY PODLEWAMY]],300,0)</f>
        <v>300</v>
      </c>
      <c r="K219" s="2">
        <f>IF(Tabela1[[#This Row],[retencja]]=0,K218+1,0)</f>
        <v>10</v>
      </c>
    </row>
    <row r="220" spans="1:11" x14ac:dyDescent="0.25">
      <c r="A220" s="1">
        <v>44780</v>
      </c>
      <c r="B220">
        <v>0</v>
      </c>
      <c r="C220">
        <f>IF(C219-D219+B220&lt;0,0,(C219-D219+B220))</f>
        <v>197</v>
      </c>
      <c r="D220">
        <f>IF(WEEKDAY(Tabela1[[#This Row],[Data]],2)=3,260,190)+Tabela1[[#This Row],[PODLEWANIE]]</f>
        <v>190</v>
      </c>
      <c r="E220">
        <f>IF(C219-D219+B220&lt;0,-(C219-D219+B220),0)</f>
        <v>0</v>
      </c>
      <c r="F220" t="b">
        <f>Tabela1[[#This Row],[wodociagi]]=1</f>
        <v>0</v>
      </c>
      <c r="G220" s="2" t="b">
        <f>AND(Tabela1[[#This Row],[Data]]&gt;=DATE(2022,4,1),Tabela1[[#This Row],[Data]]&lt;=DATE(2022,9,30))</f>
        <v>1</v>
      </c>
      <c r="H220" s="2" t="b">
        <f>SUM(B216:B220)=0</f>
        <v>1</v>
      </c>
      <c r="I220" s="2" t="b">
        <f>AND(Tabela1[[#This Row],[1kwietnia-30wrzesnia]],Tabela1[[#This Row],[NIE PADALO]],IF(OR(I216,I217,I218,I219),FALSE,TRUE))</f>
        <v>0</v>
      </c>
      <c r="J220" s="2">
        <f>IF(Tabela1[[#This Row],[CZY PODLEWAMY]],300,0)</f>
        <v>0</v>
      </c>
      <c r="K220" s="2">
        <f>IF(Tabela1[[#This Row],[retencja]]=0,K219+1,0)</f>
        <v>11</v>
      </c>
    </row>
    <row r="221" spans="1:11" x14ac:dyDescent="0.25">
      <c r="A221" s="1">
        <v>44781</v>
      </c>
      <c r="B221">
        <v>660</v>
      </c>
      <c r="C221">
        <f>IF(C220-D220+B221&lt;0,0,(C220-D220+B221))</f>
        <v>667</v>
      </c>
      <c r="D221">
        <f>IF(WEEKDAY(Tabela1[[#This Row],[Data]],2)=3,260,190)+Tabela1[[#This Row],[PODLEWANIE]]</f>
        <v>190</v>
      </c>
      <c r="E221">
        <f>IF(C220-D220+B221&lt;0,-(C220-D220+B221),0)</f>
        <v>0</v>
      </c>
      <c r="F221" t="b">
        <f>Tabela1[[#This Row],[wodociagi]]=1</f>
        <v>0</v>
      </c>
      <c r="G221" s="2" t="b">
        <f>AND(Tabela1[[#This Row],[Data]]&gt;=DATE(2022,4,1),Tabela1[[#This Row],[Data]]&lt;=DATE(2022,9,30))</f>
        <v>1</v>
      </c>
      <c r="H221" s="2" t="b">
        <f>SUM(B217:B221)=0</f>
        <v>0</v>
      </c>
      <c r="I221" s="2" t="b">
        <f>AND(Tabela1[[#This Row],[1kwietnia-30wrzesnia]],Tabela1[[#This Row],[NIE PADALO]],IF(OR(I217,I218,I219,I220),FALSE,TRUE))</f>
        <v>0</v>
      </c>
      <c r="J221" s="2">
        <f>IF(Tabela1[[#This Row],[CZY PODLEWAMY]],300,0)</f>
        <v>0</v>
      </c>
      <c r="K221" s="2">
        <f>IF(Tabela1[[#This Row],[retencja]]=0,K220+1,0)</f>
        <v>0</v>
      </c>
    </row>
    <row r="222" spans="1:11" x14ac:dyDescent="0.25">
      <c r="A222" s="1">
        <v>44782</v>
      </c>
      <c r="B222">
        <v>1245</v>
      </c>
      <c r="C222">
        <f>IF(C221-D221+B222&lt;0,0,(C221-D221+B222))</f>
        <v>1722</v>
      </c>
      <c r="D222">
        <f>IF(WEEKDAY(Tabela1[[#This Row],[Data]],2)=3,260,190)+Tabela1[[#This Row],[PODLEWANIE]]</f>
        <v>190</v>
      </c>
      <c r="E222">
        <f>IF(C221-D221+B222&lt;0,-(C221-D221+B222),0)</f>
        <v>0</v>
      </c>
      <c r="F222" t="b">
        <f>Tabela1[[#This Row],[wodociagi]]=1</f>
        <v>0</v>
      </c>
      <c r="G222" s="2" t="b">
        <f>AND(Tabela1[[#This Row],[Data]]&gt;=DATE(2022,4,1),Tabela1[[#This Row],[Data]]&lt;=DATE(2022,9,30))</f>
        <v>1</v>
      </c>
      <c r="H222" s="2" t="b">
        <f>SUM(B218:B222)=0</f>
        <v>0</v>
      </c>
      <c r="I222" s="2" t="b">
        <f>AND(Tabela1[[#This Row],[1kwietnia-30wrzesnia]],Tabela1[[#This Row],[NIE PADALO]],IF(OR(I218,I219,I220,I221),FALSE,TRUE))</f>
        <v>0</v>
      </c>
      <c r="J222" s="2">
        <f>IF(Tabela1[[#This Row],[CZY PODLEWAMY]],300,0)</f>
        <v>0</v>
      </c>
      <c r="K222" s="2">
        <f>IF(Tabela1[[#This Row],[retencja]]=0,K221+1,0)</f>
        <v>0</v>
      </c>
    </row>
    <row r="223" spans="1:11" x14ac:dyDescent="0.25">
      <c r="A223" s="1">
        <v>44783</v>
      </c>
      <c r="B223">
        <v>745</v>
      </c>
      <c r="C223">
        <f>IF(C222-D222+B223&lt;0,0,(C222-D222+B223))</f>
        <v>2277</v>
      </c>
      <c r="D223">
        <f>IF(WEEKDAY(Tabela1[[#This Row],[Data]],2)=3,260,190)+Tabela1[[#This Row],[PODLEWANIE]]</f>
        <v>260</v>
      </c>
      <c r="E223">
        <f>IF(C222-D222+B223&lt;0,-(C222-D222+B223),0)</f>
        <v>0</v>
      </c>
      <c r="F223" t="b">
        <f>Tabela1[[#This Row],[wodociagi]]=1</f>
        <v>0</v>
      </c>
      <c r="G223" s="2" t="b">
        <f>AND(Tabela1[[#This Row],[Data]]&gt;=DATE(2022,4,1),Tabela1[[#This Row],[Data]]&lt;=DATE(2022,9,30))</f>
        <v>1</v>
      </c>
      <c r="H223" s="2" t="b">
        <f>SUM(B219:B223)=0</f>
        <v>0</v>
      </c>
      <c r="I223" s="2" t="b">
        <f>AND(Tabela1[[#This Row],[1kwietnia-30wrzesnia]],Tabela1[[#This Row],[NIE PADALO]],IF(OR(I219,I220,I221,I222),FALSE,TRUE))</f>
        <v>0</v>
      </c>
      <c r="J223" s="2">
        <f>IF(Tabela1[[#This Row],[CZY PODLEWAMY]],300,0)</f>
        <v>0</v>
      </c>
      <c r="K223" s="2">
        <f>IF(Tabela1[[#This Row],[retencja]]=0,K222+1,0)</f>
        <v>0</v>
      </c>
    </row>
    <row r="224" spans="1:11" x14ac:dyDescent="0.25">
      <c r="A224" s="1">
        <v>44784</v>
      </c>
      <c r="B224">
        <v>48</v>
      </c>
      <c r="C224">
        <f>IF(C223-D223+B224&lt;0,0,(C223-D223+B224))</f>
        <v>2065</v>
      </c>
      <c r="D224">
        <f>IF(WEEKDAY(Tabela1[[#This Row],[Data]],2)=3,260,190)+Tabela1[[#This Row],[PODLEWANIE]]</f>
        <v>190</v>
      </c>
      <c r="E224">
        <f>IF(C223-D223+B224&lt;0,-(C223-D223+B224),0)</f>
        <v>0</v>
      </c>
      <c r="F224" t="b">
        <f>Tabela1[[#This Row],[wodociagi]]=1</f>
        <v>0</v>
      </c>
      <c r="G224" s="2" t="b">
        <f>AND(Tabela1[[#This Row],[Data]]&gt;=DATE(2022,4,1),Tabela1[[#This Row],[Data]]&lt;=DATE(2022,9,30))</f>
        <v>1</v>
      </c>
      <c r="H224" s="2" t="b">
        <f>SUM(B220:B224)=0</f>
        <v>0</v>
      </c>
      <c r="I224" s="2" t="b">
        <f>AND(Tabela1[[#This Row],[1kwietnia-30wrzesnia]],Tabela1[[#This Row],[NIE PADALO]],IF(OR(I220,I221,I222,I223),FALSE,TRUE))</f>
        <v>0</v>
      </c>
      <c r="J224" s="2">
        <f>IF(Tabela1[[#This Row],[CZY PODLEWAMY]],300,0)</f>
        <v>0</v>
      </c>
      <c r="K224" s="2">
        <f>IF(Tabela1[[#This Row],[retencja]]=0,K223+1,0)</f>
        <v>0</v>
      </c>
    </row>
    <row r="225" spans="1:11" x14ac:dyDescent="0.25">
      <c r="A225" s="1">
        <v>44785</v>
      </c>
      <c r="B225">
        <v>0</v>
      </c>
      <c r="C225">
        <f>IF(C224-D224+B225&lt;0,0,(C224-D224+B225))</f>
        <v>1875</v>
      </c>
      <c r="D225">
        <f>IF(WEEKDAY(Tabela1[[#This Row],[Data]],2)=3,260,190)+Tabela1[[#This Row],[PODLEWANIE]]</f>
        <v>190</v>
      </c>
      <c r="E225">
        <f>IF(C224-D224+B225&lt;0,-(C224-D224+B225),0)</f>
        <v>0</v>
      </c>
      <c r="F225" t="b">
        <f>Tabela1[[#This Row],[wodociagi]]=1</f>
        <v>0</v>
      </c>
      <c r="G225" s="2" t="b">
        <f>AND(Tabela1[[#This Row],[Data]]&gt;=DATE(2022,4,1),Tabela1[[#This Row],[Data]]&lt;=DATE(2022,9,30))</f>
        <v>1</v>
      </c>
      <c r="H225" s="2" t="b">
        <f>SUM(B221:B225)=0</f>
        <v>0</v>
      </c>
      <c r="I225" s="2" t="b">
        <f>AND(Tabela1[[#This Row],[1kwietnia-30wrzesnia]],Tabela1[[#This Row],[NIE PADALO]],IF(OR(I221,I222,I223,I224),FALSE,TRUE))</f>
        <v>0</v>
      </c>
      <c r="J225" s="2">
        <f>IF(Tabela1[[#This Row],[CZY PODLEWAMY]],300,0)</f>
        <v>0</v>
      </c>
      <c r="K225" s="2">
        <f>IF(Tabela1[[#This Row],[retencja]]=0,K224+1,0)</f>
        <v>1</v>
      </c>
    </row>
    <row r="226" spans="1:11" x14ac:dyDescent="0.25">
      <c r="A226" s="1">
        <v>44786</v>
      </c>
      <c r="B226">
        <v>0</v>
      </c>
      <c r="C226">
        <f>IF(C225-D225+B226&lt;0,0,(C225-D225+B226))</f>
        <v>1685</v>
      </c>
      <c r="D226">
        <f>IF(WEEKDAY(Tabela1[[#This Row],[Data]],2)=3,260,190)+Tabela1[[#This Row],[PODLEWANIE]]</f>
        <v>190</v>
      </c>
      <c r="E226">
        <f>IF(C225-D225+B226&lt;0,-(C225-D225+B226),0)</f>
        <v>0</v>
      </c>
      <c r="F226" t="b">
        <f>Tabela1[[#This Row],[wodociagi]]=1</f>
        <v>0</v>
      </c>
      <c r="G226" s="2" t="b">
        <f>AND(Tabela1[[#This Row],[Data]]&gt;=DATE(2022,4,1),Tabela1[[#This Row],[Data]]&lt;=DATE(2022,9,30))</f>
        <v>1</v>
      </c>
      <c r="H226" s="2" t="b">
        <f>SUM(B222:B226)=0</f>
        <v>0</v>
      </c>
      <c r="I226" s="2" t="b">
        <f>AND(Tabela1[[#This Row],[1kwietnia-30wrzesnia]],Tabela1[[#This Row],[NIE PADALO]],IF(OR(I222,I223,I224,I225),FALSE,TRUE))</f>
        <v>0</v>
      </c>
      <c r="J226" s="2">
        <f>IF(Tabela1[[#This Row],[CZY PODLEWAMY]],300,0)</f>
        <v>0</v>
      </c>
      <c r="K226" s="2">
        <f>IF(Tabela1[[#This Row],[retencja]]=0,K225+1,0)</f>
        <v>2</v>
      </c>
    </row>
    <row r="227" spans="1:11" x14ac:dyDescent="0.25">
      <c r="A227" s="1">
        <v>44787</v>
      </c>
      <c r="B227">
        <v>0</v>
      </c>
      <c r="C227">
        <f>IF(C226-D226+B227&lt;0,0,(C226-D226+B227))</f>
        <v>1495</v>
      </c>
      <c r="D227">
        <f>IF(WEEKDAY(Tabela1[[#This Row],[Data]],2)=3,260,190)+Tabela1[[#This Row],[PODLEWANIE]]</f>
        <v>190</v>
      </c>
      <c r="E227">
        <f>IF(C226-D226+B227&lt;0,-(C226-D226+B227),0)</f>
        <v>0</v>
      </c>
      <c r="F227" t="b">
        <f>Tabela1[[#This Row],[wodociagi]]=1</f>
        <v>0</v>
      </c>
      <c r="G227" s="2" t="b">
        <f>AND(Tabela1[[#This Row],[Data]]&gt;=DATE(2022,4,1),Tabela1[[#This Row],[Data]]&lt;=DATE(2022,9,30))</f>
        <v>1</v>
      </c>
      <c r="H227" s="2" t="b">
        <f>SUM(B223:B227)=0</f>
        <v>0</v>
      </c>
      <c r="I227" s="2" t="b">
        <f>AND(Tabela1[[#This Row],[1kwietnia-30wrzesnia]],Tabela1[[#This Row],[NIE PADALO]],IF(OR(I223,I224,I225,I226),FALSE,TRUE))</f>
        <v>0</v>
      </c>
      <c r="J227" s="2">
        <f>IF(Tabela1[[#This Row],[CZY PODLEWAMY]],300,0)</f>
        <v>0</v>
      </c>
      <c r="K227" s="2">
        <f>IF(Tabela1[[#This Row],[retencja]]=0,K226+1,0)</f>
        <v>3</v>
      </c>
    </row>
    <row r="228" spans="1:11" x14ac:dyDescent="0.25">
      <c r="A228" s="1">
        <v>44788</v>
      </c>
      <c r="B228">
        <v>0</v>
      </c>
      <c r="C228">
        <f>IF(C227-D227+B228&lt;0,0,(C227-D227+B228))</f>
        <v>1305</v>
      </c>
      <c r="D228">
        <f>IF(WEEKDAY(Tabela1[[#This Row],[Data]],2)=3,260,190)+Tabela1[[#This Row],[PODLEWANIE]]</f>
        <v>190</v>
      </c>
      <c r="E228">
        <f>IF(C227-D227+B228&lt;0,-(C227-D227+B228),0)</f>
        <v>0</v>
      </c>
      <c r="F228" t="b">
        <f>Tabela1[[#This Row],[wodociagi]]=1</f>
        <v>0</v>
      </c>
      <c r="G228" s="2" t="b">
        <f>AND(Tabela1[[#This Row],[Data]]&gt;=DATE(2022,4,1),Tabela1[[#This Row],[Data]]&lt;=DATE(2022,9,30))</f>
        <v>1</v>
      </c>
      <c r="H228" s="2" t="b">
        <f>SUM(B224:B228)=0</f>
        <v>0</v>
      </c>
      <c r="I228" s="2" t="b">
        <f>AND(Tabela1[[#This Row],[1kwietnia-30wrzesnia]],Tabela1[[#This Row],[NIE PADALO]],IF(OR(I224,I225,I226,I227),FALSE,TRUE))</f>
        <v>0</v>
      </c>
      <c r="J228" s="2">
        <f>IF(Tabela1[[#This Row],[CZY PODLEWAMY]],300,0)</f>
        <v>0</v>
      </c>
      <c r="K228" s="2">
        <f>IF(Tabela1[[#This Row],[retencja]]=0,K227+1,0)</f>
        <v>4</v>
      </c>
    </row>
    <row r="229" spans="1:11" x14ac:dyDescent="0.25">
      <c r="A229" s="1">
        <v>44789</v>
      </c>
      <c r="B229">
        <v>0</v>
      </c>
      <c r="C229">
        <f>IF(C228-D228+B229&lt;0,0,(C228-D228+B229))</f>
        <v>1115</v>
      </c>
      <c r="D229">
        <f>IF(WEEKDAY(Tabela1[[#This Row],[Data]],2)=3,260,190)+Tabela1[[#This Row],[PODLEWANIE]]</f>
        <v>490</v>
      </c>
      <c r="E229">
        <f>IF(C228-D228+B229&lt;0,-(C228-D228+B229),0)</f>
        <v>0</v>
      </c>
      <c r="F229" t="b">
        <f>Tabela1[[#This Row],[wodociagi]]=1</f>
        <v>0</v>
      </c>
      <c r="G229" s="2" t="b">
        <f>AND(Tabela1[[#This Row],[Data]]&gt;=DATE(2022,4,1),Tabela1[[#This Row],[Data]]&lt;=DATE(2022,9,30))</f>
        <v>1</v>
      </c>
      <c r="H229" s="2" t="b">
        <f>SUM(B225:B229)=0</f>
        <v>1</v>
      </c>
      <c r="I229" s="2" t="b">
        <f>AND(Tabela1[[#This Row],[1kwietnia-30wrzesnia]],Tabela1[[#This Row],[NIE PADALO]],IF(OR(I225,I226,I227,I228),FALSE,TRUE))</f>
        <v>1</v>
      </c>
      <c r="J229" s="2">
        <f>IF(Tabela1[[#This Row],[CZY PODLEWAMY]],300,0)</f>
        <v>300</v>
      </c>
      <c r="K229" s="2">
        <f>IF(Tabela1[[#This Row],[retencja]]=0,K228+1,0)</f>
        <v>5</v>
      </c>
    </row>
    <row r="230" spans="1:11" x14ac:dyDescent="0.25">
      <c r="A230" s="1">
        <v>44790</v>
      </c>
      <c r="B230">
        <v>0</v>
      </c>
      <c r="C230">
        <f>IF(C229-D229+B230&lt;0,0,(C229-D229+B230))</f>
        <v>625</v>
      </c>
      <c r="D230">
        <f>IF(WEEKDAY(Tabela1[[#This Row],[Data]],2)=3,260,190)+Tabela1[[#This Row],[PODLEWANIE]]</f>
        <v>260</v>
      </c>
      <c r="E230">
        <f>IF(C229-D229+B230&lt;0,-(C229-D229+B230),0)</f>
        <v>0</v>
      </c>
      <c r="F230" t="b">
        <f>Tabela1[[#This Row],[wodociagi]]=1</f>
        <v>0</v>
      </c>
      <c r="G230" s="2" t="b">
        <f>AND(Tabela1[[#This Row],[Data]]&gt;=DATE(2022,4,1),Tabela1[[#This Row],[Data]]&lt;=DATE(2022,9,30))</f>
        <v>1</v>
      </c>
      <c r="H230" s="2" t="b">
        <f>SUM(B226:B230)=0</f>
        <v>1</v>
      </c>
      <c r="I230" s="2" t="b">
        <f>AND(Tabela1[[#This Row],[1kwietnia-30wrzesnia]],Tabela1[[#This Row],[NIE PADALO]],IF(OR(I226,I227,I228,I229),FALSE,TRUE))</f>
        <v>0</v>
      </c>
      <c r="J230" s="2">
        <f>IF(Tabela1[[#This Row],[CZY PODLEWAMY]],300,0)</f>
        <v>0</v>
      </c>
      <c r="K230" s="2">
        <f>IF(Tabela1[[#This Row],[retencja]]=0,K229+1,0)</f>
        <v>6</v>
      </c>
    </row>
    <row r="231" spans="1:11" x14ac:dyDescent="0.25">
      <c r="A231" s="1">
        <v>44791</v>
      </c>
      <c r="B231">
        <v>0</v>
      </c>
      <c r="C231">
        <f>IF(C230-D230+B231&lt;0,0,(C230-D230+B231))</f>
        <v>365</v>
      </c>
      <c r="D231">
        <f>IF(WEEKDAY(Tabela1[[#This Row],[Data]],2)=3,260,190)+Tabela1[[#This Row],[PODLEWANIE]]</f>
        <v>190</v>
      </c>
      <c r="E231">
        <f>IF(C230-D230+B231&lt;0,-(C230-D230+B231),0)</f>
        <v>0</v>
      </c>
      <c r="F231" t="b">
        <f>Tabela1[[#This Row],[wodociagi]]=1</f>
        <v>0</v>
      </c>
      <c r="G231" s="2" t="b">
        <f>AND(Tabela1[[#This Row],[Data]]&gt;=DATE(2022,4,1),Tabela1[[#This Row],[Data]]&lt;=DATE(2022,9,30))</f>
        <v>1</v>
      </c>
      <c r="H231" s="2" t="b">
        <f>SUM(B227:B231)=0</f>
        <v>1</v>
      </c>
      <c r="I231" s="2" t="b">
        <f>AND(Tabela1[[#This Row],[1kwietnia-30wrzesnia]],Tabela1[[#This Row],[NIE PADALO]],IF(OR(I227,I228,I229,I230),FALSE,TRUE))</f>
        <v>0</v>
      </c>
      <c r="J231" s="2">
        <f>IF(Tabela1[[#This Row],[CZY PODLEWAMY]],300,0)</f>
        <v>0</v>
      </c>
      <c r="K231" s="2">
        <f>IF(Tabela1[[#This Row],[retencja]]=0,K230+1,0)</f>
        <v>7</v>
      </c>
    </row>
    <row r="232" spans="1:11" x14ac:dyDescent="0.25">
      <c r="A232" s="1">
        <v>44792</v>
      </c>
      <c r="B232">
        <v>0</v>
      </c>
      <c r="C232">
        <f>IF(C231-D231+B232&lt;0,0,(C231-D231+B232))</f>
        <v>175</v>
      </c>
      <c r="D232">
        <f>IF(WEEKDAY(Tabela1[[#This Row],[Data]],2)=3,260,190)+Tabela1[[#This Row],[PODLEWANIE]]</f>
        <v>190</v>
      </c>
      <c r="E232">
        <f>IF(C231-D231+B232&lt;0,-(C231-D231+B232),0)</f>
        <v>0</v>
      </c>
      <c r="F232" t="b">
        <f>Tabela1[[#This Row],[wodociagi]]=1</f>
        <v>0</v>
      </c>
      <c r="G232" s="2" t="b">
        <f>AND(Tabela1[[#This Row],[Data]]&gt;=DATE(2022,4,1),Tabela1[[#This Row],[Data]]&lt;=DATE(2022,9,30))</f>
        <v>1</v>
      </c>
      <c r="H232" s="2" t="b">
        <f>SUM(B228:B232)=0</f>
        <v>1</v>
      </c>
      <c r="I232" s="2" t="b">
        <f>AND(Tabela1[[#This Row],[1kwietnia-30wrzesnia]],Tabela1[[#This Row],[NIE PADALO]],IF(OR(I228,I229,I230,I231),FALSE,TRUE))</f>
        <v>0</v>
      </c>
      <c r="J232" s="2">
        <f>IF(Tabela1[[#This Row],[CZY PODLEWAMY]],300,0)</f>
        <v>0</v>
      </c>
      <c r="K232" s="2">
        <f>IF(Tabela1[[#This Row],[retencja]]=0,K231+1,0)</f>
        <v>8</v>
      </c>
    </row>
    <row r="233" spans="1:11" x14ac:dyDescent="0.25">
      <c r="A233" s="1">
        <v>44793</v>
      </c>
      <c r="B233">
        <v>0</v>
      </c>
      <c r="C233">
        <f>IF(C232-D232+B233&lt;0,0,(C232-D232+B233))</f>
        <v>0</v>
      </c>
      <c r="D233">
        <f>IF(WEEKDAY(Tabela1[[#This Row],[Data]],2)=3,260,190)+Tabela1[[#This Row],[PODLEWANIE]]</f>
        <v>190</v>
      </c>
      <c r="E233">
        <f>IF(C232-D232+B233&lt;0,-(C232-D232+B233),0)</f>
        <v>15</v>
      </c>
      <c r="F233" t="b">
        <f>Tabela1[[#This Row],[wodociagi]]=1</f>
        <v>0</v>
      </c>
      <c r="G233" s="2" t="b">
        <f>AND(Tabela1[[#This Row],[Data]]&gt;=DATE(2022,4,1),Tabela1[[#This Row],[Data]]&lt;=DATE(2022,9,30))</f>
        <v>1</v>
      </c>
      <c r="H233" s="2" t="b">
        <f>SUM(B229:B233)=0</f>
        <v>1</v>
      </c>
      <c r="I233" s="2" t="b">
        <f>AND(Tabela1[[#This Row],[1kwietnia-30wrzesnia]],Tabela1[[#This Row],[NIE PADALO]],IF(OR(I229,I230,I231,I232),FALSE,TRUE))</f>
        <v>0</v>
      </c>
      <c r="J233" s="2">
        <f>IF(Tabela1[[#This Row],[CZY PODLEWAMY]],300,0)</f>
        <v>0</v>
      </c>
      <c r="K233" s="2">
        <f>IF(Tabela1[[#This Row],[retencja]]=0,K232+1,0)</f>
        <v>9</v>
      </c>
    </row>
    <row r="234" spans="1:11" x14ac:dyDescent="0.25">
      <c r="A234" s="1">
        <v>44794</v>
      </c>
      <c r="B234">
        <v>0</v>
      </c>
      <c r="C234">
        <f>IF(C233-D233+B234&lt;0,0,(C233-D233+B234))</f>
        <v>0</v>
      </c>
      <c r="D234">
        <f>IF(WEEKDAY(Tabela1[[#This Row],[Data]],2)=3,260,190)+Tabela1[[#This Row],[PODLEWANIE]]</f>
        <v>490</v>
      </c>
      <c r="E234">
        <f>IF(C233-D233+B234&lt;0,-(C233-D233+B234),0)</f>
        <v>190</v>
      </c>
      <c r="F234" t="b">
        <f>Tabela1[[#This Row],[wodociagi]]=1</f>
        <v>0</v>
      </c>
      <c r="G234" s="2" t="b">
        <f>AND(Tabela1[[#This Row],[Data]]&gt;=DATE(2022,4,1),Tabela1[[#This Row],[Data]]&lt;=DATE(2022,9,30))</f>
        <v>1</v>
      </c>
      <c r="H234" s="2" t="b">
        <f>SUM(B230:B234)=0</f>
        <v>1</v>
      </c>
      <c r="I234" s="2" t="b">
        <f>AND(Tabela1[[#This Row],[1kwietnia-30wrzesnia]],Tabela1[[#This Row],[NIE PADALO]],IF(OR(I230,I231,I232,I233),FALSE,TRUE))</f>
        <v>1</v>
      </c>
      <c r="J234" s="2">
        <f>IF(Tabela1[[#This Row],[CZY PODLEWAMY]],300,0)</f>
        <v>300</v>
      </c>
      <c r="K234" s="2">
        <f>IF(Tabela1[[#This Row],[retencja]]=0,K233+1,0)</f>
        <v>10</v>
      </c>
    </row>
    <row r="235" spans="1:11" x14ac:dyDescent="0.25">
      <c r="A235" s="1">
        <v>44795</v>
      </c>
      <c r="B235">
        <v>0</v>
      </c>
      <c r="C235">
        <f>IF(C234-D234+B235&lt;0,0,(C234-D234+B235))</f>
        <v>0</v>
      </c>
      <c r="D235">
        <f>IF(WEEKDAY(Tabela1[[#This Row],[Data]],2)=3,260,190)+Tabela1[[#This Row],[PODLEWANIE]]</f>
        <v>190</v>
      </c>
      <c r="E235">
        <f>IF(C234-D234+B235&lt;0,-(C234-D234+B235),0)</f>
        <v>490</v>
      </c>
      <c r="F235" t="b">
        <f>Tabela1[[#This Row],[wodociagi]]=1</f>
        <v>0</v>
      </c>
      <c r="G235" s="2" t="b">
        <f>AND(Tabela1[[#This Row],[Data]]&gt;=DATE(2022,4,1),Tabela1[[#This Row],[Data]]&lt;=DATE(2022,9,30))</f>
        <v>1</v>
      </c>
      <c r="H235" s="2" t="b">
        <f>SUM(B231:B235)=0</f>
        <v>1</v>
      </c>
      <c r="I235" s="2" t="b">
        <f>AND(Tabela1[[#This Row],[1kwietnia-30wrzesnia]],Tabela1[[#This Row],[NIE PADALO]],IF(OR(I231,I232,I233,I234),FALSE,TRUE))</f>
        <v>0</v>
      </c>
      <c r="J235" s="2">
        <f>IF(Tabela1[[#This Row],[CZY PODLEWAMY]],300,0)</f>
        <v>0</v>
      </c>
      <c r="K235" s="2">
        <f>IF(Tabela1[[#This Row],[retencja]]=0,K234+1,0)</f>
        <v>11</v>
      </c>
    </row>
    <row r="236" spans="1:11" x14ac:dyDescent="0.25">
      <c r="A236" s="1">
        <v>44796</v>
      </c>
      <c r="B236">
        <v>0</v>
      </c>
      <c r="C236">
        <f>IF(C235-D235+B236&lt;0,0,(C235-D235+B236))</f>
        <v>0</v>
      </c>
      <c r="D236">
        <f>IF(WEEKDAY(Tabela1[[#This Row],[Data]],2)=3,260,190)+Tabela1[[#This Row],[PODLEWANIE]]</f>
        <v>190</v>
      </c>
      <c r="E236">
        <f>IF(C235-D235+B236&lt;0,-(C235-D235+B236),0)</f>
        <v>190</v>
      </c>
      <c r="F236" t="b">
        <f>Tabela1[[#This Row],[wodociagi]]=1</f>
        <v>0</v>
      </c>
      <c r="G236" s="2" t="b">
        <f>AND(Tabela1[[#This Row],[Data]]&gt;=DATE(2022,4,1),Tabela1[[#This Row],[Data]]&lt;=DATE(2022,9,30))</f>
        <v>1</v>
      </c>
      <c r="H236" s="2" t="b">
        <f>SUM(B232:B236)=0</f>
        <v>1</v>
      </c>
      <c r="I236" s="2" t="b">
        <f>AND(Tabela1[[#This Row],[1kwietnia-30wrzesnia]],Tabela1[[#This Row],[NIE PADALO]],IF(OR(I232,I233,I234,I235),FALSE,TRUE))</f>
        <v>0</v>
      </c>
      <c r="J236" s="2">
        <f>IF(Tabela1[[#This Row],[CZY PODLEWAMY]],300,0)</f>
        <v>0</v>
      </c>
      <c r="K236" s="2">
        <f>IF(Tabela1[[#This Row],[retencja]]=0,K235+1,0)</f>
        <v>12</v>
      </c>
    </row>
    <row r="237" spans="1:11" x14ac:dyDescent="0.25">
      <c r="A237" s="1">
        <v>44797</v>
      </c>
      <c r="B237">
        <v>0</v>
      </c>
      <c r="C237">
        <f>IF(C236-D236+B237&lt;0,0,(C236-D236+B237))</f>
        <v>0</v>
      </c>
      <c r="D237">
        <f>IF(WEEKDAY(Tabela1[[#This Row],[Data]],2)=3,260,190)+Tabela1[[#This Row],[PODLEWANIE]]</f>
        <v>260</v>
      </c>
      <c r="E237">
        <f>IF(C236-D236+B237&lt;0,-(C236-D236+B237),0)</f>
        <v>190</v>
      </c>
      <c r="F237" t="b">
        <f>Tabela1[[#This Row],[wodociagi]]=1</f>
        <v>0</v>
      </c>
      <c r="G237" s="2" t="b">
        <f>AND(Tabela1[[#This Row],[Data]]&gt;=DATE(2022,4,1),Tabela1[[#This Row],[Data]]&lt;=DATE(2022,9,30))</f>
        <v>1</v>
      </c>
      <c r="H237" s="2" t="b">
        <f>SUM(B233:B237)=0</f>
        <v>1</v>
      </c>
      <c r="I237" s="2" t="b">
        <f>AND(Tabela1[[#This Row],[1kwietnia-30wrzesnia]],Tabela1[[#This Row],[NIE PADALO]],IF(OR(I233,I234,I235,I236),FALSE,TRUE))</f>
        <v>0</v>
      </c>
      <c r="J237" s="2">
        <f>IF(Tabela1[[#This Row],[CZY PODLEWAMY]],300,0)</f>
        <v>0</v>
      </c>
      <c r="K237" s="2">
        <f>IF(Tabela1[[#This Row],[retencja]]=0,K236+1,0)</f>
        <v>13</v>
      </c>
    </row>
    <row r="238" spans="1:11" x14ac:dyDescent="0.25">
      <c r="A238" s="1">
        <v>44798</v>
      </c>
      <c r="B238">
        <v>0</v>
      </c>
      <c r="C238">
        <f>IF(C237-D237+B238&lt;0,0,(C237-D237+B238))</f>
        <v>0</v>
      </c>
      <c r="D238">
        <f>IF(WEEKDAY(Tabela1[[#This Row],[Data]],2)=3,260,190)+Tabela1[[#This Row],[PODLEWANIE]]</f>
        <v>190</v>
      </c>
      <c r="E238">
        <f>IF(C237-D237+B238&lt;0,-(C237-D237+B238),0)</f>
        <v>260</v>
      </c>
      <c r="F238" t="b">
        <f>Tabela1[[#This Row],[wodociagi]]=1</f>
        <v>0</v>
      </c>
      <c r="G238" s="2" t="b">
        <f>AND(Tabela1[[#This Row],[Data]]&gt;=DATE(2022,4,1),Tabela1[[#This Row],[Data]]&lt;=DATE(2022,9,30))</f>
        <v>1</v>
      </c>
      <c r="H238" s="2" t="b">
        <f>SUM(B234:B238)=0</f>
        <v>1</v>
      </c>
      <c r="I238" s="2" t="b">
        <f>AND(Tabela1[[#This Row],[1kwietnia-30wrzesnia]],Tabela1[[#This Row],[NIE PADALO]],IF(OR(I234,I235,I236,I237),FALSE,TRUE))</f>
        <v>0</v>
      </c>
      <c r="J238" s="2">
        <f>IF(Tabela1[[#This Row],[CZY PODLEWAMY]],300,0)</f>
        <v>0</v>
      </c>
      <c r="K238" s="2">
        <f>IF(Tabela1[[#This Row],[retencja]]=0,K237+1,0)</f>
        <v>14</v>
      </c>
    </row>
    <row r="239" spans="1:11" x14ac:dyDescent="0.25">
      <c r="A239" s="1">
        <v>44799</v>
      </c>
      <c r="B239">
        <v>0</v>
      </c>
      <c r="C239">
        <f>IF(C238-D238+B239&lt;0,0,(C238-D238+B239))</f>
        <v>0</v>
      </c>
      <c r="D239">
        <f>IF(WEEKDAY(Tabela1[[#This Row],[Data]],2)=3,260,190)+Tabela1[[#This Row],[PODLEWANIE]]</f>
        <v>490</v>
      </c>
      <c r="E239">
        <f>IF(C238-D238+B239&lt;0,-(C238-D238+B239),0)</f>
        <v>190</v>
      </c>
      <c r="F239" t="b">
        <f>Tabela1[[#This Row],[wodociagi]]=1</f>
        <v>0</v>
      </c>
      <c r="G239" s="2" t="b">
        <f>AND(Tabela1[[#This Row],[Data]]&gt;=DATE(2022,4,1),Tabela1[[#This Row],[Data]]&lt;=DATE(2022,9,30))</f>
        <v>1</v>
      </c>
      <c r="H239" s="2" t="b">
        <f>SUM(B235:B239)=0</f>
        <v>1</v>
      </c>
      <c r="I239" s="2" t="b">
        <f>AND(Tabela1[[#This Row],[1kwietnia-30wrzesnia]],Tabela1[[#This Row],[NIE PADALO]],IF(OR(I235,I236,I237,I238),FALSE,TRUE))</f>
        <v>1</v>
      </c>
      <c r="J239" s="2">
        <f>IF(Tabela1[[#This Row],[CZY PODLEWAMY]],300,0)</f>
        <v>300</v>
      </c>
      <c r="K239" s="2">
        <f>IF(Tabela1[[#This Row],[retencja]]=0,K238+1,0)</f>
        <v>15</v>
      </c>
    </row>
    <row r="240" spans="1:11" x14ac:dyDescent="0.25">
      <c r="A240" s="1">
        <v>44800</v>
      </c>
      <c r="B240">
        <v>0</v>
      </c>
      <c r="C240">
        <f>IF(C239-D239+B240&lt;0,0,(C239-D239+B240))</f>
        <v>0</v>
      </c>
      <c r="D240">
        <f>IF(WEEKDAY(Tabela1[[#This Row],[Data]],2)=3,260,190)+Tabela1[[#This Row],[PODLEWANIE]]</f>
        <v>190</v>
      </c>
      <c r="E240">
        <f>IF(C239-D239+B240&lt;0,-(C239-D239+B240),0)</f>
        <v>490</v>
      </c>
      <c r="F240" t="b">
        <f>Tabela1[[#This Row],[wodociagi]]=1</f>
        <v>0</v>
      </c>
      <c r="G240" s="2" t="b">
        <f>AND(Tabela1[[#This Row],[Data]]&gt;=DATE(2022,4,1),Tabela1[[#This Row],[Data]]&lt;=DATE(2022,9,30))</f>
        <v>1</v>
      </c>
      <c r="H240" s="2" t="b">
        <f>SUM(B236:B240)=0</f>
        <v>1</v>
      </c>
      <c r="I240" s="2" t="b">
        <f>AND(Tabela1[[#This Row],[1kwietnia-30wrzesnia]],Tabela1[[#This Row],[NIE PADALO]],IF(OR(I236,I237,I238,I239),FALSE,TRUE))</f>
        <v>0</v>
      </c>
      <c r="J240" s="2">
        <f>IF(Tabela1[[#This Row],[CZY PODLEWAMY]],300,0)</f>
        <v>0</v>
      </c>
      <c r="K240" s="2">
        <f>IF(Tabela1[[#This Row],[retencja]]=0,K239+1,0)</f>
        <v>16</v>
      </c>
    </row>
    <row r="241" spans="1:11" x14ac:dyDescent="0.25">
      <c r="A241" s="1">
        <v>44801</v>
      </c>
      <c r="B241">
        <v>0</v>
      </c>
      <c r="C241">
        <f>IF(C240-D240+B241&lt;0,0,(C240-D240+B241))</f>
        <v>0</v>
      </c>
      <c r="D241">
        <f>IF(WEEKDAY(Tabela1[[#This Row],[Data]],2)=3,260,190)+Tabela1[[#This Row],[PODLEWANIE]]</f>
        <v>190</v>
      </c>
      <c r="E241">
        <f>IF(C240-D240+B241&lt;0,-(C240-D240+B241),0)</f>
        <v>190</v>
      </c>
      <c r="F241" t="b">
        <f>Tabela1[[#This Row],[wodociagi]]=1</f>
        <v>0</v>
      </c>
      <c r="G241" s="2" t="b">
        <f>AND(Tabela1[[#This Row],[Data]]&gt;=DATE(2022,4,1),Tabela1[[#This Row],[Data]]&lt;=DATE(2022,9,30))</f>
        <v>1</v>
      </c>
      <c r="H241" s="2" t="b">
        <f>SUM(B237:B241)=0</f>
        <v>1</v>
      </c>
      <c r="I241" s="2" t="b">
        <f>AND(Tabela1[[#This Row],[1kwietnia-30wrzesnia]],Tabela1[[#This Row],[NIE PADALO]],IF(OR(I237,I238,I239,I240),FALSE,TRUE))</f>
        <v>0</v>
      </c>
      <c r="J241" s="2">
        <f>IF(Tabela1[[#This Row],[CZY PODLEWAMY]],300,0)</f>
        <v>0</v>
      </c>
      <c r="K241" s="2">
        <f>IF(Tabela1[[#This Row],[retencja]]=0,K240+1,0)</f>
        <v>17</v>
      </c>
    </row>
    <row r="242" spans="1:11" x14ac:dyDescent="0.25">
      <c r="A242" s="1">
        <v>44802</v>
      </c>
      <c r="B242">
        <v>0</v>
      </c>
      <c r="C242">
        <f>IF(C241-D241+B242&lt;0,0,(C241-D241+B242))</f>
        <v>0</v>
      </c>
      <c r="D242">
        <f>IF(WEEKDAY(Tabela1[[#This Row],[Data]],2)=3,260,190)+Tabela1[[#This Row],[PODLEWANIE]]</f>
        <v>190</v>
      </c>
      <c r="E242">
        <f>IF(C241-D241+B242&lt;0,-(C241-D241+B242),0)</f>
        <v>190</v>
      </c>
      <c r="F242" t="b">
        <f>Tabela1[[#This Row],[wodociagi]]=1</f>
        <v>0</v>
      </c>
      <c r="G242" s="2" t="b">
        <f>AND(Tabela1[[#This Row],[Data]]&gt;=DATE(2022,4,1),Tabela1[[#This Row],[Data]]&lt;=DATE(2022,9,30))</f>
        <v>1</v>
      </c>
      <c r="H242" s="2" t="b">
        <f>SUM(B238:B242)=0</f>
        <v>1</v>
      </c>
      <c r="I242" s="2" t="b">
        <f>AND(Tabela1[[#This Row],[1kwietnia-30wrzesnia]],Tabela1[[#This Row],[NIE PADALO]],IF(OR(I238,I239,I240,I241),FALSE,TRUE))</f>
        <v>0</v>
      </c>
      <c r="J242" s="2">
        <f>IF(Tabela1[[#This Row],[CZY PODLEWAMY]],300,0)</f>
        <v>0</v>
      </c>
      <c r="K242" s="2">
        <f>IF(Tabela1[[#This Row],[retencja]]=0,K241+1,0)</f>
        <v>18</v>
      </c>
    </row>
    <row r="243" spans="1:11" x14ac:dyDescent="0.25">
      <c r="A243" s="1">
        <v>44803</v>
      </c>
      <c r="B243">
        <v>0</v>
      </c>
      <c r="C243">
        <f>IF(C242-D242+B243&lt;0,0,(C242-D242+B243))</f>
        <v>0</v>
      </c>
      <c r="D243">
        <f>IF(WEEKDAY(Tabela1[[#This Row],[Data]],2)=3,260,190)+Tabela1[[#This Row],[PODLEWANIE]]</f>
        <v>190</v>
      </c>
      <c r="E243">
        <f>IF(C242-D242+B243&lt;0,-(C242-D242+B243),0)</f>
        <v>190</v>
      </c>
      <c r="F243" t="b">
        <f>Tabela1[[#This Row],[wodociagi]]=1</f>
        <v>0</v>
      </c>
      <c r="G243" s="2" t="b">
        <f>AND(Tabela1[[#This Row],[Data]]&gt;=DATE(2022,4,1),Tabela1[[#This Row],[Data]]&lt;=DATE(2022,9,30))</f>
        <v>1</v>
      </c>
      <c r="H243" s="2" t="b">
        <f>SUM(B239:B243)=0</f>
        <v>1</v>
      </c>
      <c r="I243" s="2" t="b">
        <f>AND(Tabela1[[#This Row],[1kwietnia-30wrzesnia]],Tabela1[[#This Row],[NIE PADALO]],IF(OR(I239,I240,I241,I242),FALSE,TRUE))</f>
        <v>0</v>
      </c>
      <c r="J243" s="2">
        <f>IF(Tabela1[[#This Row],[CZY PODLEWAMY]],300,0)</f>
        <v>0</v>
      </c>
      <c r="K243" s="2">
        <f>IF(Tabela1[[#This Row],[retencja]]=0,K242+1,0)</f>
        <v>19</v>
      </c>
    </row>
    <row r="244" spans="1:11" x14ac:dyDescent="0.25">
      <c r="A244" s="1">
        <v>44804</v>
      </c>
      <c r="B244">
        <v>0</v>
      </c>
      <c r="C244">
        <f>IF(C243-D243+B244&lt;0,0,(C243-D243+B244))</f>
        <v>0</v>
      </c>
      <c r="D244">
        <f>IF(WEEKDAY(Tabela1[[#This Row],[Data]],2)=3,260,190)+Tabela1[[#This Row],[PODLEWANIE]]</f>
        <v>560</v>
      </c>
      <c r="E244">
        <f>IF(C243-D243+B244&lt;0,-(C243-D243+B244),0)</f>
        <v>190</v>
      </c>
      <c r="F244" t="b">
        <f>Tabela1[[#This Row],[wodociagi]]=1</f>
        <v>0</v>
      </c>
      <c r="G244" s="2" t="b">
        <f>AND(Tabela1[[#This Row],[Data]]&gt;=DATE(2022,4,1),Tabela1[[#This Row],[Data]]&lt;=DATE(2022,9,30))</f>
        <v>1</v>
      </c>
      <c r="H244" s="2" t="b">
        <f>SUM(B240:B244)=0</f>
        <v>1</v>
      </c>
      <c r="I244" s="2" t="b">
        <f>AND(Tabela1[[#This Row],[1kwietnia-30wrzesnia]],Tabela1[[#This Row],[NIE PADALO]],IF(OR(I240,I241,I242,I243),FALSE,TRUE))</f>
        <v>1</v>
      </c>
      <c r="J244" s="2">
        <f>IF(Tabela1[[#This Row],[CZY PODLEWAMY]],300,0)</f>
        <v>300</v>
      </c>
      <c r="K244" s="2">
        <f>IF(Tabela1[[#This Row],[retencja]]=0,K243+1,0)</f>
        <v>20</v>
      </c>
    </row>
    <row r="245" spans="1:11" x14ac:dyDescent="0.25">
      <c r="A245" s="1">
        <v>44805</v>
      </c>
      <c r="B245">
        <v>0</v>
      </c>
      <c r="C245">
        <f>IF(C244-D244+B245&lt;0,0,(C244-D244+B245))</f>
        <v>0</v>
      </c>
      <c r="D245">
        <f>IF(WEEKDAY(Tabela1[[#This Row],[Data]],2)=3,260,190)+Tabela1[[#This Row],[PODLEWANIE]]</f>
        <v>190</v>
      </c>
      <c r="E245">
        <f>IF(C244-D244+B245&lt;0,-(C244-D244+B245),0)</f>
        <v>560</v>
      </c>
      <c r="F245" t="b">
        <f>Tabela1[[#This Row],[wodociagi]]=1</f>
        <v>0</v>
      </c>
      <c r="G245" s="2" t="b">
        <f>AND(Tabela1[[#This Row],[Data]]&gt;=DATE(2022,4,1),Tabela1[[#This Row],[Data]]&lt;=DATE(2022,9,30))</f>
        <v>1</v>
      </c>
      <c r="H245" s="2" t="b">
        <f>SUM(B241:B245)=0</f>
        <v>1</v>
      </c>
      <c r="I245" s="2" t="b">
        <f>AND(Tabela1[[#This Row],[1kwietnia-30wrzesnia]],Tabela1[[#This Row],[NIE PADALO]],IF(OR(I241,I242,I243,I244),FALSE,TRUE))</f>
        <v>0</v>
      </c>
      <c r="J245" s="2">
        <f>IF(Tabela1[[#This Row],[CZY PODLEWAMY]],300,0)</f>
        <v>0</v>
      </c>
      <c r="K245" s="2">
        <f>IF(Tabela1[[#This Row],[retencja]]=0,K244+1,0)</f>
        <v>21</v>
      </c>
    </row>
    <row r="246" spans="1:11" x14ac:dyDescent="0.25">
      <c r="A246" s="1">
        <v>44806</v>
      </c>
      <c r="B246">
        <v>388</v>
      </c>
      <c r="C246">
        <f>IF(C245-D245+B246&lt;0,0,(C245-D245+B246))</f>
        <v>198</v>
      </c>
      <c r="D246">
        <f>IF(WEEKDAY(Tabela1[[#This Row],[Data]],2)=3,260,190)+Tabela1[[#This Row],[PODLEWANIE]]</f>
        <v>190</v>
      </c>
      <c r="E246">
        <f>IF(C245-D245+B246&lt;0,-(C245-D245+B246),0)</f>
        <v>0</v>
      </c>
      <c r="F246" t="b">
        <f>Tabela1[[#This Row],[wodociagi]]=1</f>
        <v>0</v>
      </c>
      <c r="G246" s="2" t="b">
        <f>AND(Tabela1[[#This Row],[Data]]&gt;=DATE(2022,4,1),Tabela1[[#This Row],[Data]]&lt;=DATE(2022,9,30))</f>
        <v>1</v>
      </c>
      <c r="H246" s="2" t="b">
        <f>SUM(B242:B246)=0</f>
        <v>0</v>
      </c>
      <c r="I246" s="2" t="b">
        <f>AND(Tabela1[[#This Row],[1kwietnia-30wrzesnia]],Tabela1[[#This Row],[NIE PADALO]],IF(OR(I242,I243,I244,I245),FALSE,TRUE))</f>
        <v>0</v>
      </c>
      <c r="J246" s="2">
        <f>IF(Tabela1[[#This Row],[CZY PODLEWAMY]],300,0)</f>
        <v>0</v>
      </c>
      <c r="K246" s="2">
        <f>IF(Tabela1[[#This Row],[retencja]]=0,K245+1,0)</f>
        <v>0</v>
      </c>
    </row>
    <row r="247" spans="1:11" x14ac:dyDescent="0.25">
      <c r="A247" s="1">
        <v>44807</v>
      </c>
      <c r="B247">
        <v>415</v>
      </c>
      <c r="C247">
        <f>IF(C246-D246+B247&lt;0,0,(C246-D246+B247))</f>
        <v>423</v>
      </c>
      <c r="D247">
        <f>IF(WEEKDAY(Tabela1[[#This Row],[Data]],2)=3,260,190)+Tabela1[[#This Row],[PODLEWANIE]]</f>
        <v>190</v>
      </c>
      <c r="E247">
        <f>IF(C246-D246+B247&lt;0,-(C246-D246+B247),0)</f>
        <v>0</v>
      </c>
      <c r="F247" t="b">
        <f>Tabela1[[#This Row],[wodociagi]]=1</f>
        <v>0</v>
      </c>
      <c r="G247" s="2" t="b">
        <f>AND(Tabela1[[#This Row],[Data]]&gt;=DATE(2022,4,1),Tabela1[[#This Row],[Data]]&lt;=DATE(2022,9,30))</f>
        <v>1</v>
      </c>
      <c r="H247" s="2" t="b">
        <f>SUM(B243:B247)=0</f>
        <v>0</v>
      </c>
      <c r="I247" s="2" t="b">
        <f>AND(Tabela1[[#This Row],[1kwietnia-30wrzesnia]],Tabela1[[#This Row],[NIE PADALO]],IF(OR(I243,I244,I245,I246),FALSE,TRUE))</f>
        <v>0</v>
      </c>
      <c r="J247" s="2">
        <f>IF(Tabela1[[#This Row],[CZY PODLEWAMY]],300,0)</f>
        <v>0</v>
      </c>
      <c r="K247" s="2">
        <f>IF(Tabela1[[#This Row],[retencja]]=0,K246+1,0)</f>
        <v>0</v>
      </c>
    </row>
    <row r="248" spans="1:11" x14ac:dyDescent="0.25">
      <c r="A248" s="1">
        <v>44808</v>
      </c>
      <c r="B248">
        <v>560</v>
      </c>
      <c r="C248">
        <f>IF(C247-D247+B248&lt;0,0,(C247-D247+B248))</f>
        <v>793</v>
      </c>
      <c r="D248">
        <f>IF(WEEKDAY(Tabela1[[#This Row],[Data]],2)=3,260,190)+Tabela1[[#This Row],[PODLEWANIE]]</f>
        <v>190</v>
      </c>
      <c r="E248">
        <f>IF(C247-D247+B248&lt;0,-(C247-D247+B248),0)</f>
        <v>0</v>
      </c>
      <c r="F248" t="b">
        <f>Tabela1[[#This Row],[wodociagi]]=1</f>
        <v>0</v>
      </c>
      <c r="G248" s="2" t="b">
        <f>AND(Tabela1[[#This Row],[Data]]&gt;=DATE(2022,4,1),Tabela1[[#This Row],[Data]]&lt;=DATE(2022,9,30))</f>
        <v>1</v>
      </c>
      <c r="H248" s="2" t="b">
        <f>SUM(B244:B248)=0</f>
        <v>0</v>
      </c>
      <c r="I248" s="2" t="b">
        <f>AND(Tabela1[[#This Row],[1kwietnia-30wrzesnia]],Tabela1[[#This Row],[NIE PADALO]],IF(OR(I244,I245,I246,I247),FALSE,TRUE))</f>
        <v>0</v>
      </c>
      <c r="J248" s="2">
        <f>IF(Tabela1[[#This Row],[CZY PODLEWAMY]],300,0)</f>
        <v>0</v>
      </c>
      <c r="K248" s="2">
        <f>IF(Tabela1[[#This Row],[retencja]]=0,K247+1,0)</f>
        <v>0</v>
      </c>
    </row>
    <row r="249" spans="1:11" x14ac:dyDescent="0.25">
      <c r="A249" s="1">
        <v>44809</v>
      </c>
      <c r="B249">
        <v>467</v>
      </c>
      <c r="C249">
        <f>IF(C248-D248+B249&lt;0,0,(C248-D248+B249))</f>
        <v>1070</v>
      </c>
      <c r="D249">
        <f>IF(WEEKDAY(Tabela1[[#This Row],[Data]],2)=3,260,190)+Tabela1[[#This Row],[PODLEWANIE]]</f>
        <v>190</v>
      </c>
      <c r="E249">
        <f>IF(C248-D248+B249&lt;0,-(C248-D248+B249),0)</f>
        <v>0</v>
      </c>
      <c r="F249" t="b">
        <f>Tabela1[[#This Row],[wodociagi]]=1</f>
        <v>0</v>
      </c>
      <c r="G249" s="2" t="b">
        <f>AND(Tabela1[[#This Row],[Data]]&gt;=DATE(2022,4,1),Tabela1[[#This Row],[Data]]&lt;=DATE(2022,9,30))</f>
        <v>1</v>
      </c>
      <c r="H249" s="2" t="b">
        <f>SUM(B245:B249)=0</f>
        <v>0</v>
      </c>
      <c r="I249" s="2" t="b">
        <f>AND(Tabela1[[#This Row],[1kwietnia-30wrzesnia]],Tabela1[[#This Row],[NIE PADALO]],IF(OR(I245,I246,I247,I248),FALSE,TRUE))</f>
        <v>0</v>
      </c>
      <c r="J249" s="2">
        <f>IF(Tabela1[[#This Row],[CZY PODLEWAMY]],300,0)</f>
        <v>0</v>
      </c>
      <c r="K249" s="2">
        <f>IF(Tabela1[[#This Row],[retencja]]=0,K248+1,0)</f>
        <v>0</v>
      </c>
    </row>
    <row r="250" spans="1:11" x14ac:dyDescent="0.25">
      <c r="A250" s="1">
        <v>44810</v>
      </c>
      <c r="B250">
        <v>517</v>
      </c>
      <c r="C250">
        <f>IF(C249-D249+B250&lt;0,0,(C249-D249+B250))</f>
        <v>1397</v>
      </c>
      <c r="D250">
        <f>IF(WEEKDAY(Tabela1[[#This Row],[Data]],2)=3,260,190)+Tabela1[[#This Row],[PODLEWANIE]]</f>
        <v>190</v>
      </c>
      <c r="E250">
        <f>IF(C249-D249+B250&lt;0,-(C249-D249+B250),0)</f>
        <v>0</v>
      </c>
      <c r="F250" t="b">
        <f>Tabela1[[#This Row],[wodociagi]]=1</f>
        <v>0</v>
      </c>
      <c r="G250" s="2" t="b">
        <f>AND(Tabela1[[#This Row],[Data]]&gt;=DATE(2022,4,1),Tabela1[[#This Row],[Data]]&lt;=DATE(2022,9,30))</f>
        <v>1</v>
      </c>
      <c r="H250" s="2" t="b">
        <f>SUM(B246:B250)=0</f>
        <v>0</v>
      </c>
      <c r="I250" s="2" t="b">
        <f>AND(Tabela1[[#This Row],[1kwietnia-30wrzesnia]],Tabela1[[#This Row],[NIE PADALO]],IF(OR(I246,I247,I248,I249),FALSE,TRUE))</f>
        <v>0</v>
      </c>
      <c r="J250" s="2">
        <f>IF(Tabela1[[#This Row],[CZY PODLEWAMY]],300,0)</f>
        <v>0</v>
      </c>
      <c r="K250" s="2">
        <f>IF(Tabela1[[#This Row],[retencja]]=0,K249+1,0)</f>
        <v>0</v>
      </c>
    </row>
    <row r="251" spans="1:11" x14ac:dyDescent="0.25">
      <c r="A251" s="1">
        <v>44811</v>
      </c>
      <c r="B251">
        <v>552</v>
      </c>
      <c r="C251">
        <f>IF(C250-D250+B251&lt;0,0,(C250-D250+B251))</f>
        <v>1759</v>
      </c>
      <c r="D251">
        <f>IF(WEEKDAY(Tabela1[[#This Row],[Data]],2)=3,260,190)+Tabela1[[#This Row],[PODLEWANIE]]</f>
        <v>260</v>
      </c>
      <c r="E251">
        <f>IF(C250-D250+B251&lt;0,-(C250-D250+B251),0)</f>
        <v>0</v>
      </c>
      <c r="F251" t="b">
        <f>Tabela1[[#This Row],[wodociagi]]=1</f>
        <v>0</v>
      </c>
      <c r="G251" s="2" t="b">
        <f>AND(Tabela1[[#This Row],[Data]]&gt;=DATE(2022,4,1),Tabela1[[#This Row],[Data]]&lt;=DATE(2022,9,30))</f>
        <v>1</v>
      </c>
      <c r="H251" s="2" t="b">
        <f>SUM(B247:B251)=0</f>
        <v>0</v>
      </c>
      <c r="I251" s="2" t="b">
        <f>AND(Tabela1[[#This Row],[1kwietnia-30wrzesnia]],Tabela1[[#This Row],[NIE PADALO]],IF(OR(I247,I248,I249,I250),FALSE,TRUE))</f>
        <v>0</v>
      </c>
      <c r="J251" s="2">
        <f>IF(Tabela1[[#This Row],[CZY PODLEWAMY]],300,0)</f>
        <v>0</v>
      </c>
      <c r="K251" s="2">
        <f>IF(Tabela1[[#This Row],[retencja]]=0,K250+1,0)</f>
        <v>0</v>
      </c>
    </row>
    <row r="252" spans="1:11" x14ac:dyDescent="0.25">
      <c r="A252" s="1">
        <v>44812</v>
      </c>
      <c r="B252">
        <v>0</v>
      </c>
      <c r="C252">
        <f>IF(C251-D251+B252&lt;0,0,(C251-D251+B252))</f>
        <v>1499</v>
      </c>
      <c r="D252">
        <f>IF(WEEKDAY(Tabela1[[#This Row],[Data]],2)=3,260,190)+Tabela1[[#This Row],[PODLEWANIE]]</f>
        <v>190</v>
      </c>
      <c r="E252">
        <f>IF(C251-D251+B252&lt;0,-(C251-D251+B252),0)</f>
        <v>0</v>
      </c>
      <c r="F252" t="b">
        <f>Tabela1[[#This Row],[wodociagi]]=1</f>
        <v>0</v>
      </c>
      <c r="G252" s="2" t="b">
        <f>AND(Tabela1[[#This Row],[Data]]&gt;=DATE(2022,4,1),Tabela1[[#This Row],[Data]]&lt;=DATE(2022,9,30))</f>
        <v>1</v>
      </c>
      <c r="H252" s="2" t="b">
        <f>SUM(B248:B252)=0</f>
        <v>0</v>
      </c>
      <c r="I252" s="2" t="b">
        <f>AND(Tabela1[[#This Row],[1kwietnia-30wrzesnia]],Tabela1[[#This Row],[NIE PADALO]],IF(OR(I248,I249,I250,I251),FALSE,TRUE))</f>
        <v>0</v>
      </c>
      <c r="J252" s="2">
        <f>IF(Tabela1[[#This Row],[CZY PODLEWAMY]],300,0)</f>
        <v>0</v>
      </c>
      <c r="K252" s="2">
        <f>IF(Tabela1[[#This Row],[retencja]]=0,K251+1,0)</f>
        <v>1</v>
      </c>
    </row>
    <row r="253" spans="1:11" x14ac:dyDescent="0.25">
      <c r="A253" s="1">
        <v>44813</v>
      </c>
      <c r="B253">
        <v>0</v>
      </c>
      <c r="C253">
        <f>IF(C252-D252+B253&lt;0,0,(C252-D252+B253))</f>
        <v>1309</v>
      </c>
      <c r="D253">
        <f>IF(WEEKDAY(Tabela1[[#This Row],[Data]],2)=3,260,190)+Tabela1[[#This Row],[PODLEWANIE]]</f>
        <v>190</v>
      </c>
      <c r="E253">
        <f>IF(C252-D252+B253&lt;0,-(C252-D252+B253),0)</f>
        <v>0</v>
      </c>
      <c r="F253" t="b">
        <f>Tabela1[[#This Row],[wodociagi]]=1</f>
        <v>0</v>
      </c>
      <c r="G253" s="2" t="b">
        <f>AND(Tabela1[[#This Row],[Data]]&gt;=DATE(2022,4,1),Tabela1[[#This Row],[Data]]&lt;=DATE(2022,9,30))</f>
        <v>1</v>
      </c>
      <c r="H253" s="2" t="b">
        <f>SUM(B249:B253)=0</f>
        <v>0</v>
      </c>
      <c r="I253" s="2" t="b">
        <f>AND(Tabela1[[#This Row],[1kwietnia-30wrzesnia]],Tabela1[[#This Row],[NIE PADALO]],IF(OR(I249,I250,I251,I252),FALSE,TRUE))</f>
        <v>0</v>
      </c>
      <c r="J253" s="2">
        <f>IF(Tabela1[[#This Row],[CZY PODLEWAMY]],300,0)</f>
        <v>0</v>
      </c>
      <c r="K253" s="2">
        <f>IF(Tabela1[[#This Row],[retencja]]=0,K252+1,0)</f>
        <v>2</v>
      </c>
    </row>
    <row r="254" spans="1:11" x14ac:dyDescent="0.25">
      <c r="A254" s="1">
        <v>44814</v>
      </c>
      <c r="B254">
        <v>0</v>
      </c>
      <c r="C254">
        <f>IF(C253-D253+B254&lt;0,0,(C253-D253+B254))</f>
        <v>1119</v>
      </c>
      <c r="D254">
        <f>IF(WEEKDAY(Tabela1[[#This Row],[Data]],2)=3,260,190)+Tabela1[[#This Row],[PODLEWANIE]]</f>
        <v>190</v>
      </c>
      <c r="E254">
        <f>IF(C253-D253+B254&lt;0,-(C253-D253+B254),0)</f>
        <v>0</v>
      </c>
      <c r="F254" t="b">
        <f>Tabela1[[#This Row],[wodociagi]]=1</f>
        <v>0</v>
      </c>
      <c r="G254" s="2" t="b">
        <f>AND(Tabela1[[#This Row],[Data]]&gt;=DATE(2022,4,1),Tabela1[[#This Row],[Data]]&lt;=DATE(2022,9,30))</f>
        <v>1</v>
      </c>
      <c r="H254" s="2" t="b">
        <f>SUM(B250:B254)=0</f>
        <v>0</v>
      </c>
      <c r="I254" s="2" t="b">
        <f>AND(Tabela1[[#This Row],[1kwietnia-30wrzesnia]],Tabela1[[#This Row],[NIE PADALO]],IF(OR(I250,I251,I252,I253),FALSE,TRUE))</f>
        <v>0</v>
      </c>
      <c r="J254" s="2">
        <f>IF(Tabela1[[#This Row],[CZY PODLEWAMY]],300,0)</f>
        <v>0</v>
      </c>
      <c r="K254" s="2">
        <f>IF(Tabela1[[#This Row],[retencja]]=0,K253+1,0)</f>
        <v>3</v>
      </c>
    </row>
    <row r="255" spans="1:11" x14ac:dyDescent="0.25">
      <c r="A255" s="1">
        <v>44815</v>
      </c>
      <c r="B255">
        <v>0</v>
      </c>
      <c r="C255">
        <f>IF(C254-D254+B255&lt;0,0,(C254-D254+B255))</f>
        <v>929</v>
      </c>
      <c r="D255">
        <f>IF(WEEKDAY(Tabela1[[#This Row],[Data]],2)=3,260,190)+Tabela1[[#This Row],[PODLEWANIE]]</f>
        <v>190</v>
      </c>
      <c r="E255">
        <f>IF(C254-D254+B255&lt;0,-(C254-D254+B255),0)</f>
        <v>0</v>
      </c>
      <c r="F255" t="b">
        <f>Tabela1[[#This Row],[wodociagi]]=1</f>
        <v>0</v>
      </c>
      <c r="G255" s="2" t="b">
        <f>AND(Tabela1[[#This Row],[Data]]&gt;=DATE(2022,4,1),Tabela1[[#This Row],[Data]]&lt;=DATE(2022,9,30))</f>
        <v>1</v>
      </c>
      <c r="H255" s="2" t="b">
        <f>SUM(B251:B255)=0</f>
        <v>0</v>
      </c>
      <c r="I255" s="2" t="b">
        <f>AND(Tabela1[[#This Row],[1kwietnia-30wrzesnia]],Tabela1[[#This Row],[NIE PADALO]],IF(OR(I251,I252,I253,I254),FALSE,TRUE))</f>
        <v>0</v>
      </c>
      <c r="J255" s="2">
        <f>IF(Tabela1[[#This Row],[CZY PODLEWAMY]],300,0)</f>
        <v>0</v>
      </c>
      <c r="K255" s="2">
        <f>IF(Tabela1[[#This Row],[retencja]]=0,K254+1,0)</f>
        <v>4</v>
      </c>
    </row>
    <row r="256" spans="1:11" x14ac:dyDescent="0.25">
      <c r="A256" s="1">
        <v>44816</v>
      </c>
      <c r="B256">
        <v>435</v>
      </c>
      <c r="C256">
        <f>IF(C255-D255+B256&lt;0,0,(C255-D255+B256))</f>
        <v>1174</v>
      </c>
      <c r="D256">
        <f>IF(WEEKDAY(Tabela1[[#This Row],[Data]],2)=3,260,190)+Tabela1[[#This Row],[PODLEWANIE]]</f>
        <v>190</v>
      </c>
      <c r="E256">
        <f>IF(C255-D255+B256&lt;0,-(C255-D255+B256),0)</f>
        <v>0</v>
      </c>
      <c r="F256" t="b">
        <f>Tabela1[[#This Row],[wodociagi]]=1</f>
        <v>0</v>
      </c>
      <c r="G256" s="2" t="b">
        <f>AND(Tabela1[[#This Row],[Data]]&gt;=DATE(2022,4,1),Tabela1[[#This Row],[Data]]&lt;=DATE(2022,9,30))</f>
        <v>1</v>
      </c>
      <c r="H256" s="2" t="b">
        <f>SUM(B252:B256)=0</f>
        <v>0</v>
      </c>
      <c r="I256" s="2" t="b">
        <f>AND(Tabela1[[#This Row],[1kwietnia-30wrzesnia]],Tabela1[[#This Row],[NIE PADALO]],IF(OR(I252,I253,I254,I255),FALSE,TRUE))</f>
        <v>0</v>
      </c>
      <c r="J256" s="2">
        <f>IF(Tabela1[[#This Row],[CZY PODLEWAMY]],300,0)</f>
        <v>0</v>
      </c>
      <c r="K256" s="2">
        <f>IF(Tabela1[[#This Row],[retencja]]=0,K255+1,0)</f>
        <v>0</v>
      </c>
    </row>
    <row r="257" spans="1:11" x14ac:dyDescent="0.25">
      <c r="A257" s="1">
        <v>44817</v>
      </c>
      <c r="B257">
        <v>406</v>
      </c>
      <c r="C257">
        <f>IF(C256-D256+B257&lt;0,0,(C256-D256+B257))</f>
        <v>1390</v>
      </c>
      <c r="D257">
        <f>IF(WEEKDAY(Tabela1[[#This Row],[Data]],2)=3,260,190)+Tabela1[[#This Row],[PODLEWANIE]]</f>
        <v>190</v>
      </c>
      <c r="E257">
        <f>IF(C256-D256+B257&lt;0,-(C256-D256+B257),0)</f>
        <v>0</v>
      </c>
      <c r="F257" t="b">
        <f>Tabela1[[#This Row],[wodociagi]]=1</f>
        <v>0</v>
      </c>
      <c r="G257" s="2" t="b">
        <f>AND(Tabela1[[#This Row],[Data]]&gt;=DATE(2022,4,1),Tabela1[[#This Row],[Data]]&lt;=DATE(2022,9,30))</f>
        <v>1</v>
      </c>
      <c r="H257" s="2" t="b">
        <f>SUM(B253:B257)=0</f>
        <v>0</v>
      </c>
      <c r="I257" s="2" t="b">
        <f>AND(Tabela1[[#This Row],[1kwietnia-30wrzesnia]],Tabela1[[#This Row],[NIE PADALO]],IF(OR(I253,I254,I255,I256),FALSE,TRUE))</f>
        <v>0</v>
      </c>
      <c r="J257" s="2">
        <f>IF(Tabela1[[#This Row],[CZY PODLEWAMY]],300,0)</f>
        <v>0</v>
      </c>
      <c r="K257" s="2">
        <f>IF(Tabela1[[#This Row],[retencja]]=0,K256+1,0)</f>
        <v>0</v>
      </c>
    </row>
    <row r="258" spans="1:11" x14ac:dyDescent="0.25">
      <c r="A258" s="1">
        <v>44818</v>
      </c>
      <c r="B258">
        <v>0</v>
      </c>
      <c r="C258">
        <f>IF(C257-D257+B258&lt;0,0,(C257-D257+B258))</f>
        <v>1200</v>
      </c>
      <c r="D258">
        <f>IF(WEEKDAY(Tabela1[[#This Row],[Data]],2)=3,260,190)+Tabela1[[#This Row],[PODLEWANIE]]</f>
        <v>260</v>
      </c>
      <c r="E258">
        <f>IF(C257-D257+B258&lt;0,-(C257-D257+B258),0)</f>
        <v>0</v>
      </c>
      <c r="F258" t="b">
        <f>Tabela1[[#This Row],[wodociagi]]=1</f>
        <v>0</v>
      </c>
      <c r="G258" s="2" t="b">
        <f>AND(Tabela1[[#This Row],[Data]]&gt;=DATE(2022,4,1),Tabela1[[#This Row],[Data]]&lt;=DATE(2022,9,30))</f>
        <v>1</v>
      </c>
      <c r="H258" s="2" t="b">
        <f>SUM(B254:B258)=0</f>
        <v>0</v>
      </c>
      <c r="I258" s="2" t="b">
        <f>AND(Tabela1[[#This Row],[1kwietnia-30wrzesnia]],Tabela1[[#This Row],[NIE PADALO]],IF(OR(I254,I255,I256,I257),FALSE,TRUE))</f>
        <v>0</v>
      </c>
      <c r="J258" s="2">
        <f>IF(Tabela1[[#This Row],[CZY PODLEWAMY]],300,0)</f>
        <v>0</v>
      </c>
      <c r="K258" s="2">
        <f>IF(Tabela1[[#This Row],[retencja]]=0,K257+1,0)</f>
        <v>1</v>
      </c>
    </row>
    <row r="259" spans="1:11" x14ac:dyDescent="0.25">
      <c r="A259" s="1">
        <v>44819</v>
      </c>
      <c r="B259">
        <v>0</v>
      </c>
      <c r="C259">
        <f>IF(C258-D258+B259&lt;0,0,(C258-D258+B259))</f>
        <v>940</v>
      </c>
      <c r="D259">
        <f>IF(WEEKDAY(Tabela1[[#This Row],[Data]],2)=3,260,190)+Tabela1[[#This Row],[PODLEWANIE]]</f>
        <v>190</v>
      </c>
      <c r="E259">
        <f>IF(C258-D258+B259&lt;0,-(C258-D258+B259),0)</f>
        <v>0</v>
      </c>
      <c r="F259" t="b">
        <f>Tabela1[[#This Row],[wodociagi]]=1</f>
        <v>0</v>
      </c>
      <c r="G259" s="2" t="b">
        <f>AND(Tabela1[[#This Row],[Data]]&gt;=DATE(2022,4,1),Tabela1[[#This Row],[Data]]&lt;=DATE(2022,9,30))</f>
        <v>1</v>
      </c>
      <c r="H259" s="2" t="b">
        <f>SUM(B255:B259)=0</f>
        <v>0</v>
      </c>
      <c r="I259" s="2" t="b">
        <f>AND(Tabela1[[#This Row],[1kwietnia-30wrzesnia]],Tabela1[[#This Row],[NIE PADALO]],IF(OR(I255,I256,I257,I258),FALSE,TRUE))</f>
        <v>0</v>
      </c>
      <c r="J259" s="2">
        <f>IF(Tabela1[[#This Row],[CZY PODLEWAMY]],300,0)</f>
        <v>0</v>
      </c>
      <c r="K259" s="2">
        <f>IF(Tabela1[[#This Row],[retencja]]=0,K258+1,0)</f>
        <v>2</v>
      </c>
    </row>
    <row r="260" spans="1:11" x14ac:dyDescent="0.25">
      <c r="A260" s="1">
        <v>44820</v>
      </c>
      <c r="B260">
        <v>0</v>
      </c>
      <c r="C260">
        <f>IF(C259-D259+B260&lt;0,0,(C259-D259+B260))</f>
        <v>750</v>
      </c>
      <c r="D260">
        <f>IF(WEEKDAY(Tabela1[[#This Row],[Data]],2)=3,260,190)+Tabela1[[#This Row],[PODLEWANIE]]</f>
        <v>190</v>
      </c>
      <c r="E260">
        <f>IF(C259-D259+B260&lt;0,-(C259-D259+B260),0)</f>
        <v>0</v>
      </c>
      <c r="F260" t="b">
        <f>Tabela1[[#This Row],[wodociagi]]=1</f>
        <v>0</v>
      </c>
      <c r="G260" s="2" t="b">
        <f>AND(Tabela1[[#This Row],[Data]]&gt;=DATE(2022,4,1),Tabela1[[#This Row],[Data]]&lt;=DATE(2022,9,30))</f>
        <v>1</v>
      </c>
      <c r="H260" s="2" t="b">
        <f>SUM(B256:B260)=0</f>
        <v>0</v>
      </c>
      <c r="I260" s="2" t="b">
        <f>AND(Tabela1[[#This Row],[1kwietnia-30wrzesnia]],Tabela1[[#This Row],[NIE PADALO]],IF(OR(I256,I257,I258,I259),FALSE,TRUE))</f>
        <v>0</v>
      </c>
      <c r="J260" s="2">
        <f>IF(Tabela1[[#This Row],[CZY PODLEWAMY]],300,0)</f>
        <v>0</v>
      </c>
      <c r="K260" s="2">
        <f>IF(Tabela1[[#This Row],[retencja]]=0,K259+1,0)</f>
        <v>3</v>
      </c>
    </row>
    <row r="261" spans="1:11" x14ac:dyDescent="0.25">
      <c r="A261" s="1">
        <v>44821</v>
      </c>
      <c r="B261">
        <v>0</v>
      </c>
      <c r="C261">
        <f>IF(C260-D260+B261&lt;0,0,(C260-D260+B261))</f>
        <v>560</v>
      </c>
      <c r="D261">
        <f>IF(WEEKDAY(Tabela1[[#This Row],[Data]],2)=3,260,190)+Tabela1[[#This Row],[PODLEWANIE]]</f>
        <v>190</v>
      </c>
      <c r="E261">
        <f>IF(C260-D260+B261&lt;0,-(C260-D260+B261),0)</f>
        <v>0</v>
      </c>
      <c r="F261" t="b">
        <f>Tabela1[[#This Row],[wodociagi]]=1</f>
        <v>0</v>
      </c>
      <c r="G261" s="2" t="b">
        <f>AND(Tabela1[[#This Row],[Data]]&gt;=DATE(2022,4,1),Tabela1[[#This Row],[Data]]&lt;=DATE(2022,9,30))</f>
        <v>1</v>
      </c>
      <c r="H261" s="2" t="b">
        <f>SUM(B257:B261)=0</f>
        <v>0</v>
      </c>
      <c r="I261" s="2" t="b">
        <f>AND(Tabela1[[#This Row],[1kwietnia-30wrzesnia]],Tabela1[[#This Row],[NIE PADALO]],IF(OR(I257,I258,I259,I260),FALSE,TRUE))</f>
        <v>0</v>
      </c>
      <c r="J261" s="2">
        <f>IF(Tabela1[[#This Row],[CZY PODLEWAMY]],300,0)</f>
        <v>0</v>
      </c>
      <c r="K261" s="2">
        <f>IF(Tabela1[[#This Row],[retencja]]=0,K260+1,0)</f>
        <v>4</v>
      </c>
    </row>
    <row r="262" spans="1:11" x14ac:dyDescent="0.25">
      <c r="A262" s="1">
        <v>44822</v>
      </c>
      <c r="B262">
        <v>0</v>
      </c>
      <c r="C262">
        <f>IF(C261-D261+B262&lt;0,0,(C261-D261+B262))</f>
        <v>370</v>
      </c>
      <c r="D262">
        <f>IF(WEEKDAY(Tabela1[[#This Row],[Data]],2)=3,260,190)+Tabela1[[#This Row],[PODLEWANIE]]</f>
        <v>490</v>
      </c>
      <c r="E262">
        <f>IF(C261-D261+B262&lt;0,-(C261-D261+B262),0)</f>
        <v>0</v>
      </c>
      <c r="F262" t="b">
        <f>Tabela1[[#This Row],[wodociagi]]=1</f>
        <v>0</v>
      </c>
      <c r="G262" s="2" t="b">
        <f>AND(Tabela1[[#This Row],[Data]]&gt;=DATE(2022,4,1),Tabela1[[#This Row],[Data]]&lt;=DATE(2022,9,30))</f>
        <v>1</v>
      </c>
      <c r="H262" s="2" t="b">
        <f>SUM(B258:B262)=0</f>
        <v>1</v>
      </c>
      <c r="I262" s="2" t="b">
        <f>AND(Tabela1[[#This Row],[1kwietnia-30wrzesnia]],Tabela1[[#This Row],[NIE PADALO]],IF(OR(I258,I259,I260,I261),FALSE,TRUE))</f>
        <v>1</v>
      </c>
      <c r="J262" s="2">
        <f>IF(Tabela1[[#This Row],[CZY PODLEWAMY]],300,0)</f>
        <v>300</v>
      </c>
      <c r="K262" s="2">
        <f>IF(Tabela1[[#This Row],[retencja]]=0,K261+1,0)</f>
        <v>5</v>
      </c>
    </row>
    <row r="263" spans="1:11" x14ac:dyDescent="0.25">
      <c r="A263" s="1">
        <v>44823</v>
      </c>
      <c r="B263">
        <v>353</v>
      </c>
      <c r="C263">
        <f>IF(C262-D262+B263&lt;0,0,(C262-D262+B263))</f>
        <v>233</v>
      </c>
      <c r="D263">
        <f>IF(WEEKDAY(Tabela1[[#This Row],[Data]],2)=3,260,190)+Tabela1[[#This Row],[PODLEWANIE]]</f>
        <v>190</v>
      </c>
      <c r="E263">
        <f>IF(C262-D262+B263&lt;0,-(C262-D262+B263),0)</f>
        <v>0</v>
      </c>
      <c r="F263" t="b">
        <f>Tabela1[[#This Row],[wodociagi]]=1</f>
        <v>0</v>
      </c>
      <c r="G263" s="2" t="b">
        <f>AND(Tabela1[[#This Row],[Data]]&gt;=DATE(2022,4,1),Tabela1[[#This Row],[Data]]&lt;=DATE(2022,9,30))</f>
        <v>1</v>
      </c>
      <c r="H263" s="2" t="b">
        <f>SUM(B259:B263)=0</f>
        <v>0</v>
      </c>
      <c r="I263" s="2" t="b">
        <f>AND(Tabela1[[#This Row],[1kwietnia-30wrzesnia]],Tabela1[[#This Row],[NIE PADALO]],IF(OR(I259,I260,I261,I262),FALSE,TRUE))</f>
        <v>0</v>
      </c>
      <c r="J263" s="2">
        <f>IF(Tabela1[[#This Row],[CZY PODLEWAMY]],300,0)</f>
        <v>0</v>
      </c>
      <c r="K263" s="2">
        <f>IF(Tabela1[[#This Row],[retencja]]=0,K262+1,0)</f>
        <v>0</v>
      </c>
    </row>
    <row r="264" spans="1:11" x14ac:dyDescent="0.25">
      <c r="A264" s="1">
        <v>44824</v>
      </c>
      <c r="B264">
        <v>476</v>
      </c>
      <c r="C264">
        <f>IF(C263-D263+B264&lt;0,0,(C263-D263+B264))</f>
        <v>519</v>
      </c>
      <c r="D264">
        <f>IF(WEEKDAY(Tabela1[[#This Row],[Data]],2)=3,260,190)+Tabela1[[#This Row],[PODLEWANIE]]</f>
        <v>190</v>
      </c>
      <c r="E264">
        <f>IF(C263-D263+B264&lt;0,-(C263-D263+B264),0)</f>
        <v>0</v>
      </c>
      <c r="F264" t="b">
        <f>Tabela1[[#This Row],[wodociagi]]=1</f>
        <v>0</v>
      </c>
      <c r="G264" s="2" t="b">
        <f>AND(Tabela1[[#This Row],[Data]]&gt;=DATE(2022,4,1),Tabela1[[#This Row],[Data]]&lt;=DATE(2022,9,30))</f>
        <v>1</v>
      </c>
      <c r="H264" s="2" t="b">
        <f>SUM(B260:B264)=0</f>
        <v>0</v>
      </c>
      <c r="I264" s="2" t="b">
        <f>AND(Tabela1[[#This Row],[1kwietnia-30wrzesnia]],Tabela1[[#This Row],[NIE PADALO]],IF(OR(I260,I261,I262,I263),FALSE,TRUE))</f>
        <v>0</v>
      </c>
      <c r="J264" s="2">
        <f>IF(Tabela1[[#This Row],[CZY PODLEWAMY]],300,0)</f>
        <v>0</v>
      </c>
      <c r="K264" s="2">
        <f>IF(Tabela1[[#This Row],[retencja]]=0,K263+1,0)</f>
        <v>0</v>
      </c>
    </row>
    <row r="265" spans="1:11" x14ac:dyDescent="0.25">
      <c r="A265" s="1">
        <v>44825</v>
      </c>
      <c r="B265">
        <v>383</v>
      </c>
      <c r="C265">
        <f>IF(C264-D264+B265&lt;0,0,(C264-D264+B265))</f>
        <v>712</v>
      </c>
      <c r="D265">
        <f>IF(WEEKDAY(Tabela1[[#This Row],[Data]],2)=3,260,190)+Tabela1[[#This Row],[PODLEWANIE]]</f>
        <v>260</v>
      </c>
      <c r="E265">
        <f>IF(C264-D264+B265&lt;0,-(C264-D264+B265),0)</f>
        <v>0</v>
      </c>
      <c r="F265" t="b">
        <f>Tabela1[[#This Row],[wodociagi]]=1</f>
        <v>0</v>
      </c>
      <c r="G265" s="2" t="b">
        <f>AND(Tabela1[[#This Row],[Data]]&gt;=DATE(2022,4,1),Tabela1[[#This Row],[Data]]&lt;=DATE(2022,9,30))</f>
        <v>1</v>
      </c>
      <c r="H265" s="2" t="b">
        <f>SUM(B261:B265)=0</f>
        <v>0</v>
      </c>
      <c r="I265" s="2" t="b">
        <f>AND(Tabela1[[#This Row],[1kwietnia-30wrzesnia]],Tabela1[[#This Row],[NIE PADALO]],IF(OR(I261,I262,I263,I264),FALSE,TRUE))</f>
        <v>0</v>
      </c>
      <c r="J265" s="2">
        <f>IF(Tabela1[[#This Row],[CZY PODLEWAMY]],300,0)</f>
        <v>0</v>
      </c>
      <c r="K265" s="2">
        <f>IF(Tabela1[[#This Row],[retencja]]=0,K264+1,0)</f>
        <v>0</v>
      </c>
    </row>
    <row r="266" spans="1:11" x14ac:dyDescent="0.25">
      <c r="A266" s="1">
        <v>44826</v>
      </c>
      <c r="B266">
        <v>0</v>
      </c>
      <c r="C266">
        <f>IF(C265-D265+B266&lt;0,0,(C265-D265+B266))</f>
        <v>452</v>
      </c>
      <c r="D266">
        <f>IF(WEEKDAY(Tabela1[[#This Row],[Data]],2)=3,260,190)+Tabela1[[#This Row],[PODLEWANIE]]</f>
        <v>190</v>
      </c>
      <c r="E266">
        <f>IF(C265-D265+B266&lt;0,-(C265-D265+B266),0)</f>
        <v>0</v>
      </c>
      <c r="F266" t="b">
        <f>Tabela1[[#This Row],[wodociagi]]=1</f>
        <v>0</v>
      </c>
      <c r="G266" s="2" t="b">
        <f>AND(Tabela1[[#This Row],[Data]]&gt;=DATE(2022,4,1),Tabela1[[#This Row],[Data]]&lt;=DATE(2022,9,30))</f>
        <v>1</v>
      </c>
      <c r="H266" s="2" t="b">
        <f>SUM(B262:B266)=0</f>
        <v>0</v>
      </c>
      <c r="I266" s="2" t="b">
        <f>AND(Tabela1[[#This Row],[1kwietnia-30wrzesnia]],Tabela1[[#This Row],[NIE PADALO]],IF(OR(I262,I263,I264,I265),FALSE,TRUE))</f>
        <v>0</v>
      </c>
      <c r="J266" s="2">
        <f>IF(Tabela1[[#This Row],[CZY PODLEWAMY]],300,0)</f>
        <v>0</v>
      </c>
      <c r="K266" s="2">
        <f>IF(Tabela1[[#This Row],[retencja]]=0,K265+1,0)</f>
        <v>1</v>
      </c>
    </row>
    <row r="267" spans="1:11" x14ac:dyDescent="0.25">
      <c r="A267" s="1">
        <v>44827</v>
      </c>
      <c r="B267">
        <v>0</v>
      </c>
      <c r="C267">
        <f>IF(C266-D266+B267&lt;0,0,(C266-D266+B267))</f>
        <v>262</v>
      </c>
      <c r="D267">
        <f>IF(WEEKDAY(Tabela1[[#This Row],[Data]],2)=3,260,190)+Tabela1[[#This Row],[PODLEWANIE]]</f>
        <v>190</v>
      </c>
      <c r="E267">
        <f>IF(C266-D266+B267&lt;0,-(C266-D266+B267),0)</f>
        <v>0</v>
      </c>
      <c r="F267" t="b">
        <f>Tabela1[[#This Row],[wodociagi]]=1</f>
        <v>0</v>
      </c>
      <c r="G267" s="2" t="b">
        <f>AND(Tabela1[[#This Row],[Data]]&gt;=DATE(2022,4,1),Tabela1[[#This Row],[Data]]&lt;=DATE(2022,9,30))</f>
        <v>1</v>
      </c>
      <c r="H267" s="2" t="b">
        <f>SUM(B263:B267)=0</f>
        <v>0</v>
      </c>
      <c r="I267" s="2" t="b">
        <f>AND(Tabela1[[#This Row],[1kwietnia-30wrzesnia]],Tabela1[[#This Row],[NIE PADALO]],IF(OR(I263,I264,I265,I266),FALSE,TRUE))</f>
        <v>0</v>
      </c>
      <c r="J267" s="2">
        <f>IF(Tabela1[[#This Row],[CZY PODLEWAMY]],300,0)</f>
        <v>0</v>
      </c>
      <c r="K267" s="2">
        <f>IF(Tabela1[[#This Row],[retencja]]=0,K266+1,0)</f>
        <v>2</v>
      </c>
    </row>
    <row r="268" spans="1:11" x14ac:dyDescent="0.25">
      <c r="A268" s="1">
        <v>44828</v>
      </c>
      <c r="B268">
        <v>0</v>
      </c>
      <c r="C268">
        <f>IF(C267-D267+B268&lt;0,0,(C267-D267+B268))</f>
        <v>72</v>
      </c>
      <c r="D268">
        <f>IF(WEEKDAY(Tabela1[[#This Row],[Data]],2)=3,260,190)+Tabela1[[#This Row],[PODLEWANIE]]</f>
        <v>190</v>
      </c>
      <c r="E268">
        <f>IF(C267-D267+B268&lt;0,-(C267-D267+B268),0)</f>
        <v>0</v>
      </c>
      <c r="F268" t="b">
        <f>Tabela1[[#This Row],[wodociagi]]=1</f>
        <v>0</v>
      </c>
      <c r="G268" s="2" t="b">
        <f>AND(Tabela1[[#This Row],[Data]]&gt;=DATE(2022,4,1),Tabela1[[#This Row],[Data]]&lt;=DATE(2022,9,30))</f>
        <v>1</v>
      </c>
      <c r="H268" s="2" t="b">
        <f>SUM(B264:B268)=0</f>
        <v>0</v>
      </c>
      <c r="I268" s="2" t="b">
        <f>AND(Tabela1[[#This Row],[1kwietnia-30wrzesnia]],Tabela1[[#This Row],[NIE PADALO]],IF(OR(I264,I265,I266,I267),FALSE,TRUE))</f>
        <v>0</v>
      </c>
      <c r="J268" s="2">
        <f>IF(Tabela1[[#This Row],[CZY PODLEWAMY]],300,0)</f>
        <v>0</v>
      </c>
      <c r="K268" s="2">
        <f>IF(Tabela1[[#This Row],[retencja]]=0,K267+1,0)</f>
        <v>3</v>
      </c>
    </row>
    <row r="269" spans="1:11" x14ac:dyDescent="0.25">
      <c r="A269" s="1">
        <v>44829</v>
      </c>
      <c r="B269">
        <v>0</v>
      </c>
      <c r="C269">
        <f>IF(C268-D268+B269&lt;0,0,(C268-D268+B269))</f>
        <v>0</v>
      </c>
      <c r="D269">
        <f>IF(WEEKDAY(Tabela1[[#This Row],[Data]],2)=3,260,190)+Tabela1[[#This Row],[PODLEWANIE]]</f>
        <v>190</v>
      </c>
      <c r="E269">
        <f>IF(C268-D268+B269&lt;0,-(C268-D268+B269),0)</f>
        <v>118</v>
      </c>
      <c r="F269" t="b">
        <f>Tabela1[[#This Row],[wodociagi]]=1</f>
        <v>0</v>
      </c>
      <c r="G269" s="2" t="b">
        <f>AND(Tabela1[[#This Row],[Data]]&gt;=DATE(2022,4,1),Tabela1[[#This Row],[Data]]&lt;=DATE(2022,9,30))</f>
        <v>1</v>
      </c>
      <c r="H269" s="2" t="b">
        <f>SUM(B265:B269)=0</f>
        <v>0</v>
      </c>
      <c r="I269" s="2" t="b">
        <f>AND(Tabela1[[#This Row],[1kwietnia-30wrzesnia]],Tabela1[[#This Row],[NIE PADALO]],IF(OR(I265,I266,I267,I268),FALSE,TRUE))</f>
        <v>0</v>
      </c>
      <c r="J269" s="2">
        <f>IF(Tabela1[[#This Row],[CZY PODLEWAMY]],300,0)</f>
        <v>0</v>
      </c>
      <c r="K269" s="2">
        <f>IF(Tabela1[[#This Row],[retencja]]=0,K268+1,0)</f>
        <v>4</v>
      </c>
    </row>
    <row r="270" spans="1:11" x14ac:dyDescent="0.25">
      <c r="A270" s="1">
        <v>44830</v>
      </c>
      <c r="B270">
        <v>0</v>
      </c>
      <c r="C270">
        <f>IF(C269-D269+B270&lt;0,0,(C269-D269+B270))</f>
        <v>0</v>
      </c>
      <c r="D270">
        <f>IF(WEEKDAY(Tabela1[[#This Row],[Data]],2)=3,260,190)+Tabela1[[#This Row],[PODLEWANIE]]</f>
        <v>490</v>
      </c>
      <c r="E270">
        <f>IF(C269-D269+B270&lt;0,-(C269-D269+B270),0)</f>
        <v>190</v>
      </c>
      <c r="F270" t="b">
        <f>Tabela1[[#This Row],[wodociagi]]=1</f>
        <v>0</v>
      </c>
      <c r="G270" s="2" t="b">
        <f>AND(Tabela1[[#This Row],[Data]]&gt;=DATE(2022,4,1),Tabela1[[#This Row],[Data]]&lt;=DATE(2022,9,30))</f>
        <v>1</v>
      </c>
      <c r="H270" s="2" t="b">
        <f>SUM(B266:B270)=0</f>
        <v>1</v>
      </c>
      <c r="I270" s="2" t="b">
        <f>AND(Tabela1[[#This Row],[1kwietnia-30wrzesnia]],Tabela1[[#This Row],[NIE PADALO]],IF(OR(I266,I267,I268,I269),FALSE,TRUE))</f>
        <v>1</v>
      </c>
      <c r="J270" s="2">
        <f>IF(Tabela1[[#This Row],[CZY PODLEWAMY]],300,0)</f>
        <v>300</v>
      </c>
      <c r="K270" s="2">
        <f>IF(Tabela1[[#This Row],[retencja]]=0,K269+1,0)</f>
        <v>5</v>
      </c>
    </row>
    <row r="271" spans="1:11" x14ac:dyDescent="0.25">
      <c r="A271" s="1">
        <v>44831</v>
      </c>
      <c r="B271">
        <v>0</v>
      </c>
      <c r="C271">
        <f>IF(C270-D270+B271&lt;0,0,(C270-D270+B271))</f>
        <v>0</v>
      </c>
      <c r="D271">
        <f>IF(WEEKDAY(Tabela1[[#This Row],[Data]],2)=3,260,190)+Tabela1[[#This Row],[PODLEWANIE]]</f>
        <v>190</v>
      </c>
      <c r="E271">
        <f>IF(C270-D270+B271&lt;0,-(C270-D270+B271),0)</f>
        <v>490</v>
      </c>
      <c r="F271" t="b">
        <f>Tabela1[[#This Row],[wodociagi]]=1</f>
        <v>0</v>
      </c>
      <c r="G271" s="2" t="b">
        <f>AND(Tabela1[[#This Row],[Data]]&gt;=DATE(2022,4,1),Tabela1[[#This Row],[Data]]&lt;=DATE(2022,9,30))</f>
        <v>1</v>
      </c>
      <c r="H271" s="2" t="b">
        <f>SUM(B267:B271)=0</f>
        <v>1</v>
      </c>
      <c r="I271" s="2" t="b">
        <f>AND(Tabela1[[#This Row],[1kwietnia-30wrzesnia]],Tabela1[[#This Row],[NIE PADALO]],IF(OR(I267,I268,I269,I270),FALSE,TRUE))</f>
        <v>0</v>
      </c>
      <c r="J271" s="2">
        <f>IF(Tabela1[[#This Row],[CZY PODLEWAMY]],300,0)</f>
        <v>0</v>
      </c>
      <c r="K271" s="2">
        <f>IF(Tabela1[[#This Row],[retencja]]=0,K270+1,0)</f>
        <v>6</v>
      </c>
    </row>
    <row r="272" spans="1:11" x14ac:dyDescent="0.25">
      <c r="A272" s="1">
        <v>44832</v>
      </c>
      <c r="B272">
        <v>0</v>
      </c>
      <c r="C272">
        <f>IF(C271-D271+B272&lt;0,0,(C271-D271+B272))</f>
        <v>0</v>
      </c>
      <c r="D272">
        <f>IF(WEEKDAY(Tabela1[[#This Row],[Data]],2)=3,260,190)+Tabela1[[#This Row],[PODLEWANIE]]</f>
        <v>260</v>
      </c>
      <c r="E272">
        <f>IF(C271-D271+B272&lt;0,-(C271-D271+B272),0)</f>
        <v>190</v>
      </c>
      <c r="F272" t="b">
        <f>Tabela1[[#This Row],[wodociagi]]=1</f>
        <v>0</v>
      </c>
      <c r="G272" s="2" t="b">
        <f>AND(Tabela1[[#This Row],[Data]]&gt;=DATE(2022,4,1),Tabela1[[#This Row],[Data]]&lt;=DATE(2022,9,30))</f>
        <v>1</v>
      </c>
      <c r="H272" s="2" t="b">
        <f>SUM(B268:B272)=0</f>
        <v>1</v>
      </c>
      <c r="I272" s="2" t="b">
        <f>AND(Tabela1[[#This Row],[1kwietnia-30wrzesnia]],Tabela1[[#This Row],[NIE PADALO]],IF(OR(I268,I269,I270,I271),FALSE,TRUE))</f>
        <v>0</v>
      </c>
      <c r="J272" s="2">
        <f>IF(Tabela1[[#This Row],[CZY PODLEWAMY]],300,0)</f>
        <v>0</v>
      </c>
      <c r="K272" s="2">
        <f>IF(Tabela1[[#This Row],[retencja]]=0,K271+1,0)</f>
        <v>7</v>
      </c>
    </row>
    <row r="273" spans="1:11" x14ac:dyDescent="0.25">
      <c r="A273" s="1">
        <v>44833</v>
      </c>
      <c r="B273">
        <v>302</v>
      </c>
      <c r="C273">
        <f>IF(C272-D272+B273&lt;0,0,(C272-D272+B273))</f>
        <v>42</v>
      </c>
      <c r="D273">
        <f>IF(WEEKDAY(Tabela1[[#This Row],[Data]],2)=3,260,190)+Tabela1[[#This Row],[PODLEWANIE]]</f>
        <v>190</v>
      </c>
      <c r="E273">
        <f>IF(C272-D272+B273&lt;0,-(C272-D272+B273),0)</f>
        <v>0</v>
      </c>
      <c r="F273" t="b">
        <f>Tabela1[[#This Row],[wodociagi]]=1</f>
        <v>0</v>
      </c>
      <c r="G273" s="2" t="b">
        <f>AND(Tabela1[[#This Row],[Data]]&gt;=DATE(2022,4,1),Tabela1[[#This Row],[Data]]&lt;=DATE(2022,9,30))</f>
        <v>1</v>
      </c>
      <c r="H273" s="2" t="b">
        <f>SUM(B269:B273)=0</f>
        <v>0</v>
      </c>
      <c r="I273" s="2" t="b">
        <f>AND(Tabela1[[#This Row],[1kwietnia-30wrzesnia]],Tabela1[[#This Row],[NIE PADALO]],IF(OR(I269,I270,I271,I272),FALSE,TRUE))</f>
        <v>0</v>
      </c>
      <c r="J273" s="2">
        <f>IF(Tabela1[[#This Row],[CZY PODLEWAMY]],300,0)</f>
        <v>0</v>
      </c>
      <c r="K273" s="2">
        <f>IF(Tabela1[[#This Row],[retencja]]=0,K272+1,0)</f>
        <v>0</v>
      </c>
    </row>
    <row r="274" spans="1:11" x14ac:dyDescent="0.25">
      <c r="A274" s="1">
        <v>44834</v>
      </c>
      <c r="B274">
        <v>426</v>
      </c>
      <c r="C274">
        <f>IF(C273-D273+B274&lt;0,0,(C273-D273+B274))</f>
        <v>278</v>
      </c>
      <c r="D274">
        <f>IF(WEEKDAY(Tabela1[[#This Row],[Data]],2)=3,260,190)+Tabela1[[#This Row],[PODLEWANIE]]</f>
        <v>190</v>
      </c>
      <c r="E274">
        <f>IF(C273-D273+B274&lt;0,-(C273-D273+B274),0)</f>
        <v>0</v>
      </c>
      <c r="F274" t="b">
        <f>Tabela1[[#This Row],[wodociagi]]=1</f>
        <v>0</v>
      </c>
      <c r="G274" s="2" t="b">
        <f>AND(Tabela1[[#This Row],[Data]]&gt;=DATE(2022,4,1),Tabela1[[#This Row],[Data]]&lt;=DATE(2022,9,30))</f>
        <v>1</v>
      </c>
      <c r="H274" s="2" t="b">
        <f>SUM(B270:B274)=0</f>
        <v>0</v>
      </c>
      <c r="I274" s="2" t="b">
        <f>AND(Tabela1[[#This Row],[1kwietnia-30wrzesnia]],Tabela1[[#This Row],[NIE PADALO]],IF(OR(I270,I271,I272,I273),FALSE,TRUE))</f>
        <v>0</v>
      </c>
      <c r="J274" s="2">
        <f>IF(Tabela1[[#This Row],[CZY PODLEWAMY]],300,0)</f>
        <v>0</v>
      </c>
      <c r="K274" s="2">
        <f>IF(Tabela1[[#This Row],[retencja]]=0,K273+1,0)</f>
        <v>0</v>
      </c>
    </row>
    <row r="275" spans="1:11" x14ac:dyDescent="0.25">
      <c r="A275" s="1">
        <v>44835</v>
      </c>
      <c r="B275">
        <v>456</v>
      </c>
      <c r="C275">
        <f>IF(C274-D274+B275&lt;0,0,(C274-D274+B275))</f>
        <v>544</v>
      </c>
      <c r="D275">
        <f>IF(WEEKDAY(Tabela1[[#This Row],[Data]],2)=3,260,190)+Tabela1[[#This Row],[PODLEWANIE]]</f>
        <v>190</v>
      </c>
      <c r="E275">
        <f>IF(C274-D274+B275&lt;0,-(C274-D274+B275),0)</f>
        <v>0</v>
      </c>
      <c r="F275" t="b">
        <f>Tabela1[[#This Row],[wodociagi]]=1</f>
        <v>0</v>
      </c>
      <c r="G275" s="2" t="b">
        <f>AND(Tabela1[[#This Row],[Data]]&gt;=DATE(2022,4,1),Tabela1[[#This Row],[Data]]&lt;=DATE(2022,9,30))</f>
        <v>0</v>
      </c>
      <c r="H275" s="2" t="b">
        <f>SUM(B271:B275)=0</f>
        <v>0</v>
      </c>
      <c r="I275" s="2" t="b">
        <f>AND(Tabela1[[#This Row],[1kwietnia-30wrzesnia]],Tabela1[[#This Row],[NIE PADALO]],IF(OR(I271,I272,I273,I274),FALSE,TRUE))</f>
        <v>0</v>
      </c>
      <c r="J275" s="2">
        <f>IF(Tabela1[[#This Row],[CZY PODLEWAMY]],300,0)</f>
        <v>0</v>
      </c>
      <c r="K275" s="2">
        <f>IF(Tabela1[[#This Row],[retencja]]=0,K274+1,0)</f>
        <v>0</v>
      </c>
    </row>
    <row r="276" spans="1:11" x14ac:dyDescent="0.25">
      <c r="A276" s="1">
        <v>44836</v>
      </c>
      <c r="B276">
        <v>568</v>
      </c>
      <c r="C276">
        <f>IF(C275-D275+B276&lt;0,0,(C275-D275+B276))</f>
        <v>922</v>
      </c>
      <c r="D276">
        <f>IF(WEEKDAY(Tabela1[[#This Row],[Data]],2)=3,260,190)+Tabela1[[#This Row],[PODLEWANIE]]</f>
        <v>190</v>
      </c>
      <c r="E276">
        <f>IF(C275-D275+B276&lt;0,-(C275-D275+B276),0)</f>
        <v>0</v>
      </c>
      <c r="F276" t="b">
        <f>Tabela1[[#This Row],[wodociagi]]=1</f>
        <v>0</v>
      </c>
      <c r="G276" s="2" t="b">
        <f>AND(Tabela1[[#This Row],[Data]]&gt;=DATE(2022,4,1),Tabela1[[#This Row],[Data]]&lt;=DATE(2022,9,30))</f>
        <v>0</v>
      </c>
      <c r="H276" s="2" t="b">
        <f>SUM(B272:B276)=0</f>
        <v>0</v>
      </c>
      <c r="I276" s="2" t="b">
        <f>AND(Tabela1[[#This Row],[1kwietnia-30wrzesnia]],Tabela1[[#This Row],[NIE PADALO]],IF(OR(I272,I273,I274,I275),FALSE,TRUE))</f>
        <v>0</v>
      </c>
      <c r="J276" s="2">
        <f>IF(Tabela1[[#This Row],[CZY PODLEWAMY]],300,0)</f>
        <v>0</v>
      </c>
      <c r="K276" s="2">
        <f>IF(Tabela1[[#This Row],[retencja]]=0,K275+1,0)</f>
        <v>0</v>
      </c>
    </row>
    <row r="277" spans="1:11" x14ac:dyDescent="0.25">
      <c r="A277" s="1">
        <v>44837</v>
      </c>
      <c r="B277">
        <v>1182</v>
      </c>
      <c r="C277">
        <f>IF(C276-D276+B277&lt;0,0,(C276-D276+B277))</f>
        <v>1914</v>
      </c>
      <c r="D277">
        <f>IF(WEEKDAY(Tabela1[[#This Row],[Data]],2)=3,260,190)+Tabela1[[#This Row],[PODLEWANIE]]</f>
        <v>190</v>
      </c>
      <c r="E277">
        <f>IF(C276-D276+B277&lt;0,-(C276-D276+B277),0)</f>
        <v>0</v>
      </c>
      <c r="F277" t="b">
        <f>Tabela1[[#This Row],[wodociagi]]=1</f>
        <v>0</v>
      </c>
      <c r="G277" s="2" t="b">
        <f>AND(Tabela1[[#This Row],[Data]]&gt;=DATE(2022,4,1),Tabela1[[#This Row],[Data]]&lt;=DATE(2022,9,30))</f>
        <v>0</v>
      </c>
      <c r="H277" s="2" t="b">
        <f>SUM(B273:B277)=0</f>
        <v>0</v>
      </c>
      <c r="I277" s="2" t="b">
        <f>AND(Tabela1[[#This Row],[1kwietnia-30wrzesnia]],Tabela1[[#This Row],[NIE PADALO]],IF(OR(I273,I274,I275,I276),FALSE,TRUE))</f>
        <v>0</v>
      </c>
      <c r="J277" s="2">
        <f>IF(Tabela1[[#This Row],[CZY PODLEWAMY]],300,0)</f>
        <v>0</v>
      </c>
      <c r="K277" s="2">
        <f>IF(Tabela1[[#This Row],[retencja]]=0,K276+1,0)</f>
        <v>0</v>
      </c>
    </row>
    <row r="278" spans="1:11" x14ac:dyDescent="0.25">
      <c r="A278" s="1">
        <v>44838</v>
      </c>
      <c r="B278">
        <v>0</v>
      </c>
      <c r="C278">
        <f>IF(C277-D277+B278&lt;0,0,(C277-D277+B278))</f>
        <v>1724</v>
      </c>
      <c r="D278">
        <f>IF(WEEKDAY(Tabela1[[#This Row],[Data]],2)=3,260,190)+Tabela1[[#This Row],[PODLEWANIE]]</f>
        <v>190</v>
      </c>
      <c r="E278">
        <f>IF(C277-D277+B278&lt;0,-(C277-D277+B278),0)</f>
        <v>0</v>
      </c>
      <c r="F278" t="b">
        <f>Tabela1[[#This Row],[wodociagi]]=1</f>
        <v>0</v>
      </c>
      <c r="G278" s="2" t="b">
        <f>AND(Tabela1[[#This Row],[Data]]&gt;=DATE(2022,4,1),Tabela1[[#This Row],[Data]]&lt;=DATE(2022,9,30))</f>
        <v>0</v>
      </c>
      <c r="H278" s="2" t="b">
        <f>SUM(B274:B278)=0</f>
        <v>0</v>
      </c>
      <c r="I278" s="2" t="b">
        <f>AND(Tabela1[[#This Row],[1kwietnia-30wrzesnia]],Tabela1[[#This Row],[NIE PADALO]],IF(OR(I274,I275,I276,I277),FALSE,TRUE))</f>
        <v>0</v>
      </c>
      <c r="J278" s="2">
        <f>IF(Tabela1[[#This Row],[CZY PODLEWAMY]],300,0)</f>
        <v>0</v>
      </c>
      <c r="K278" s="2">
        <f>IF(Tabela1[[#This Row],[retencja]]=0,K277+1,0)</f>
        <v>1</v>
      </c>
    </row>
    <row r="279" spans="1:11" x14ac:dyDescent="0.25">
      <c r="A279" s="1">
        <v>44839</v>
      </c>
      <c r="B279">
        <v>0</v>
      </c>
      <c r="C279">
        <f>IF(C278-D278+B279&lt;0,0,(C278-D278+B279))</f>
        <v>1534</v>
      </c>
      <c r="D279">
        <f>IF(WEEKDAY(Tabela1[[#This Row],[Data]],2)=3,260,190)+Tabela1[[#This Row],[PODLEWANIE]]</f>
        <v>260</v>
      </c>
      <c r="E279">
        <f>IF(C278-D278+B279&lt;0,-(C278-D278+B279),0)</f>
        <v>0</v>
      </c>
      <c r="F279" t="b">
        <f>Tabela1[[#This Row],[wodociagi]]=1</f>
        <v>0</v>
      </c>
      <c r="G279" s="2" t="b">
        <f>AND(Tabela1[[#This Row],[Data]]&gt;=DATE(2022,4,1),Tabela1[[#This Row],[Data]]&lt;=DATE(2022,9,30))</f>
        <v>0</v>
      </c>
      <c r="H279" s="2" t="b">
        <f>SUM(B275:B279)=0</f>
        <v>0</v>
      </c>
      <c r="I279" s="2" t="b">
        <f>AND(Tabela1[[#This Row],[1kwietnia-30wrzesnia]],Tabela1[[#This Row],[NIE PADALO]],IF(OR(I275,I276,I277,I278),FALSE,TRUE))</f>
        <v>0</v>
      </c>
      <c r="J279" s="2">
        <f>IF(Tabela1[[#This Row],[CZY PODLEWAMY]],300,0)</f>
        <v>0</v>
      </c>
      <c r="K279" s="2">
        <f>IF(Tabela1[[#This Row],[retencja]]=0,K278+1,0)</f>
        <v>2</v>
      </c>
    </row>
    <row r="280" spans="1:11" x14ac:dyDescent="0.25">
      <c r="A280" s="1">
        <v>44840</v>
      </c>
      <c r="B280">
        <v>0</v>
      </c>
      <c r="C280">
        <f>IF(C279-D279+B280&lt;0,0,(C279-D279+B280))</f>
        <v>1274</v>
      </c>
      <c r="D280">
        <f>IF(WEEKDAY(Tabela1[[#This Row],[Data]],2)=3,260,190)+Tabela1[[#This Row],[PODLEWANIE]]</f>
        <v>190</v>
      </c>
      <c r="E280">
        <f>IF(C279-D279+B280&lt;0,-(C279-D279+B280),0)</f>
        <v>0</v>
      </c>
      <c r="F280" t="b">
        <f>Tabela1[[#This Row],[wodociagi]]=1</f>
        <v>0</v>
      </c>
      <c r="G280" s="2" t="b">
        <f>AND(Tabela1[[#This Row],[Data]]&gt;=DATE(2022,4,1),Tabela1[[#This Row],[Data]]&lt;=DATE(2022,9,30))</f>
        <v>0</v>
      </c>
      <c r="H280" s="2" t="b">
        <f>SUM(B276:B280)=0</f>
        <v>0</v>
      </c>
      <c r="I280" s="2" t="b">
        <f>AND(Tabela1[[#This Row],[1kwietnia-30wrzesnia]],Tabela1[[#This Row],[NIE PADALO]],IF(OR(I276,I277,I278,I279),FALSE,TRUE))</f>
        <v>0</v>
      </c>
      <c r="J280" s="2">
        <f>IF(Tabela1[[#This Row],[CZY PODLEWAMY]],300,0)</f>
        <v>0</v>
      </c>
      <c r="K280" s="2">
        <f>IF(Tabela1[[#This Row],[retencja]]=0,K279+1,0)</f>
        <v>3</v>
      </c>
    </row>
    <row r="281" spans="1:11" x14ac:dyDescent="0.25">
      <c r="A281" s="1">
        <v>44841</v>
      </c>
      <c r="B281">
        <v>0</v>
      </c>
      <c r="C281">
        <f>IF(C280-D280+B281&lt;0,0,(C280-D280+B281))</f>
        <v>1084</v>
      </c>
      <c r="D281">
        <f>IF(WEEKDAY(Tabela1[[#This Row],[Data]],2)=3,260,190)+Tabela1[[#This Row],[PODLEWANIE]]</f>
        <v>190</v>
      </c>
      <c r="E281">
        <f>IF(C280-D280+B281&lt;0,-(C280-D280+B281),0)</f>
        <v>0</v>
      </c>
      <c r="F281" t="b">
        <f>Tabela1[[#This Row],[wodociagi]]=1</f>
        <v>0</v>
      </c>
      <c r="G281" s="2" t="b">
        <f>AND(Tabela1[[#This Row],[Data]]&gt;=DATE(2022,4,1),Tabela1[[#This Row],[Data]]&lt;=DATE(2022,9,30))</f>
        <v>0</v>
      </c>
      <c r="H281" s="2" t="b">
        <f>SUM(B277:B281)=0</f>
        <v>0</v>
      </c>
      <c r="I281" s="2" t="b">
        <f>AND(Tabela1[[#This Row],[1kwietnia-30wrzesnia]],Tabela1[[#This Row],[NIE PADALO]],IF(OR(I277,I278,I279,I280),FALSE,TRUE))</f>
        <v>0</v>
      </c>
      <c r="J281" s="2">
        <f>IF(Tabela1[[#This Row],[CZY PODLEWAMY]],300,0)</f>
        <v>0</v>
      </c>
      <c r="K281" s="2">
        <f>IF(Tabela1[[#This Row],[retencja]]=0,K280+1,0)</f>
        <v>4</v>
      </c>
    </row>
    <row r="282" spans="1:11" x14ac:dyDescent="0.25">
      <c r="A282" s="1">
        <v>44842</v>
      </c>
      <c r="B282">
        <v>0</v>
      </c>
      <c r="C282">
        <f>IF(C281-D281+B282&lt;0,0,(C281-D281+B282))</f>
        <v>894</v>
      </c>
      <c r="D282">
        <f>IF(WEEKDAY(Tabela1[[#This Row],[Data]],2)=3,260,190)+Tabela1[[#This Row],[PODLEWANIE]]</f>
        <v>190</v>
      </c>
      <c r="E282">
        <f>IF(C281-D281+B282&lt;0,-(C281-D281+B282),0)</f>
        <v>0</v>
      </c>
      <c r="F282" t="b">
        <f>Tabela1[[#This Row],[wodociagi]]=1</f>
        <v>0</v>
      </c>
      <c r="G282" s="2" t="b">
        <f>AND(Tabela1[[#This Row],[Data]]&gt;=DATE(2022,4,1),Tabela1[[#This Row],[Data]]&lt;=DATE(2022,9,30))</f>
        <v>0</v>
      </c>
      <c r="H282" s="2" t="b">
        <f>SUM(B278:B282)=0</f>
        <v>1</v>
      </c>
      <c r="I282" s="2" t="b">
        <f>AND(Tabela1[[#This Row],[1kwietnia-30wrzesnia]],Tabela1[[#This Row],[NIE PADALO]],IF(OR(I278,I279,I280,I281),FALSE,TRUE))</f>
        <v>0</v>
      </c>
      <c r="J282" s="2">
        <f>IF(Tabela1[[#This Row],[CZY PODLEWAMY]],300,0)</f>
        <v>0</v>
      </c>
      <c r="K282" s="2">
        <f>IF(Tabela1[[#This Row],[retencja]]=0,K281+1,0)</f>
        <v>5</v>
      </c>
    </row>
    <row r="283" spans="1:11" x14ac:dyDescent="0.25">
      <c r="A283" s="1">
        <v>44843</v>
      </c>
      <c r="B283">
        <v>0</v>
      </c>
      <c r="C283">
        <f>IF(C282-D282+B283&lt;0,0,(C282-D282+B283))</f>
        <v>704</v>
      </c>
      <c r="D283">
        <f>IF(WEEKDAY(Tabela1[[#This Row],[Data]],2)=3,260,190)+Tabela1[[#This Row],[PODLEWANIE]]</f>
        <v>190</v>
      </c>
      <c r="E283">
        <f>IF(C282-D282+B283&lt;0,-(C282-D282+B283),0)</f>
        <v>0</v>
      </c>
      <c r="F283" t="b">
        <f>Tabela1[[#This Row],[wodociagi]]=1</f>
        <v>0</v>
      </c>
      <c r="G283" s="2" t="b">
        <f>AND(Tabela1[[#This Row],[Data]]&gt;=DATE(2022,4,1),Tabela1[[#This Row],[Data]]&lt;=DATE(2022,9,30))</f>
        <v>0</v>
      </c>
      <c r="H283" s="2" t="b">
        <f>SUM(B279:B283)=0</f>
        <v>1</v>
      </c>
      <c r="I283" s="2" t="b">
        <f>AND(Tabela1[[#This Row],[1kwietnia-30wrzesnia]],Tabela1[[#This Row],[NIE PADALO]],IF(OR(I279,I280,I281,I282),FALSE,TRUE))</f>
        <v>0</v>
      </c>
      <c r="J283" s="2">
        <f>IF(Tabela1[[#This Row],[CZY PODLEWAMY]],300,0)</f>
        <v>0</v>
      </c>
      <c r="K283" s="2">
        <f>IF(Tabela1[[#This Row],[retencja]]=0,K282+1,0)</f>
        <v>6</v>
      </c>
    </row>
    <row r="284" spans="1:11" x14ac:dyDescent="0.25">
      <c r="A284" s="1">
        <v>44844</v>
      </c>
      <c r="B284">
        <v>1170</v>
      </c>
      <c r="C284">
        <f>IF(C283-D283+B284&lt;0,0,(C283-D283+B284))</f>
        <v>1684</v>
      </c>
      <c r="D284">
        <f>IF(WEEKDAY(Tabela1[[#This Row],[Data]],2)=3,260,190)+Tabela1[[#This Row],[PODLEWANIE]]</f>
        <v>190</v>
      </c>
      <c r="E284">
        <f>IF(C283-D283+B284&lt;0,-(C283-D283+B284),0)</f>
        <v>0</v>
      </c>
      <c r="F284" t="b">
        <f>Tabela1[[#This Row],[wodociagi]]=1</f>
        <v>0</v>
      </c>
      <c r="G284" s="2" t="b">
        <f>AND(Tabela1[[#This Row],[Data]]&gt;=DATE(2022,4,1),Tabela1[[#This Row],[Data]]&lt;=DATE(2022,9,30))</f>
        <v>0</v>
      </c>
      <c r="H284" s="2" t="b">
        <f>SUM(B280:B284)=0</f>
        <v>0</v>
      </c>
      <c r="I284" s="2" t="b">
        <f>AND(Tabela1[[#This Row],[1kwietnia-30wrzesnia]],Tabela1[[#This Row],[NIE PADALO]],IF(OR(I280,I281,I282,I283),FALSE,TRUE))</f>
        <v>0</v>
      </c>
      <c r="J284" s="2">
        <f>IF(Tabela1[[#This Row],[CZY PODLEWAMY]],300,0)</f>
        <v>0</v>
      </c>
      <c r="K284" s="2">
        <f>IF(Tabela1[[#This Row],[retencja]]=0,K283+1,0)</f>
        <v>0</v>
      </c>
    </row>
    <row r="285" spans="1:11" x14ac:dyDescent="0.25">
      <c r="A285" s="1">
        <v>44845</v>
      </c>
      <c r="B285">
        <v>695</v>
      </c>
      <c r="C285">
        <f>IF(C284-D284+B285&lt;0,0,(C284-D284+B285))</f>
        <v>2189</v>
      </c>
      <c r="D285">
        <f>IF(WEEKDAY(Tabela1[[#This Row],[Data]],2)=3,260,190)+Tabela1[[#This Row],[PODLEWANIE]]</f>
        <v>190</v>
      </c>
      <c r="E285">
        <f>IF(C284-D284+B285&lt;0,-(C284-D284+B285),0)</f>
        <v>0</v>
      </c>
      <c r="F285" t="b">
        <f>Tabela1[[#This Row],[wodociagi]]=1</f>
        <v>0</v>
      </c>
      <c r="G285" s="2" t="b">
        <f>AND(Tabela1[[#This Row],[Data]]&gt;=DATE(2022,4,1),Tabela1[[#This Row],[Data]]&lt;=DATE(2022,9,30))</f>
        <v>0</v>
      </c>
      <c r="H285" s="2" t="b">
        <f>SUM(B281:B285)=0</f>
        <v>0</v>
      </c>
      <c r="I285" s="2" t="b">
        <f>AND(Tabela1[[#This Row],[1kwietnia-30wrzesnia]],Tabela1[[#This Row],[NIE PADALO]],IF(OR(I281,I282,I283,I284),FALSE,TRUE))</f>
        <v>0</v>
      </c>
      <c r="J285" s="2">
        <f>IF(Tabela1[[#This Row],[CZY PODLEWAMY]],300,0)</f>
        <v>0</v>
      </c>
      <c r="K285" s="2">
        <f>IF(Tabela1[[#This Row],[retencja]]=0,K284+1,0)</f>
        <v>0</v>
      </c>
    </row>
    <row r="286" spans="1:11" x14ac:dyDescent="0.25">
      <c r="A286" s="1">
        <v>44846</v>
      </c>
      <c r="B286">
        <v>644</v>
      </c>
      <c r="C286">
        <f>IF(C285-D285+B286&lt;0,0,(C285-D285+B286))</f>
        <v>2643</v>
      </c>
      <c r="D286">
        <f>IF(WEEKDAY(Tabela1[[#This Row],[Data]],2)=3,260,190)+Tabela1[[#This Row],[PODLEWANIE]]</f>
        <v>260</v>
      </c>
      <c r="E286">
        <f>IF(C285-D285+B286&lt;0,-(C285-D285+B286),0)</f>
        <v>0</v>
      </c>
      <c r="F286" t="b">
        <f>Tabela1[[#This Row],[wodociagi]]=1</f>
        <v>0</v>
      </c>
      <c r="G286" s="2" t="b">
        <f>AND(Tabela1[[#This Row],[Data]]&gt;=DATE(2022,4,1),Tabela1[[#This Row],[Data]]&lt;=DATE(2022,9,30))</f>
        <v>0</v>
      </c>
      <c r="H286" s="2" t="b">
        <f>SUM(B282:B286)=0</f>
        <v>0</v>
      </c>
      <c r="I286" s="2" t="b">
        <f>AND(Tabela1[[#This Row],[1kwietnia-30wrzesnia]],Tabela1[[#This Row],[NIE PADALO]],IF(OR(I282,I283,I284,I285),FALSE,TRUE))</f>
        <v>0</v>
      </c>
      <c r="J286" s="2">
        <f>IF(Tabela1[[#This Row],[CZY PODLEWAMY]],300,0)</f>
        <v>0</v>
      </c>
      <c r="K286" s="2">
        <f>IF(Tabela1[[#This Row],[retencja]]=0,K285+1,0)</f>
        <v>0</v>
      </c>
    </row>
    <row r="287" spans="1:11" x14ac:dyDescent="0.25">
      <c r="A287" s="1">
        <v>44847</v>
      </c>
      <c r="B287">
        <v>0</v>
      </c>
      <c r="C287">
        <f>IF(C286-D286+B287&lt;0,0,(C286-D286+B287))</f>
        <v>2383</v>
      </c>
      <c r="D287">
        <f>IF(WEEKDAY(Tabela1[[#This Row],[Data]],2)=3,260,190)+Tabela1[[#This Row],[PODLEWANIE]]</f>
        <v>190</v>
      </c>
      <c r="E287">
        <f>IF(C286-D286+B287&lt;0,-(C286-D286+B287),0)</f>
        <v>0</v>
      </c>
      <c r="F287" t="b">
        <f>Tabela1[[#This Row],[wodociagi]]=1</f>
        <v>0</v>
      </c>
      <c r="G287" s="2" t="b">
        <f>AND(Tabela1[[#This Row],[Data]]&gt;=DATE(2022,4,1),Tabela1[[#This Row],[Data]]&lt;=DATE(2022,9,30))</f>
        <v>0</v>
      </c>
      <c r="H287" s="2" t="b">
        <f>SUM(B283:B287)=0</f>
        <v>0</v>
      </c>
      <c r="I287" s="2" t="b">
        <f>AND(Tabela1[[#This Row],[1kwietnia-30wrzesnia]],Tabela1[[#This Row],[NIE PADALO]],IF(OR(I283,I284,I285,I286),FALSE,TRUE))</f>
        <v>0</v>
      </c>
      <c r="J287" s="2">
        <f>IF(Tabela1[[#This Row],[CZY PODLEWAMY]],300,0)</f>
        <v>0</v>
      </c>
      <c r="K287" s="2">
        <f>IF(Tabela1[[#This Row],[retencja]]=0,K286+1,0)</f>
        <v>1</v>
      </c>
    </row>
    <row r="288" spans="1:11" x14ac:dyDescent="0.25">
      <c r="A288" s="1">
        <v>44848</v>
      </c>
      <c r="B288">
        <v>0</v>
      </c>
      <c r="C288">
        <f>IF(C287-D287+B288&lt;0,0,(C287-D287+B288))</f>
        <v>2193</v>
      </c>
      <c r="D288">
        <f>IF(WEEKDAY(Tabela1[[#This Row],[Data]],2)=3,260,190)+Tabela1[[#This Row],[PODLEWANIE]]</f>
        <v>190</v>
      </c>
      <c r="E288">
        <f>IF(C287-D287+B288&lt;0,-(C287-D287+B288),0)</f>
        <v>0</v>
      </c>
      <c r="F288" t="b">
        <f>Tabela1[[#This Row],[wodociagi]]=1</f>
        <v>0</v>
      </c>
      <c r="G288" s="2" t="b">
        <f>AND(Tabela1[[#This Row],[Data]]&gt;=DATE(2022,4,1),Tabela1[[#This Row],[Data]]&lt;=DATE(2022,9,30))</f>
        <v>0</v>
      </c>
      <c r="H288" s="2" t="b">
        <f>SUM(B284:B288)=0</f>
        <v>0</v>
      </c>
      <c r="I288" s="2" t="b">
        <f>AND(Tabela1[[#This Row],[1kwietnia-30wrzesnia]],Tabela1[[#This Row],[NIE PADALO]],IF(OR(I284,I285,I286,I287),FALSE,TRUE))</f>
        <v>0</v>
      </c>
      <c r="J288" s="2">
        <f>IF(Tabela1[[#This Row],[CZY PODLEWAMY]],300,0)</f>
        <v>0</v>
      </c>
      <c r="K288" s="2">
        <f>IF(Tabela1[[#This Row],[retencja]]=0,K287+1,0)</f>
        <v>2</v>
      </c>
    </row>
    <row r="289" spans="1:11" x14ac:dyDescent="0.25">
      <c r="A289" s="1">
        <v>44849</v>
      </c>
      <c r="B289">
        <v>0</v>
      </c>
      <c r="C289">
        <f>IF(C288-D288+B289&lt;0,0,(C288-D288+B289))</f>
        <v>2003</v>
      </c>
      <c r="D289">
        <f>IF(WEEKDAY(Tabela1[[#This Row],[Data]],2)=3,260,190)+Tabela1[[#This Row],[PODLEWANIE]]</f>
        <v>190</v>
      </c>
      <c r="E289">
        <f>IF(C288-D288+B289&lt;0,-(C288-D288+B289),0)</f>
        <v>0</v>
      </c>
      <c r="F289" t="b">
        <f>Tabela1[[#This Row],[wodociagi]]=1</f>
        <v>0</v>
      </c>
      <c r="G289" s="2" t="b">
        <f>AND(Tabela1[[#This Row],[Data]]&gt;=DATE(2022,4,1),Tabela1[[#This Row],[Data]]&lt;=DATE(2022,9,30))</f>
        <v>0</v>
      </c>
      <c r="H289" s="2" t="b">
        <f>SUM(B285:B289)=0</f>
        <v>0</v>
      </c>
      <c r="I289" s="2" t="b">
        <f>AND(Tabela1[[#This Row],[1kwietnia-30wrzesnia]],Tabela1[[#This Row],[NIE PADALO]],IF(OR(I285,I286,I287,I288),FALSE,TRUE))</f>
        <v>0</v>
      </c>
      <c r="J289" s="2">
        <f>IF(Tabela1[[#This Row],[CZY PODLEWAMY]],300,0)</f>
        <v>0</v>
      </c>
      <c r="K289" s="2">
        <f>IF(Tabela1[[#This Row],[retencja]]=0,K288+1,0)</f>
        <v>3</v>
      </c>
    </row>
    <row r="290" spans="1:11" x14ac:dyDescent="0.25">
      <c r="A290" s="1">
        <v>44850</v>
      </c>
      <c r="B290">
        <v>0</v>
      </c>
      <c r="C290">
        <f>IF(C289-D289+B290&lt;0,0,(C289-D289+B290))</f>
        <v>1813</v>
      </c>
      <c r="D290">
        <f>IF(WEEKDAY(Tabela1[[#This Row],[Data]],2)=3,260,190)+Tabela1[[#This Row],[PODLEWANIE]]</f>
        <v>190</v>
      </c>
      <c r="E290">
        <f>IF(C289-D289+B290&lt;0,-(C289-D289+B290),0)</f>
        <v>0</v>
      </c>
      <c r="F290" t="b">
        <f>Tabela1[[#This Row],[wodociagi]]=1</f>
        <v>0</v>
      </c>
      <c r="G290" s="2" t="b">
        <f>AND(Tabela1[[#This Row],[Data]]&gt;=DATE(2022,4,1),Tabela1[[#This Row],[Data]]&lt;=DATE(2022,9,30))</f>
        <v>0</v>
      </c>
      <c r="H290" s="2" t="b">
        <f>SUM(B286:B290)=0</f>
        <v>0</v>
      </c>
      <c r="I290" s="2" t="b">
        <f>AND(Tabela1[[#This Row],[1kwietnia-30wrzesnia]],Tabela1[[#This Row],[NIE PADALO]],IF(OR(I286,I287,I288,I289),FALSE,TRUE))</f>
        <v>0</v>
      </c>
      <c r="J290" s="2">
        <f>IF(Tabela1[[#This Row],[CZY PODLEWAMY]],300,0)</f>
        <v>0</v>
      </c>
      <c r="K290" s="2">
        <f>IF(Tabela1[[#This Row],[retencja]]=0,K289+1,0)</f>
        <v>4</v>
      </c>
    </row>
    <row r="291" spans="1:11" x14ac:dyDescent="0.25">
      <c r="A291" s="1">
        <v>44851</v>
      </c>
      <c r="B291">
        <v>0</v>
      </c>
      <c r="C291">
        <f>IF(C290-D290+B291&lt;0,0,(C290-D290+B291))</f>
        <v>1623</v>
      </c>
      <c r="D291">
        <f>IF(WEEKDAY(Tabela1[[#This Row],[Data]],2)=3,260,190)+Tabela1[[#This Row],[PODLEWANIE]]</f>
        <v>190</v>
      </c>
      <c r="E291">
        <f>IF(C290-D290+B291&lt;0,-(C290-D290+B291),0)</f>
        <v>0</v>
      </c>
      <c r="F291" t="b">
        <f>Tabela1[[#This Row],[wodociagi]]=1</f>
        <v>0</v>
      </c>
      <c r="G291" s="2" t="b">
        <f>AND(Tabela1[[#This Row],[Data]]&gt;=DATE(2022,4,1),Tabela1[[#This Row],[Data]]&lt;=DATE(2022,9,30))</f>
        <v>0</v>
      </c>
      <c r="H291" s="2" t="b">
        <f>SUM(B287:B291)=0</f>
        <v>1</v>
      </c>
      <c r="I291" s="2" t="b">
        <f>AND(Tabela1[[#This Row],[1kwietnia-30wrzesnia]],Tabela1[[#This Row],[NIE PADALO]],IF(OR(I287,I288,I289,I290),FALSE,TRUE))</f>
        <v>0</v>
      </c>
      <c r="J291" s="2">
        <f>IF(Tabela1[[#This Row],[CZY PODLEWAMY]],300,0)</f>
        <v>0</v>
      </c>
      <c r="K291" s="2">
        <f>IF(Tabela1[[#This Row],[retencja]]=0,K290+1,0)</f>
        <v>5</v>
      </c>
    </row>
    <row r="292" spans="1:11" x14ac:dyDescent="0.25">
      <c r="A292" s="1">
        <v>44852</v>
      </c>
      <c r="B292">
        <v>0</v>
      </c>
      <c r="C292">
        <f>IF(C291-D291+B292&lt;0,0,(C291-D291+B292))</f>
        <v>1433</v>
      </c>
      <c r="D292">
        <f>IF(WEEKDAY(Tabela1[[#This Row],[Data]],2)=3,260,190)+Tabela1[[#This Row],[PODLEWANIE]]</f>
        <v>190</v>
      </c>
      <c r="E292">
        <f>IF(C291-D291+B292&lt;0,-(C291-D291+B292),0)</f>
        <v>0</v>
      </c>
      <c r="F292" t="b">
        <f>Tabela1[[#This Row],[wodociagi]]=1</f>
        <v>0</v>
      </c>
      <c r="G292" s="2" t="b">
        <f>AND(Tabela1[[#This Row],[Data]]&gt;=DATE(2022,4,1),Tabela1[[#This Row],[Data]]&lt;=DATE(2022,9,30))</f>
        <v>0</v>
      </c>
      <c r="H292" s="2" t="b">
        <f>SUM(B288:B292)=0</f>
        <v>1</v>
      </c>
      <c r="I292" s="2" t="b">
        <f>AND(Tabela1[[#This Row],[1kwietnia-30wrzesnia]],Tabela1[[#This Row],[NIE PADALO]],IF(OR(I288,I289,I290,I291),FALSE,TRUE))</f>
        <v>0</v>
      </c>
      <c r="J292" s="2">
        <f>IF(Tabela1[[#This Row],[CZY PODLEWAMY]],300,0)</f>
        <v>0</v>
      </c>
      <c r="K292" s="2">
        <f>IF(Tabela1[[#This Row],[retencja]]=0,K291+1,0)</f>
        <v>6</v>
      </c>
    </row>
    <row r="293" spans="1:11" x14ac:dyDescent="0.25">
      <c r="A293" s="1">
        <v>44853</v>
      </c>
      <c r="B293">
        <v>0</v>
      </c>
      <c r="C293">
        <f>IF(C292-D292+B293&lt;0,0,(C292-D292+B293))</f>
        <v>1243</v>
      </c>
      <c r="D293">
        <f>IF(WEEKDAY(Tabela1[[#This Row],[Data]],2)=3,260,190)+Tabela1[[#This Row],[PODLEWANIE]]</f>
        <v>260</v>
      </c>
      <c r="E293">
        <f>IF(C292-D292+B293&lt;0,-(C292-D292+B293),0)</f>
        <v>0</v>
      </c>
      <c r="F293" t="b">
        <f>Tabela1[[#This Row],[wodociagi]]=1</f>
        <v>0</v>
      </c>
      <c r="G293" s="2" t="b">
        <f>AND(Tabela1[[#This Row],[Data]]&gt;=DATE(2022,4,1),Tabela1[[#This Row],[Data]]&lt;=DATE(2022,9,30))</f>
        <v>0</v>
      </c>
      <c r="H293" s="2" t="b">
        <f>SUM(B289:B293)=0</f>
        <v>1</v>
      </c>
      <c r="I293" s="2" t="b">
        <f>AND(Tabela1[[#This Row],[1kwietnia-30wrzesnia]],Tabela1[[#This Row],[NIE PADALO]],IF(OR(I289,I290,I291,I292),FALSE,TRUE))</f>
        <v>0</v>
      </c>
      <c r="J293" s="2">
        <f>IF(Tabela1[[#This Row],[CZY PODLEWAMY]],300,0)</f>
        <v>0</v>
      </c>
      <c r="K293" s="2">
        <f>IF(Tabela1[[#This Row],[retencja]]=0,K292+1,0)</f>
        <v>7</v>
      </c>
    </row>
    <row r="294" spans="1:11" x14ac:dyDescent="0.25">
      <c r="A294" s="1">
        <v>44854</v>
      </c>
      <c r="B294">
        <v>0</v>
      </c>
      <c r="C294">
        <f>IF(C293-D293+B294&lt;0,0,(C293-D293+B294))</f>
        <v>983</v>
      </c>
      <c r="D294">
        <f>IF(WEEKDAY(Tabela1[[#This Row],[Data]],2)=3,260,190)+Tabela1[[#This Row],[PODLEWANIE]]</f>
        <v>190</v>
      </c>
      <c r="E294">
        <f>IF(C293-D293+B294&lt;0,-(C293-D293+B294),0)</f>
        <v>0</v>
      </c>
      <c r="F294" t="b">
        <f>Tabela1[[#This Row],[wodociagi]]=1</f>
        <v>0</v>
      </c>
      <c r="G294" s="2" t="b">
        <f>AND(Tabela1[[#This Row],[Data]]&gt;=DATE(2022,4,1),Tabela1[[#This Row],[Data]]&lt;=DATE(2022,9,30))</f>
        <v>0</v>
      </c>
      <c r="H294" s="2" t="b">
        <f>SUM(B290:B294)=0</f>
        <v>1</v>
      </c>
      <c r="I294" s="2" t="b">
        <f>AND(Tabela1[[#This Row],[1kwietnia-30wrzesnia]],Tabela1[[#This Row],[NIE PADALO]],IF(OR(I290,I291,I292,I293),FALSE,TRUE))</f>
        <v>0</v>
      </c>
      <c r="J294" s="2">
        <f>IF(Tabela1[[#This Row],[CZY PODLEWAMY]],300,0)</f>
        <v>0</v>
      </c>
      <c r="K294" s="2">
        <f>IF(Tabela1[[#This Row],[retencja]]=0,K293+1,0)</f>
        <v>8</v>
      </c>
    </row>
    <row r="295" spans="1:11" x14ac:dyDescent="0.25">
      <c r="A295" s="1">
        <v>44855</v>
      </c>
      <c r="B295">
        <v>0</v>
      </c>
      <c r="C295">
        <f>IF(C294-D294+B295&lt;0,0,(C294-D294+B295))</f>
        <v>793</v>
      </c>
      <c r="D295">
        <f>IF(WEEKDAY(Tabela1[[#This Row],[Data]],2)=3,260,190)+Tabela1[[#This Row],[PODLEWANIE]]</f>
        <v>190</v>
      </c>
      <c r="E295">
        <f>IF(C294-D294+B295&lt;0,-(C294-D294+B295),0)</f>
        <v>0</v>
      </c>
      <c r="F295" t="b">
        <f>Tabela1[[#This Row],[wodociagi]]=1</f>
        <v>0</v>
      </c>
      <c r="G295" s="2" t="b">
        <f>AND(Tabela1[[#This Row],[Data]]&gt;=DATE(2022,4,1),Tabela1[[#This Row],[Data]]&lt;=DATE(2022,9,30))</f>
        <v>0</v>
      </c>
      <c r="H295" s="2" t="b">
        <f>SUM(B291:B295)=0</f>
        <v>1</v>
      </c>
      <c r="I295" s="2" t="b">
        <f>AND(Tabela1[[#This Row],[1kwietnia-30wrzesnia]],Tabela1[[#This Row],[NIE PADALO]],IF(OR(I291,I292,I293,I294),FALSE,TRUE))</f>
        <v>0</v>
      </c>
      <c r="J295" s="2">
        <f>IF(Tabela1[[#This Row],[CZY PODLEWAMY]],300,0)</f>
        <v>0</v>
      </c>
      <c r="K295" s="2">
        <f>IF(Tabela1[[#This Row],[retencja]]=0,K294+1,0)</f>
        <v>9</v>
      </c>
    </row>
    <row r="296" spans="1:11" x14ac:dyDescent="0.25">
      <c r="A296" s="1">
        <v>44856</v>
      </c>
      <c r="B296">
        <v>1084</v>
      </c>
      <c r="C296">
        <f>IF(C295-D295+B296&lt;0,0,(C295-D295+B296))</f>
        <v>1687</v>
      </c>
      <c r="D296">
        <f>IF(WEEKDAY(Tabela1[[#This Row],[Data]],2)=3,260,190)+Tabela1[[#This Row],[PODLEWANIE]]</f>
        <v>190</v>
      </c>
      <c r="E296">
        <f>IF(C295-D295+B296&lt;0,-(C295-D295+B296),0)</f>
        <v>0</v>
      </c>
      <c r="F296" t="b">
        <f>Tabela1[[#This Row],[wodociagi]]=1</f>
        <v>0</v>
      </c>
      <c r="G296" s="2" t="b">
        <f>AND(Tabela1[[#This Row],[Data]]&gt;=DATE(2022,4,1),Tabela1[[#This Row],[Data]]&lt;=DATE(2022,9,30))</f>
        <v>0</v>
      </c>
      <c r="H296" s="2" t="b">
        <f>SUM(B292:B296)=0</f>
        <v>0</v>
      </c>
      <c r="I296" s="2" t="b">
        <f>AND(Tabela1[[#This Row],[1kwietnia-30wrzesnia]],Tabela1[[#This Row],[NIE PADALO]],IF(OR(I292,I293,I294,I295),FALSE,TRUE))</f>
        <v>0</v>
      </c>
      <c r="J296" s="2">
        <f>IF(Tabela1[[#This Row],[CZY PODLEWAMY]],300,0)</f>
        <v>0</v>
      </c>
      <c r="K296" s="2">
        <f>IF(Tabela1[[#This Row],[retencja]]=0,K295+1,0)</f>
        <v>0</v>
      </c>
    </row>
    <row r="297" spans="1:11" x14ac:dyDescent="0.25">
      <c r="A297" s="1">
        <v>44857</v>
      </c>
      <c r="B297">
        <v>1423</v>
      </c>
      <c r="C297">
        <f>IF(C296-D296+B297&lt;0,0,(C296-D296+B297))</f>
        <v>2920</v>
      </c>
      <c r="D297">
        <f>IF(WEEKDAY(Tabela1[[#This Row],[Data]],2)=3,260,190)+Tabela1[[#This Row],[PODLEWANIE]]</f>
        <v>190</v>
      </c>
      <c r="E297">
        <f>IF(C296-D296+B297&lt;0,-(C296-D296+B297),0)</f>
        <v>0</v>
      </c>
      <c r="F297" t="b">
        <f>Tabela1[[#This Row],[wodociagi]]=1</f>
        <v>0</v>
      </c>
      <c r="G297" s="2" t="b">
        <f>AND(Tabela1[[#This Row],[Data]]&gt;=DATE(2022,4,1),Tabela1[[#This Row],[Data]]&lt;=DATE(2022,9,30))</f>
        <v>0</v>
      </c>
      <c r="H297" s="2" t="b">
        <f>SUM(B293:B297)=0</f>
        <v>0</v>
      </c>
      <c r="I297" s="2" t="b">
        <f>AND(Tabela1[[#This Row],[1kwietnia-30wrzesnia]],Tabela1[[#This Row],[NIE PADALO]],IF(OR(I293,I294,I295,I296),FALSE,TRUE))</f>
        <v>0</v>
      </c>
      <c r="J297" s="2">
        <f>IF(Tabela1[[#This Row],[CZY PODLEWAMY]],300,0)</f>
        <v>0</v>
      </c>
      <c r="K297" s="2">
        <f>IF(Tabela1[[#This Row],[retencja]]=0,K296+1,0)</f>
        <v>0</v>
      </c>
    </row>
    <row r="298" spans="1:11" x14ac:dyDescent="0.25">
      <c r="A298" s="1">
        <v>44858</v>
      </c>
      <c r="B298">
        <v>1315</v>
      </c>
      <c r="C298">
        <f>IF(C297-D297+B298&lt;0,0,(C297-D297+B298))</f>
        <v>4045</v>
      </c>
      <c r="D298">
        <f>IF(WEEKDAY(Tabela1[[#This Row],[Data]],2)=3,260,190)+Tabela1[[#This Row],[PODLEWANIE]]</f>
        <v>190</v>
      </c>
      <c r="E298">
        <f>IF(C297-D297+B298&lt;0,-(C297-D297+B298),0)</f>
        <v>0</v>
      </c>
      <c r="F298" t="b">
        <f>Tabela1[[#This Row],[wodociagi]]=1</f>
        <v>0</v>
      </c>
      <c r="G298" s="2" t="b">
        <f>AND(Tabela1[[#This Row],[Data]]&gt;=DATE(2022,4,1),Tabela1[[#This Row],[Data]]&lt;=DATE(2022,9,30))</f>
        <v>0</v>
      </c>
      <c r="H298" s="2" t="b">
        <f>SUM(B294:B298)=0</f>
        <v>0</v>
      </c>
      <c r="I298" s="2" t="b">
        <f>AND(Tabela1[[#This Row],[1kwietnia-30wrzesnia]],Tabela1[[#This Row],[NIE PADALO]],IF(OR(I294,I295,I296,I297),FALSE,TRUE))</f>
        <v>0</v>
      </c>
      <c r="J298" s="2">
        <f>IF(Tabela1[[#This Row],[CZY PODLEWAMY]],300,0)</f>
        <v>0</v>
      </c>
      <c r="K298" s="2">
        <f>IF(Tabela1[[#This Row],[retencja]]=0,K297+1,0)</f>
        <v>0</v>
      </c>
    </row>
    <row r="299" spans="1:11" x14ac:dyDescent="0.25">
      <c r="A299" s="1">
        <v>44859</v>
      </c>
      <c r="B299">
        <v>717</v>
      </c>
      <c r="C299">
        <f>IF(C298-D298+B299&lt;0,0,(C298-D298+B299))</f>
        <v>4572</v>
      </c>
      <c r="D299">
        <f>IF(WEEKDAY(Tabela1[[#This Row],[Data]],2)=3,260,190)+Tabela1[[#This Row],[PODLEWANIE]]</f>
        <v>190</v>
      </c>
      <c r="E299">
        <f>IF(C298-D298+B299&lt;0,-(C298-D298+B299),0)</f>
        <v>0</v>
      </c>
      <c r="F299" t="b">
        <f>Tabela1[[#This Row],[wodociagi]]=1</f>
        <v>0</v>
      </c>
      <c r="G299" s="2" t="b">
        <f>AND(Tabela1[[#This Row],[Data]]&gt;=DATE(2022,4,1),Tabela1[[#This Row],[Data]]&lt;=DATE(2022,9,30))</f>
        <v>0</v>
      </c>
      <c r="H299" s="2" t="b">
        <f>SUM(B295:B299)=0</f>
        <v>0</v>
      </c>
      <c r="I299" s="2" t="b">
        <f>AND(Tabela1[[#This Row],[1kwietnia-30wrzesnia]],Tabela1[[#This Row],[NIE PADALO]],IF(OR(I295,I296,I297,I298),FALSE,TRUE))</f>
        <v>0</v>
      </c>
      <c r="J299" s="2">
        <f>IF(Tabela1[[#This Row],[CZY PODLEWAMY]],300,0)</f>
        <v>0</v>
      </c>
      <c r="K299" s="2">
        <f>IF(Tabela1[[#This Row],[retencja]]=0,K298+1,0)</f>
        <v>0</v>
      </c>
    </row>
    <row r="300" spans="1:11" x14ac:dyDescent="0.25">
      <c r="A300" s="1">
        <v>44860</v>
      </c>
      <c r="B300">
        <v>1398</v>
      </c>
      <c r="C300">
        <f>IF(C299-D299+B300&lt;0,0,(C299-D299+B300))</f>
        <v>5780</v>
      </c>
      <c r="D300">
        <f>IF(WEEKDAY(Tabela1[[#This Row],[Data]],2)=3,260,190)+Tabela1[[#This Row],[PODLEWANIE]]</f>
        <v>260</v>
      </c>
      <c r="E300">
        <f>IF(C299-D299+B300&lt;0,-(C299-D299+B300),0)</f>
        <v>0</v>
      </c>
      <c r="F300" t="b">
        <f>Tabela1[[#This Row],[wodociagi]]=1</f>
        <v>0</v>
      </c>
      <c r="G300" s="2" t="b">
        <f>AND(Tabela1[[#This Row],[Data]]&gt;=DATE(2022,4,1),Tabela1[[#This Row],[Data]]&lt;=DATE(2022,9,30))</f>
        <v>0</v>
      </c>
      <c r="H300" s="2" t="b">
        <f>SUM(B296:B300)=0</f>
        <v>0</v>
      </c>
      <c r="I300" s="2" t="b">
        <f>AND(Tabela1[[#This Row],[1kwietnia-30wrzesnia]],Tabela1[[#This Row],[NIE PADALO]],IF(OR(I296,I297,I298,I299),FALSE,TRUE))</f>
        <v>0</v>
      </c>
      <c r="J300" s="2">
        <f>IF(Tabela1[[#This Row],[CZY PODLEWAMY]],300,0)</f>
        <v>0</v>
      </c>
      <c r="K300" s="2">
        <f>IF(Tabela1[[#This Row],[retencja]]=0,K299+1,0)</f>
        <v>0</v>
      </c>
    </row>
    <row r="301" spans="1:11" x14ac:dyDescent="0.25">
      <c r="A301" s="1">
        <v>44861</v>
      </c>
      <c r="B301">
        <v>913</v>
      </c>
      <c r="C301">
        <f>IF(C300-D300+B301&lt;0,0,(C300-D300+B301))</f>
        <v>6433</v>
      </c>
      <c r="D301">
        <f>IF(WEEKDAY(Tabela1[[#This Row],[Data]],2)=3,260,190)+Tabela1[[#This Row],[PODLEWANIE]]</f>
        <v>190</v>
      </c>
      <c r="E301">
        <f>IF(C300-D300+B301&lt;0,-(C300-D300+B301),0)</f>
        <v>0</v>
      </c>
      <c r="F301" t="b">
        <f>Tabela1[[#This Row],[wodociagi]]=1</f>
        <v>0</v>
      </c>
      <c r="G301" s="2" t="b">
        <f>AND(Tabela1[[#This Row],[Data]]&gt;=DATE(2022,4,1),Tabela1[[#This Row],[Data]]&lt;=DATE(2022,9,30))</f>
        <v>0</v>
      </c>
      <c r="H301" s="2" t="b">
        <f>SUM(B297:B301)=0</f>
        <v>0</v>
      </c>
      <c r="I301" s="2" t="b">
        <f>AND(Tabela1[[#This Row],[1kwietnia-30wrzesnia]],Tabela1[[#This Row],[NIE PADALO]],IF(OR(I297,I298,I299,I300),FALSE,TRUE))</f>
        <v>0</v>
      </c>
      <c r="J301" s="2">
        <f>IF(Tabela1[[#This Row],[CZY PODLEWAMY]],300,0)</f>
        <v>0</v>
      </c>
      <c r="K301" s="2">
        <f>IF(Tabela1[[#This Row],[retencja]]=0,K300+1,0)</f>
        <v>0</v>
      </c>
    </row>
    <row r="302" spans="1:11" x14ac:dyDescent="0.25">
      <c r="A302" s="1">
        <v>44862</v>
      </c>
      <c r="B302">
        <v>660</v>
      </c>
      <c r="C302">
        <f>IF(C301-D301+B302&lt;0,0,(C301-D301+B302))</f>
        <v>6903</v>
      </c>
      <c r="D302">
        <f>IF(WEEKDAY(Tabela1[[#This Row],[Data]],2)=3,260,190)+Tabela1[[#This Row],[PODLEWANIE]]</f>
        <v>190</v>
      </c>
      <c r="E302">
        <f>IF(C301-D301+B302&lt;0,-(C301-D301+B302),0)</f>
        <v>0</v>
      </c>
      <c r="F302" t="b">
        <f>Tabela1[[#This Row],[wodociagi]]=1</f>
        <v>0</v>
      </c>
      <c r="G302" s="2" t="b">
        <f>AND(Tabela1[[#This Row],[Data]]&gt;=DATE(2022,4,1),Tabela1[[#This Row],[Data]]&lt;=DATE(2022,9,30))</f>
        <v>0</v>
      </c>
      <c r="H302" s="2" t="b">
        <f>SUM(B298:B302)=0</f>
        <v>0</v>
      </c>
      <c r="I302" s="2" t="b">
        <f>AND(Tabela1[[#This Row],[1kwietnia-30wrzesnia]],Tabela1[[#This Row],[NIE PADALO]],IF(OR(I298,I299,I300,I301),FALSE,TRUE))</f>
        <v>0</v>
      </c>
      <c r="J302" s="2">
        <f>IF(Tabela1[[#This Row],[CZY PODLEWAMY]],300,0)</f>
        <v>0</v>
      </c>
      <c r="K302" s="2">
        <f>IF(Tabela1[[#This Row],[retencja]]=0,K301+1,0)</f>
        <v>0</v>
      </c>
    </row>
    <row r="303" spans="1:11" x14ac:dyDescent="0.25">
      <c r="A303" s="1">
        <v>44863</v>
      </c>
      <c r="B303">
        <v>0</v>
      </c>
      <c r="C303">
        <f>IF(C302-D302+B303&lt;0,0,(C302-D302+B303))</f>
        <v>6713</v>
      </c>
      <c r="D303">
        <f>IF(WEEKDAY(Tabela1[[#This Row],[Data]],2)=3,260,190)+Tabela1[[#This Row],[PODLEWANIE]]</f>
        <v>190</v>
      </c>
      <c r="E303">
        <f>IF(C302-D302+B303&lt;0,-(C302-D302+B303),0)</f>
        <v>0</v>
      </c>
      <c r="F303" t="b">
        <f>Tabela1[[#This Row],[wodociagi]]=1</f>
        <v>0</v>
      </c>
      <c r="G303" s="2" t="b">
        <f>AND(Tabela1[[#This Row],[Data]]&gt;=DATE(2022,4,1),Tabela1[[#This Row],[Data]]&lt;=DATE(2022,9,30))</f>
        <v>0</v>
      </c>
      <c r="H303" s="2" t="b">
        <f>SUM(B299:B303)=0</f>
        <v>0</v>
      </c>
      <c r="I303" s="2" t="b">
        <f>AND(Tabela1[[#This Row],[1kwietnia-30wrzesnia]],Tabela1[[#This Row],[NIE PADALO]],IF(OR(I299,I300,I301,I302),FALSE,TRUE))</f>
        <v>0</v>
      </c>
      <c r="J303" s="2">
        <f>IF(Tabela1[[#This Row],[CZY PODLEWAMY]],300,0)</f>
        <v>0</v>
      </c>
      <c r="K303" s="2">
        <f>IF(Tabela1[[#This Row],[retencja]]=0,K302+1,0)</f>
        <v>1</v>
      </c>
    </row>
    <row r="304" spans="1:11" x14ac:dyDescent="0.25">
      <c r="A304" s="1">
        <v>44864</v>
      </c>
      <c r="B304">
        <v>0</v>
      </c>
      <c r="C304">
        <f>IF(C303-D303+B304&lt;0,0,(C303-D303+B304))</f>
        <v>6523</v>
      </c>
      <c r="D304">
        <f>IF(WEEKDAY(Tabela1[[#This Row],[Data]],2)=3,260,190)+Tabela1[[#This Row],[PODLEWANIE]]</f>
        <v>190</v>
      </c>
      <c r="E304">
        <f>IF(C303-D303+B304&lt;0,-(C303-D303+B304),0)</f>
        <v>0</v>
      </c>
      <c r="F304" t="b">
        <f>Tabela1[[#This Row],[wodociagi]]=1</f>
        <v>0</v>
      </c>
      <c r="G304" s="2" t="b">
        <f>AND(Tabela1[[#This Row],[Data]]&gt;=DATE(2022,4,1),Tabela1[[#This Row],[Data]]&lt;=DATE(2022,9,30))</f>
        <v>0</v>
      </c>
      <c r="H304" s="2" t="b">
        <f>SUM(B300:B304)=0</f>
        <v>0</v>
      </c>
      <c r="I304" s="2" t="b">
        <f>AND(Tabela1[[#This Row],[1kwietnia-30wrzesnia]],Tabela1[[#This Row],[NIE PADALO]],IF(OR(I300,I301,I302,I303),FALSE,TRUE))</f>
        <v>0</v>
      </c>
      <c r="J304" s="2">
        <f>IF(Tabela1[[#This Row],[CZY PODLEWAMY]],300,0)</f>
        <v>0</v>
      </c>
      <c r="K304" s="2">
        <f>IF(Tabela1[[#This Row],[retencja]]=0,K303+1,0)</f>
        <v>2</v>
      </c>
    </row>
    <row r="305" spans="1:11" x14ac:dyDescent="0.25">
      <c r="A305" s="1">
        <v>44865</v>
      </c>
      <c r="B305">
        <v>0</v>
      </c>
      <c r="C305">
        <f>IF(C304-D304+B305&lt;0,0,(C304-D304+B305))</f>
        <v>6333</v>
      </c>
      <c r="D305">
        <f>IF(WEEKDAY(Tabela1[[#This Row],[Data]],2)=3,260,190)+Tabela1[[#This Row],[PODLEWANIE]]</f>
        <v>190</v>
      </c>
      <c r="E305">
        <f>IF(C304-D304+B305&lt;0,-(C304-D304+B305),0)</f>
        <v>0</v>
      </c>
      <c r="F305" t="b">
        <f>Tabela1[[#This Row],[wodociagi]]=1</f>
        <v>0</v>
      </c>
      <c r="G305" s="2" t="b">
        <f>AND(Tabela1[[#This Row],[Data]]&gt;=DATE(2022,4,1),Tabela1[[#This Row],[Data]]&lt;=DATE(2022,9,30))</f>
        <v>0</v>
      </c>
      <c r="H305" s="2" t="b">
        <f>SUM(B301:B305)=0</f>
        <v>0</v>
      </c>
      <c r="I305" s="2" t="b">
        <f>AND(Tabela1[[#This Row],[1kwietnia-30wrzesnia]],Tabela1[[#This Row],[NIE PADALO]],IF(OR(I301,I302,I303,I304),FALSE,TRUE))</f>
        <v>0</v>
      </c>
      <c r="J305" s="2">
        <f>IF(Tabela1[[#This Row],[CZY PODLEWAMY]],300,0)</f>
        <v>0</v>
      </c>
      <c r="K305" s="2">
        <f>IF(Tabela1[[#This Row],[retencja]]=0,K304+1,0)</f>
        <v>3</v>
      </c>
    </row>
    <row r="306" spans="1:11" x14ac:dyDescent="0.25">
      <c r="A306" s="1">
        <v>44866</v>
      </c>
      <c r="B306">
        <v>0</v>
      </c>
      <c r="C306">
        <f>IF(C305-D305+B306&lt;0,0,(C305-D305+B306))</f>
        <v>6143</v>
      </c>
      <c r="D306">
        <f>IF(WEEKDAY(Tabela1[[#This Row],[Data]],2)=3,260,190)+Tabela1[[#This Row],[PODLEWANIE]]</f>
        <v>190</v>
      </c>
      <c r="E306">
        <f>IF(C305-D305+B306&lt;0,-(C305-D305+B306),0)</f>
        <v>0</v>
      </c>
      <c r="F306" t="b">
        <f>Tabela1[[#This Row],[wodociagi]]=1</f>
        <v>0</v>
      </c>
      <c r="G306" s="2" t="b">
        <f>AND(Tabela1[[#This Row],[Data]]&gt;=DATE(2022,4,1),Tabela1[[#This Row],[Data]]&lt;=DATE(2022,9,30))</f>
        <v>0</v>
      </c>
      <c r="H306" s="2" t="b">
        <f>SUM(B302:B306)=0</f>
        <v>0</v>
      </c>
      <c r="I306" s="2" t="b">
        <f>AND(Tabela1[[#This Row],[1kwietnia-30wrzesnia]],Tabela1[[#This Row],[NIE PADALO]],IF(OR(I302,I303,I304,I305),FALSE,TRUE))</f>
        <v>0</v>
      </c>
      <c r="J306" s="2">
        <f>IF(Tabela1[[#This Row],[CZY PODLEWAMY]],300,0)</f>
        <v>0</v>
      </c>
      <c r="K306" s="2">
        <f>IF(Tabela1[[#This Row],[retencja]]=0,K305+1,0)</f>
        <v>4</v>
      </c>
    </row>
    <row r="307" spans="1:11" x14ac:dyDescent="0.25">
      <c r="A307" s="1">
        <v>44867</v>
      </c>
      <c r="B307">
        <v>0</v>
      </c>
      <c r="C307">
        <f>IF(C306-D306+B307&lt;0,0,(C306-D306+B307))</f>
        <v>5953</v>
      </c>
      <c r="D307">
        <f>IF(WEEKDAY(Tabela1[[#This Row],[Data]],2)=3,260,190)+Tabela1[[#This Row],[PODLEWANIE]]</f>
        <v>260</v>
      </c>
      <c r="E307">
        <f>IF(C306-D306+B307&lt;0,-(C306-D306+B307),0)</f>
        <v>0</v>
      </c>
      <c r="F307" t="b">
        <f>Tabela1[[#This Row],[wodociagi]]=1</f>
        <v>0</v>
      </c>
      <c r="G307" s="2" t="b">
        <f>AND(Tabela1[[#This Row],[Data]]&gt;=DATE(2022,4,1),Tabela1[[#This Row],[Data]]&lt;=DATE(2022,9,30))</f>
        <v>0</v>
      </c>
      <c r="H307" s="2" t="b">
        <f>SUM(B303:B307)=0</f>
        <v>1</v>
      </c>
      <c r="I307" s="2" t="b">
        <f>AND(Tabela1[[#This Row],[1kwietnia-30wrzesnia]],Tabela1[[#This Row],[NIE PADALO]],IF(OR(I303,I304,I305,I306),FALSE,TRUE))</f>
        <v>0</v>
      </c>
      <c r="J307" s="2">
        <f>IF(Tabela1[[#This Row],[CZY PODLEWAMY]],300,0)</f>
        <v>0</v>
      </c>
      <c r="K307" s="2">
        <f>IF(Tabela1[[#This Row],[retencja]]=0,K306+1,0)</f>
        <v>5</v>
      </c>
    </row>
    <row r="308" spans="1:11" x14ac:dyDescent="0.25">
      <c r="A308" s="1">
        <v>44868</v>
      </c>
      <c r="B308">
        <v>935</v>
      </c>
      <c r="C308">
        <f>IF(C307-D307+B308&lt;0,0,(C307-D307+B308))</f>
        <v>6628</v>
      </c>
      <c r="D308">
        <f>IF(WEEKDAY(Tabela1[[#This Row],[Data]],2)=3,260,190)+Tabela1[[#This Row],[PODLEWANIE]]</f>
        <v>190</v>
      </c>
      <c r="E308">
        <f>IF(C307-D307+B308&lt;0,-(C307-D307+B308),0)</f>
        <v>0</v>
      </c>
      <c r="F308" t="b">
        <f>Tabela1[[#This Row],[wodociagi]]=1</f>
        <v>0</v>
      </c>
      <c r="G308" s="2" t="b">
        <f>AND(Tabela1[[#This Row],[Data]]&gt;=DATE(2022,4,1),Tabela1[[#This Row],[Data]]&lt;=DATE(2022,9,30))</f>
        <v>0</v>
      </c>
      <c r="H308" s="2" t="b">
        <f>SUM(B304:B308)=0</f>
        <v>0</v>
      </c>
      <c r="I308" s="2" t="b">
        <f>AND(Tabela1[[#This Row],[1kwietnia-30wrzesnia]],Tabela1[[#This Row],[NIE PADALO]],IF(OR(I304,I305,I306,I307),FALSE,TRUE))</f>
        <v>0</v>
      </c>
      <c r="J308" s="2">
        <f>IF(Tabela1[[#This Row],[CZY PODLEWAMY]],300,0)</f>
        <v>0</v>
      </c>
      <c r="K308" s="2">
        <f>IF(Tabela1[[#This Row],[retencja]]=0,K307+1,0)</f>
        <v>0</v>
      </c>
    </row>
    <row r="309" spans="1:11" x14ac:dyDescent="0.25">
      <c r="A309" s="1">
        <v>44869</v>
      </c>
      <c r="B309">
        <v>648</v>
      </c>
      <c r="C309">
        <f>IF(C308-D308+B309&lt;0,0,(C308-D308+B309))</f>
        <v>7086</v>
      </c>
      <c r="D309">
        <f>IF(WEEKDAY(Tabela1[[#This Row],[Data]],2)=3,260,190)+Tabela1[[#This Row],[PODLEWANIE]]</f>
        <v>190</v>
      </c>
      <c r="E309">
        <f>IF(C308-D308+B309&lt;0,-(C308-D308+B309),0)</f>
        <v>0</v>
      </c>
      <c r="F309" t="b">
        <f>Tabela1[[#This Row],[wodociagi]]=1</f>
        <v>0</v>
      </c>
      <c r="G309" s="2" t="b">
        <f>AND(Tabela1[[#This Row],[Data]]&gt;=DATE(2022,4,1),Tabela1[[#This Row],[Data]]&lt;=DATE(2022,9,30))</f>
        <v>0</v>
      </c>
      <c r="H309" s="2" t="b">
        <f>SUM(B305:B309)=0</f>
        <v>0</v>
      </c>
      <c r="I309" s="2" t="b">
        <f>AND(Tabela1[[#This Row],[1kwietnia-30wrzesnia]],Tabela1[[#This Row],[NIE PADALO]],IF(OR(I305,I306,I307,I308),FALSE,TRUE))</f>
        <v>0</v>
      </c>
      <c r="J309" s="2">
        <f>IF(Tabela1[[#This Row],[CZY PODLEWAMY]],300,0)</f>
        <v>0</v>
      </c>
      <c r="K309" s="2">
        <f>IF(Tabela1[[#This Row],[retencja]]=0,K308+1,0)</f>
        <v>0</v>
      </c>
    </row>
    <row r="310" spans="1:11" x14ac:dyDescent="0.25">
      <c r="A310" s="1">
        <v>44870</v>
      </c>
      <c r="B310">
        <v>793</v>
      </c>
      <c r="C310">
        <f>IF(C309-D309+B310&lt;0,0,(C309-D309+B310))</f>
        <v>7689</v>
      </c>
      <c r="D310">
        <f>IF(WEEKDAY(Tabela1[[#This Row],[Data]],2)=3,260,190)+Tabela1[[#This Row],[PODLEWANIE]]</f>
        <v>190</v>
      </c>
      <c r="E310">
        <f>IF(C309-D309+B310&lt;0,-(C309-D309+B310),0)</f>
        <v>0</v>
      </c>
      <c r="F310" t="b">
        <f>Tabela1[[#This Row],[wodociagi]]=1</f>
        <v>0</v>
      </c>
      <c r="G310" s="2" t="b">
        <f>AND(Tabela1[[#This Row],[Data]]&gt;=DATE(2022,4,1),Tabela1[[#This Row],[Data]]&lt;=DATE(2022,9,30))</f>
        <v>0</v>
      </c>
      <c r="H310" s="2" t="b">
        <f>SUM(B306:B310)=0</f>
        <v>0</v>
      </c>
      <c r="I310" s="2" t="b">
        <f>AND(Tabela1[[#This Row],[1kwietnia-30wrzesnia]],Tabela1[[#This Row],[NIE PADALO]],IF(OR(I306,I307,I308,I309),FALSE,TRUE))</f>
        <v>0</v>
      </c>
      <c r="J310" s="2">
        <f>IF(Tabela1[[#This Row],[CZY PODLEWAMY]],300,0)</f>
        <v>0</v>
      </c>
      <c r="K310" s="2">
        <f>IF(Tabela1[[#This Row],[retencja]]=0,K309+1,0)</f>
        <v>0</v>
      </c>
    </row>
    <row r="311" spans="1:11" x14ac:dyDescent="0.25">
      <c r="A311" s="1">
        <v>44871</v>
      </c>
      <c r="B311">
        <v>1276</v>
      </c>
      <c r="C311">
        <f>IF(C310-D310+B311&lt;0,0,(C310-D310+B311))</f>
        <v>8775</v>
      </c>
      <c r="D311">
        <f>IF(WEEKDAY(Tabela1[[#This Row],[Data]],2)=3,260,190)+Tabela1[[#This Row],[PODLEWANIE]]</f>
        <v>190</v>
      </c>
      <c r="E311">
        <f>IF(C310-D310+B311&lt;0,-(C310-D310+B311),0)</f>
        <v>0</v>
      </c>
      <c r="F311" t="b">
        <f>Tabela1[[#This Row],[wodociagi]]=1</f>
        <v>0</v>
      </c>
      <c r="G311" s="2" t="b">
        <f>AND(Tabela1[[#This Row],[Data]]&gt;=DATE(2022,4,1),Tabela1[[#This Row],[Data]]&lt;=DATE(2022,9,30))</f>
        <v>0</v>
      </c>
      <c r="H311" s="2" t="b">
        <f>SUM(B307:B311)=0</f>
        <v>0</v>
      </c>
      <c r="I311" s="2" t="b">
        <f>AND(Tabela1[[#This Row],[1kwietnia-30wrzesnia]],Tabela1[[#This Row],[NIE PADALO]],IF(OR(I307,I308,I309,I310),FALSE,TRUE))</f>
        <v>0</v>
      </c>
      <c r="J311" s="2">
        <f>IF(Tabela1[[#This Row],[CZY PODLEWAMY]],300,0)</f>
        <v>0</v>
      </c>
      <c r="K311" s="2">
        <f>IF(Tabela1[[#This Row],[retencja]]=0,K310+1,0)</f>
        <v>0</v>
      </c>
    </row>
    <row r="312" spans="1:11" x14ac:dyDescent="0.25">
      <c r="A312" s="1">
        <v>44872</v>
      </c>
      <c r="B312">
        <v>1234</v>
      </c>
      <c r="C312">
        <f>IF(C311-D311+B312&lt;0,0,(C311-D311+B312))</f>
        <v>9819</v>
      </c>
      <c r="D312">
        <f>IF(WEEKDAY(Tabela1[[#This Row],[Data]],2)=3,260,190)+Tabela1[[#This Row],[PODLEWANIE]]</f>
        <v>190</v>
      </c>
      <c r="E312">
        <f>IF(C311-D311+B312&lt;0,-(C311-D311+B312),0)</f>
        <v>0</v>
      </c>
      <c r="F312" t="b">
        <f>Tabela1[[#This Row],[wodociagi]]=1</f>
        <v>0</v>
      </c>
      <c r="G312" s="2" t="b">
        <f>AND(Tabela1[[#This Row],[Data]]&gt;=DATE(2022,4,1),Tabela1[[#This Row],[Data]]&lt;=DATE(2022,9,30))</f>
        <v>0</v>
      </c>
      <c r="H312" s="2" t="b">
        <f>SUM(B308:B312)=0</f>
        <v>0</v>
      </c>
      <c r="I312" s="2" t="b">
        <f>AND(Tabela1[[#This Row],[1kwietnia-30wrzesnia]],Tabela1[[#This Row],[NIE PADALO]],IF(OR(I308,I309,I310,I311),FALSE,TRUE))</f>
        <v>0</v>
      </c>
      <c r="J312" s="2">
        <f>IF(Tabela1[[#This Row],[CZY PODLEWAMY]],300,0)</f>
        <v>0</v>
      </c>
      <c r="K312" s="2">
        <f>IF(Tabela1[[#This Row],[retencja]]=0,K311+1,0)</f>
        <v>0</v>
      </c>
    </row>
    <row r="313" spans="1:11" x14ac:dyDescent="0.25">
      <c r="A313" s="1">
        <v>44873</v>
      </c>
      <c r="B313">
        <v>1302</v>
      </c>
      <c r="C313">
        <f>IF(C312-D312+B313&lt;0,0,(C312-D312+B313))</f>
        <v>10931</v>
      </c>
      <c r="D313">
        <f>IF(WEEKDAY(Tabela1[[#This Row],[Data]],2)=3,260,190)+Tabela1[[#This Row],[PODLEWANIE]]</f>
        <v>190</v>
      </c>
      <c r="E313">
        <f>IF(C312-D312+B313&lt;0,-(C312-D312+B313),0)</f>
        <v>0</v>
      </c>
      <c r="F313" t="b">
        <f>Tabela1[[#This Row],[wodociagi]]=1</f>
        <v>0</v>
      </c>
      <c r="G313" s="2" t="b">
        <f>AND(Tabela1[[#This Row],[Data]]&gt;=DATE(2022,4,1),Tabela1[[#This Row],[Data]]&lt;=DATE(2022,9,30))</f>
        <v>0</v>
      </c>
      <c r="H313" s="2" t="b">
        <f>SUM(B309:B313)=0</f>
        <v>0</v>
      </c>
      <c r="I313" s="2" t="b">
        <f>AND(Tabela1[[#This Row],[1kwietnia-30wrzesnia]],Tabela1[[#This Row],[NIE PADALO]],IF(OR(I309,I310,I311,I312),FALSE,TRUE))</f>
        <v>0</v>
      </c>
      <c r="J313" s="2">
        <f>IF(Tabela1[[#This Row],[CZY PODLEWAMY]],300,0)</f>
        <v>0</v>
      </c>
      <c r="K313" s="2">
        <f>IF(Tabela1[[#This Row],[retencja]]=0,K312+1,0)</f>
        <v>0</v>
      </c>
    </row>
    <row r="314" spans="1:11" x14ac:dyDescent="0.25">
      <c r="A314" s="1">
        <v>44874</v>
      </c>
      <c r="B314">
        <v>1316</v>
      </c>
      <c r="C314">
        <f>IF(C313-D313+B314&lt;0,0,(C313-D313+B314))</f>
        <v>12057</v>
      </c>
      <c r="D314">
        <f>IF(WEEKDAY(Tabela1[[#This Row],[Data]],2)=3,260,190)+Tabela1[[#This Row],[PODLEWANIE]]</f>
        <v>260</v>
      </c>
      <c r="E314">
        <f>IF(C313-D313+B314&lt;0,-(C313-D313+B314),0)</f>
        <v>0</v>
      </c>
      <c r="F314" t="b">
        <f>Tabela1[[#This Row],[wodociagi]]=1</f>
        <v>0</v>
      </c>
      <c r="G314" s="2" t="b">
        <f>AND(Tabela1[[#This Row],[Data]]&gt;=DATE(2022,4,1),Tabela1[[#This Row],[Data]]&lt;=DATE(2022,9,30))</f>
        <v>0</v>
      </c>
      <c r="H314" s="2" t="b">
        <f>SUM(B310:B314)=0</f>
        <v>0</v>
      </c>
      <c r="I314" s="2" t="b">
        <f>AND(Tabela1[[#This Row],[1kwietnia-30wrzesnia]],Tabela1[[#This Row],[NIE PADALO]],IF(OR(I310,I311,I312,I313),FALSE,TRUE))</f>
        <v>0</v>
      </c>
      <c r="J314" s="2">
        <f>IF(Tabela1[[#This Row],[CZY PODLEWAMY]],300,0)</f>
        <v>0</v>
      </c>
      <c r="K314" s="2">
        <f>IF(Tabela1[[#This Row],[retencja]]=0,K313+1,0)</f>
        <v>0</v>
      </c>
    </row>
    <row r="315" spans="1:11" x14ac:dyDescent="0.25">
      <c r="A315" s="1">
        <v>44875</v>
      </c>
      <c r="B315">
        <v>1463</v>
      </c>
      <c r="C315">
        <f>IF(C314-D314+B315&lt;0,0,(C314-D314+B315))</f>
        <v>13260</v>
      </c>
      <c r="D315">
        <f>IF(WEEKDAY(Tabela1[[#This Row],[Data]],2)=3,260,190)+Tabela1[[#This Row],[PODLEWANIE]]</f>
        <v>190</v>
      </c>
      <c r="E315">
        <f>IF(C314-D314+B315&lt;0,-(C314-D314+B315),0)</f>
        <v>0</v>
      </c>
      <c r="F315" t="b">
        <f>Tabela1[[#This Row],[wodociagi]]=1</f>
        <v>0</v>
      </c>
      <c r="G315" s="2" t="b">
        <f>AND(Tabela1[[#This Row],[Data]]&gt;=DATE(2022,4,1),Tabela1[[#This Row],[Data]]&lt;=DATE(2022,9,30))</f>
        <v>0</v>
      </c>
      <c r="H315" s="2" t="b">
        <f>SUM(B311:B315)=0</f>
        <v>0</v>
      </c>
      <c r="I315" s="2" t="b">
        <f>AND(Tabela1[[#This Row],[1kwietnia-30wrzesnia]],Tabela1[[#This Row],[NIE PADALO]],IF(OR(I311,I312,I313,I314),FALSE,TRUE))</f>
        <v>0</v>
      </c>
      <c r="J315" s="2">
        <f>IF(Tabela1[[#This Row],[CZY PODLEWAMY]],300,0)</f>
        <v>0</v>
      </c>
      <c r="K315" s="2">
        <f>IF(Tabela1[[#This Row],[retencja]]=0,K314+1,0)</f>
        <v>0</v>
      </c>
    </row>
    <row r="316" spans="1:11" x14ac:dyDescent="0.25">
      <c r="A316" s="1">
        <v>44876</v>
      </c>
      <c r="B316">
        <v>771</v>
      </c>
      <c r="C316">
        <f>IF(C315-D315+B316&lt;0,0,(C315-D315+B316))</f>
        <v>13841</v>
      </c>
      <c r="D316">
        <f>IF(WEEKDAY(Tabela1[[#This Row],[Data]],2)=3,260,190)+Tabela1[[#This Row],[PODLEWANIE]]</f>
        <v>190</v>
      </c>
      <c r="E316">
        <f>IF(C315-D315+B316&lt;0,-(C315-D315+B316),0)</f>
        <v>0</v>
      </c>
      <c r="F316" t="b">
        <f>Tabela1[[#This Row],[wodociagi]]=1</f>
        <v>0</v>
      </c>
      <c r="G316" s="2" t="b">
        <f>AND(Tabela1[[#This Row],[Data]]&gt;=DATE(2022,4,1),Tabela1[[#This Row],[Data]]&lt;=DATE(2022,9,30))</f>
        <v>0</v>
      </c>
      <c r="H316" s="2" t="b">
        <f>SUM(B312:B316)=0</f>
        <v>0</v>
      </c>
      <c r="I316" s="2" t="b">
        <f>AND(Tabela1[[#This Row],[1kwietnia-30wrzesnia]],Tabela1[[#This Row],[NIE PADALO]],IF(OR(I312,I313,I314,I315),FALSE,TRUE))</f>
        <v>0</v>
      </c>
      <c r="J316" s="2">
        <f>IF(Tabela1[[#This Row],[CZY PODLEWAMY]],300,0)</f>
        <v>0</v>
      </c>
      <c r="K316" s="2">
        <f>IF(Tabela1[[#This Row],[retencja]]=0,K315+1,0)</f>
        <v>0</v>
      </c>
    </row>
    <row r="317" spans="1:11" x14ac:dyDescent="0.25">
      <c r="A317" s="1">
        <v>44877</v>
      </c>
      <c r="B317">
        <v>0</v>
      </c>
      <c r="C317">
        <f>IF(C316-D316+B317&lt;0,0,(C316-D316+B317))</f>
        <v>13651</v>
      </c>
      <c r="D317">
        <f>IF(WEEKDAY(Tabela1[[#This Row],[Data]],2)=3,260,190)+Tabela1[[#This Row],[PODLEWANIE]]</f>
        <v>190</v>
      </c>
      <c r="E317">
        <f>IF(C316-D316+B317&lt;0,-(C316-D316+B317),0)</f>
        <v>0</v>
      </c>
      <c r="F317" t="b">
        <f>Tabela1[[#This Row],[wodociagi]]=1</f>
        <v>0</v>
      </c>
      <c r="G317" s="2" t="b">
        <f>AND(Tabela1[[#This Row],[Data]]&gt;=DATE(2022,4,1),Tabela1[[#This Row],[Data]]&lt;=DATE(2022,9,30))</f>
        <v>0</v>
      </c>
      <c r="H317" s="2" t="b">
        <f>SUM(B313:B317)=0</f>
        <v>0</v>
      </c>
      <c r="I317" s="2" t="b">
        <f>AND(Tabela1[[#This Row],[1kwietnia-30wrzesnia]],Tabela1[[#This Row],[NIE PADALO]],IF(OR(I313,I314,I315,I316),FALSE,TRUE))</f>
        <v>0</v>
      </c>
      <c r="J317" s="2">
        <f>IF(Tabela1[[#This Row],[CZY PODLEWAMY]],300,0)</f>
        <v>0</v>
      </c>
      <c r="K317" s="2">
        <f>IF(Tabela1[[#This Row],[retencja]]=0,K316+1,0)</f>
        <v>1</v>
      </c>
    </row>
    <row r="318" spans="1:11" x14ac:dyDescent="0.25">
      <c r="A318" s="1">
        <v>44878</v>
      </c>
      <c r="B318">
        <v>0</v>
      </c>
      <c r="C318">
        <f>IF(C317-D317+B318&lt;0,0,(C317-D317+B318))</f>
        <v>13461</v>
      </c>
      <c r="D318">
        <f>IF(WEEKDAY(Tabela1[[#This Row],[Data]],2)=3,260,190)+Tabela1[[#This Row],[PODLEWANIE]]</f>
        <v>190</v>
      </c>
      <c r="E318">
        <f>IF(C317-D317+B318&lt;0,-(C317-D317+B318),0)</f>
        <v>0</v>
      </c>
      <c r="F318" t="b">
        <f>Tabela1[[#This Row],[wodociagi]]=1</f>
        <v>0</v>
      </c>
      <c r="G318" s="2" t="b">
        <f>AND(Tabela1[[#This Row],[Data]]&gt;=DATE(2022,4,1),Tabela1[[#This Row],[Data]]&lt;=DATE(2022,9,30))</f>
        <v>0</v>
      </c>
      <c r="H318" s="2" t="b">
        <f>SUM(B314:B318)=0</f>
        <v>0</v>
      </c>
      <c r="I318" s="2" t="b">
        <f>AND(Tabela1[[#This Row],[1kwietnia-30wrzesnia]],Tabela1[[#This Row],[NIE PADALO]],IF(OR(I314,I315,I316,I317),FALSE,TRUE))</f>
        <v>0</v>
      </c>
      <c r="J318" s="2">
        <f>IF(Tabela1[[#This Row],[CZY PODLEWAMY]],300,0)</f>
        <v>0</v>
      </c>
      <c r="K318" s="2">
        <f>IF(Tabela1[[#This Row],[retencja]]=0,K317+1,0)</f>
        <v>2</v>
      </c>
    </row>
    <row r="319" spans="1:11" x14ac:dyDescent="0.25">
      <c r="A319" s="1">
        <v>44879</v>
      </c>
      <c r="B319">
        <v>0</v>
      </c>
      <c r="C319">
        <f>IF(C318-D318+B319&lt;0,0,(C318-D318+B319))</f>
        <v>13271</v>
      </c>
      <c r="D319">
        <f>IF(WEEKDAY(Tabela1[[#This Row],[Data]],2)=3,260,190)+Tabela1[[#This Row],[PODLEWANIE]]</f>
        <v>190</v>
      </c>
      <c r="E319">
        <f>IF(C318-D318+B319&lt;0,-(C318-D318+B319),0)</f>
        <v>0</v>
      </c>
      <c r="F319" t="b">
        <f>Tabela1[[#This Row],[wodociagi]]=1</f>
        <v>0</v>
      </c>
      <c r="G319" s="2" t="b">
        <f>AND(Tabela1[[#This Row],[Data]]&gt;=DATE(2022,4,1),Tabela1[[#This Row],[Data]]&lt;=DATE(2022,9,30))</f>
        <v>0</v>
      </c>
      <c r="H319" s="2" t="b">
        <f>SUM(B315:B319)=0</f>
        <v>0</v>
      </c>
      <c r="I319" s="2" t="b">
        <f>AND(Tabela1[[#This Row],[1kwietnia-30wrzesnia]],Tabela1[[#This Row],[NIE PADALO]],IF(OR(I315,I316,I317,I318),FALSE,TRUE))</f>
        <v>0</v>
      </c>
      <c r="J319" s="2">
        <f>IF(Tabela1[[#This Row],[CZY PODLEWAMY]],300,0)</f>
        <v>0</v>
      </c>
      <c r="K319" s="2">
        <f>IF(Tabela1[[#This Row],[retencja]]=0,K318+1,0)</f>
        <v>3</v>
      </c>
    </row>
    <row r="320" spans="1:11" x14ac:dyDescent="0.25">
      <c r="A320" s="1">
        <v>44880</v>
      </c>
      <c r="B320">
        <v>0</v>
      </c>
      <c r="C320">
        <f>IF(C319-D319+B320&lt;0,0,(C319-D319+B320))</f>
        <v>13081</v>
      </c>
      <c r="D320">
        <f>IF(WEEKDAY(Tabela1[[#This Row],[Data]],2)=3,260,190)+Tabela1[[#This Row],[PODLEWANIE]]</f>
        <v>190</v>
      </c>
      <c r="E320">
        <f>IF(C319-D319+B320&lt;0,-(C319-D319+B320),0)</f>
        <v>0</v>
      </c>
      <c r="F320" t="b">
        <f>Tabela1[[#This Row],[wodociagi]]=1</f>
        <v>0</v>
      </c>
      <c r="G320" s="2" t="b">
        <f>AND(Tabela1[[#This Row],[Data]]&gt;=DATE(2022,4,1),Tabela1[[#This Row],[Data]]&lt;=DATE(2022,9,30))</f>
        <v>0</v>
      </c>
      <c r="H320" s="2" t="b">
        <f>SUM(B316:B320)=0</f>
        <v>0</v>
      </c>
      <c r="I320" s="2" t="b">
        <f>AND(Tabela1[[#This Row],[1kwietnia-30wrzesnia]],Tabela1[[#This Row],[NIE PADALO]],IF(OR(I316,I317,I318,I319),FALSE,TRUE))</f>
        <v>0</v>
      </c>
      <c r="J320" s="2">
        <f>IF(Tabela1[[#This Row],[CZY PODLEWAMY]],300,0)</f>
        <v>0</v>
      </c>
      <c r="K320" s="2">
        <f>IF(Tabela1[[#This Row],[retencja]]=0,K319+1,0)</f>
        <v>4</v>
      </c>
    </row>
    <row r="321" spans="1:11" x14ac:dyDescent="0.25">
      <c r="A321" s="1">
        <v>44881</v>
      </c>
      <c r="B321">
        <v>0</v>
      </c>
      <c r="C321">
        <f>IF(C320-D320+B321&lt;0,0,(C320-D320+B321))</f>
        <v>12891</v>
      </c>
      <c r="D321">
        <f>IF(WEEKDAY(Tabela1[[#This Row],[Data]],2)=3,260,190)+Tabela1[[#This Row],[PODLEWANIE]]</f>
        <v>260</v>
      </c>
      <c r="E321">
        <f>IF(C320-D320+B321&lt;0,-(C320-D320+B321),0)</f>
        <v>0</v>
      </c>
      <c r="F321" t="b">
        <f>Tabela1[[#This Row],[wodociagi]]=1</f>
        <v>0</v>
      </c>
      <c r="G321" s="2" t="b">
        <f>AND(Tabela1[[#This Row],[Data]]&gt;=DATE(2022,4,1),Tabela1[[#This Row],[Data]]&lt;=DATE(2022,9,30))</f>
        <v>0</v>
      </c>
      <c r="H321" s="2" t="b">
        <f>SUM(B317:B321)=0</f>
        <v>1</v>
      </c>
      <c r="I321" s="2" t="b">
        <f>AND(Tabela1[[#This Row],[1kwietnia-30wrzesnia]],Tabela1[[#This Row],[NIE PADALO]],IF(OR(I317,I318,I319,I320),FALSE,TRUE))</f>
        <v>0</v>
      </c>
      <c r="J321" s="2">
        <f>IF(Tabela1[[#This Row],[CZY PODLEWAMY]],300,0)</f>
        <v>0</v>
      </c>
      <c r="K321" s="2">
        <f>IF(Tabela1[[#This Row],[retencja]]=0,K320+1,0)</f>
        <v>5</v>
      </c>
    </row>
    <row r="322" spans="1:11" x14ac:dyDescent="0.25">
      <c r="A322" s="1">
        <v>44882</v>
      </c>
      <c r="B322">
        <v>0</v>
      </c>
      <c r="C322">
        <f>IF(C321-D321+B322&lt;0,0,(C321-D321+B322))</f>
        <v>12631</v>
      </c>
      <c r="D322">
        <f>IF(WEEKDAY(Tabela1[[#This Row],[Data]],2)=3,260,190)+Tabela1[[#This Row],[PODLEWANIE]]</f>
        <v>190</v>
      </c>
      <c r="E322">
        <f>IF(C321-D321+B322&lt;0,-(C321-D321+B322),0)</f>
        <v>0</v>
      </c>
      <c r="F322" t="b">
        <f>Tabela1[[#This Row],[wodociagi]]=1</f>
        <v>0</v>
      </c>
      <c r="G322" s="2" t="b">
        <f>AND(Tabela1[[#This Row],[Data]]&gt;=DATE(2022,4,1),Tabela1[[#This Row],[Data]]&lt;=DATE(2022,9,30))</f>
        <v>0</v>
      </c>
      <c r="H322" s="2" t="b">
        <f>SUM(B318:B322)=0</f>
        <v>1</v>
      </c>
      <c r="I322" s="2" t="b">
        <f>AND(Tabela1[[#This Row],[1kwietnia-30wrzesnia]],Tabela1[[#This Row],[NIE PADALO]],IF(OR(I318,I319,I320,I321),FALSE,TRUE))</f>
        <v>0</v>
      </c>
      <c r="J322" s="2">
        <f>IF(Tabela1[[#This Row],[CZY PODLEWAMY]],300,0)</f>
        <v>0</v>
      </c>
      <c r="K322" s="2">
        <f>IF(Tabela1[[#This Row],[retencja]]=0,K321+1,0)</f>
        <v>6</v>
      </c>
    </row>
    <row r="323" spans="1:11" x14ac:dyDescent="0.25">
      <c r="A323" s="1">
        <v>44883</v>
      </c>
      <c r="B323">
        <v>0</v>
      </c>
      <c r="C323">
        <f>IF(C322-D322+B323&lt;0,0,(C322-D322+B323))</f>
        <v>12441</v>
      </c>
      <c r="D323">
        <f>IF(WEEKDAY(Tabela1[[#This Row],[Data]],2)=3,260,190)+Tabela1[[#This Row],[PODLEWANIE]]</f>
        <v>190</v>
      </c>
      <c r="E323">
        <f>IF(C322-D322+B323&lt;0,-(C322-D322+B323),0)</f>
        <v>0</v>
      </c>
      <c r="F323" t="b">
        <f>Tabela1[[#This Row],[wodociagi]]=1</f>
        <v>0</v>
      </c>
      <c r="G323" s="2" t="b">
        <f>AND(Tabela1[[#This Row],[Data]]&gt;=DATE(2022,4,1),Tabela1[[#This Row],[Data]]&lt;=DATE(2022,9,30))</f>
        <v>0</v>
      </c>
      <c r="H323" s="2" t="b">
        <f>SUM(B319:B323)=0</f>
        <v>1</v>
      </c>
      <c r="I323" s="2" t="b">
        <f>AND(Tabela1[[#This Row],[1kwietnia-30wrzesnia]],Tabela1[[#This Row],[NIE PADALO]],IF(OR(I319,I320,I321,I322),FALSE,TRUE))</f>
        <v>0</v>
      </c>
      <c r="J323" s="2">
        <f>IF(Tabela1[[#This Row],[CZY PODLEWAMY]],300,0)</f>
        <v>0</v>
      </c>
      <c r="K323" s="2">
        <f>IF(Tabela1[[#This Row],[retencja]]=0,K322+1,0)</f>
        <v>7</v>
      </c>
    </row>
    <row r="324" spans="1:11" x14ac:dyDescent="0.25">
      <c r="A324" s="1">
        <v>44884</v>
      </c>
      <c r="B324">
        <v>816</v>
      </c>
      <c r="C324">
        <f>IF(C323-D323+B324&lt;0,0,(C323-D323+B324))</f>
        <v>13067</v>
      </c>
      <c r="D324">
        <f>IF(WEEKDAY(Tabela1[[#This Row],[Data]],2)=3,260,190)+Tabela1[[#This Row],[PODLEWANIE]]</f>
        <v>190</v>
      </c>
      <c r="E324">
        <f>IF(C323-D323+B324&lt;0,-(C323-D323+B324),0)</f>
        <v>0</v>
      </c>
      <c r="F324" t="b">
        <f>Tabela1[[#This Row],[wodociagi]]=1</f>
        <v>0</v>
      </c>
      <c r="G324" s="2" t="b">
        <f>AND(Tabela1[[#This Row],[Data]]&gt;=DATE(2022,4,1),Tabela1[[#This Row],[Data]]&lt;=DATE(2022,9,30))</f>
        <v>0</v>
      </c>
      <c r="H324" s="2" t="b">
        <f>SUM(B320:B324)=0</f>
        <v>0</v>
      </c>
      <c r="I324" s="2" t="b">
        <f>AND(Tabela1[[#This Row],[1kwietnia-30wrzesnia]],Tabela1[[#This Row],[NIE PADALO]],IF(OR(I320,I321,I322,I323),FALSE,TRUE))</f>
        <v>0</v>
      </c>
      <c r="J324" s="2">
        <f>IF(Tabela1[[#This Row],[CZY PODLEWAMY]],300,0)</f>
        <v>0</v>
      </c>
      <c r="K324" s="2">
        <f>IF(Tabela1[[#This Row],[retencja]]=0,K323+1,0)</f>
        <v>0</v>
      </c>
    </row>
    <row r="325" spans="1:11" x14ac:dyDescent="0.25">
      <c r="A325" s="1">
        <v>44885</v>
      </c>
      <c r="B325">
        <v>734</v>
      </c>
      <c r="C325">
        <f>IF(C324-D324+B325&lt;0,0,(C324-D324+B325))</f>
        <v>13611</v>
      </c>
      <c r="D325">
        <f>IF(WEEKDAY(Tabela1[[#This Row],[Data]],2)=3,260,190)+Tabela1[[#This Row],[PODLEWANIE]]</f>
        <v>190</v>
      </c>
      <c r="E325">
        <f>IF(C324-D324+B325&lt;0,-(C324-D324+B325),0)</f>
        <v>0</v>
      </c>
      <c r="F325" t="b">
        <f>Tabela1[[#This Row],[wodociagi]]=1</f>
        <v>0</v>
      </c>
      <c r="G325" s="2" t="b">
        <f>AND(Tabela1[[#This Row],[Data]]&gt;=DATE(2022,4,1),Tabela1[[#This Row],[Data]]&lt;=DATE(2022,9,30))</f>
        <v>0</v>
      </c>
      <c r="H325" s="2" t="b">
        <f>SUM(B321:B325)=0</f>
        <v>0</v>
      </c>
      <c r="I325" s="2" t="b">
        <f>AND(Tabela1[[#This Row],[1kwietnia-30wrzesnia]],Tabela1[[#This Row],[NIE PADALO]],IF(OR(I321,I322,I323,I324),FALSE,TRUE))</f>
        <v>0</v>
      </c>
      <c r="J325" s="2">
        <f>IF(Tabela1[[#This Row],[CZY PODLEWAMY]],300,0)</f>
        <v>0</v>
      </c>
      <c r="K325" s="2">
        <f>IF(Tabela1[[#This Row],[retencja]]=0,K324+1,0)</f>
        <v>0</v>
      </c>
    </row>
    <row r="326" spans="1:11" x14ac:dyDescent="0.25">
      <c r="A326" s="1">
        <v>44886</v>
      </c>
      <c r="B326">
        <v>1097</v>
      </c>
      <c r="C326">
        <f>IF(C325-D325+B326&lt;0,0,(C325-D325+B326))</f>
        <v>14518</v>
      </c>
      <c r="D326">
        <f>IF(WEEKDAY(Tabela1[[#This Row],[Data]],2)=3,260,190)+Tabela1[[#This Row],[PODLEWANIE]]</f>
        <v>190</v>
      </c>
      <c r="E326">
        <f>IF(C325-D325+B326&lt;0,-(C325-D325+B326),0)</f>
        <v>0</v>
      </c>
      <c r="F326" t="b">
        <f>Tabela1[[#This Row],[wodociagi]]=1</f>
        <v>0</v>
      </c>
      <c r="G326" s="2" t="b">
        <f>AND(Tabela1[[#This Row],[Data]]&gt;=DATE(2022,4,1),Tabela1[[#This Row],[Data]]&lt;=DATE(2022,9,30))</f>
        <v>0</v>
      </c>
      <c r="H326" s="2" t="b">
        <f>SUM(B322:B326)=0</f>
        <v>0</v>
      </c>
      <c r="I326" s="2" t="b">
        <f>AND(Tabela1[[#This Row],[1kwietnia-30wrzesnia]],Tabela1[[#This Row],[NIE PADALO]],IF(OR(I322,I323,I324,I325),FALSE,TRUE))</f>
        <v>0</v>
      </c>
      <c r="J326" s="2">
        <f>IF(Tabela1[[#This Row],[CZY PODLEWAMY]],300,0)</f>
        <v>0</v>
      </c>
      <c r="K326" s="2">
        <f>IF(Tabela1[[#This Row],[retencja]]=0,K325+1,0)</f>
        <v>0</v>
      </c>
    </row>
    <row r="327" spans="1:11" x14ac:dyDescent="0.25">
      <c r="A327" s="1">
        <v>44887</v>
      </c>
      <c r="B327">
        <v>640</v>
      </c>
      <c r="C327">
        <f>IF(C326-D326+B327&lt;0,0,(C326-D326+B327))</f>
        <v>14968</v>
      </c>
      <c r="D327">
        <f>IF(WEEKDAY(Tabela1[[#This Row],[Data]],2)=3,260,190)+Tabela1[[#This Row],[PODLEWANIE]]</f>
        <v>190</v>
      </c>
      <c r="E327">
        <f>IF(C326-D326+B327&lt;0,-(C326-D326+B327),0)</f>
        <v>0</v>
      </c>
      <c r="F327" t="b">
        <f>Tabela1[[#This Row],[wodociagi]]=1</f>
        <v>0</v>
      </c>
      <c r="G327" s="2" t="b">
        <f>AND(Tabela1[[#This Row],[Data]]&gt;=DATE(2022,4,1),Tabela1[[#This Row],[Data]]&lt;=DATE(2022,9,30))</f>
        <v>0</v>
      </c>
      <c r="H327" s="2" t="b">
        <f>SUM(B323:B327)=0</f>
        <v>0</v>
      </c>
      <c r="I327" s="2" t="b">
        <f>AND(Tabela1[[#This Row],[1kwietnia-30wrzesnia]],Tabela1[[#This Row],[NIE PADALO]],IF(OR(I323,I324,I325,I326),FALSE,TRUE))</f>
        <v>0</v>
      </c>
      <c r="J327" s="2">
        <f>IF(Tabela1[[#This Row],[CZY PODLEWAMY]],300,0)</f>
        <v>0</v>
      </c>
      <c r="K327" s="2">
        <f>IF(Tabela1[[#This Row],[retencja]]=0,K326+1,0)</f>
        <v>0</v>
      </c>
    </row>
    <row r="328" spans="1:11" x14ac:dyDescent="0.25">
      <c r="A328" s="1">
        <v>44888</v>
      </c>
      <c r="B328">
        <v>0</v>
      </c>
      <c r="C328">
        <f>IF(C327-D327+B328&lt;0,0,(C327-D327+B328))</f>
        <v>14778</v>
      </c>
      <c r="D328">
        <f>IF(WEEKDAY(Tabela1[[#This Row],[Data]],2)=3,260,190)+Tabela1[[#This Row],[PODLEWANIE]]</f>
        <v>260</v>
      </c>
      <c r="E328">
        <f>IF(C327-D327+B328&lt;0,-(C327-D327+B328),0)</f>
        <v>0</v>
      </c>
      <c r="F328" t="b">
        <f>Tabela1[[#This Row],[wodociagi]]=1</f>
        <v>0</v>
      </c>
      <c r="G328" s="2" t="b">
        <f>AND(Tabela1[[#This Row],[Data]]&gt;=DATE(2022,4,1),Tabela1[[#This Row],[Data]]&lt;=DATE(2022,9,30))</f>
        <v>0</v>
      </c>
      <c r="H328" s="2" t="b">
        <f>SUM(B324:B328)=0</f>
        <v>0</v>
      </c>
      <c r="I328" s="2" t="b">
        <f>AND(Tabela1[[#This Row],[1kwietnia-30wrzesnia]],Tabela1[[#This Row],[NIE PADALO]],IF(OR(I324,I325,I326,I327),FALSE,TRUE))</f>
        <v>0</v>
      </c>
      <c r="J328" s="2">
        <f>IF(Tabela1[[#This Row],[CZY PODLEWAMY]],300,0)</f>
        <v>0</v>
      </c>
      <c r="K328" s="2">
        <f>IF(Tabela1[[#This Row],[retencja]]=0,K327+1,0)</f>
        <v>1</v>
      </c>
    </row>
    <row r="329" spans="1:11" x14ac:dyDescent="0.25">
      <c r="A329" s="1">
        <v>44889</v>
      </c>
      <c r="B329">
        <v>0</v>
      </c>
      <c r="C329">
        <f>IF(C328-D328+B329&lt;0,0,(C328-D328+B329))</f>
        <v>14518</v>
      </c>
      <c r="D329">
        <f>IF(WEEKDAY(Tabela1[[#This Row],[Data]],2)=3,260,190)+Tabela1[[#This Row],[PODLEWANIE]]</f>
        <v>190</v>
      </c>
      <c r="E329">
        <f>IF(C328-D328+B329&lt;0,-(C328-D328+B329),0)</f>
        <v>0</v>
      </c>
      <c r="F329" t="b">
        <f>Tabela1[[#This Row],[wodociagi]]=1</f>
        <v>0</v>
      </c>
      <c r="G329" s="2" t="b">
        <f>AND(Tabela1[[#This Row],[Data]]&gt;=DATE(2022,4,1),Tabela1[[#This Row],[Data]]&lt;=DATE(2022,9,30))</f>
        <v>0</v>
      </c>
      <c r="H329" s="2" t="b">
        <f>SUM(B325:B329)=0</f>
        <v>0</v>
      </c>
      <c r="I329" s="2" t="b">
        <f>AND(Tabela1[[#This Row],[1kwietnia-30wrzesnia]],Tabela1[[#This Row],[NIE PADALO]],IF(OR(I325,I326,I327,I328),FALSE,TRUE))</f>
        <v>0</v>
      </c>
      <c r="J329" s="2">
        <f>IF(Tabela1[[#This Row],[CZY PODLEWAMY]],300,0)</f>
        <v>0</v>
      </c>
      <c r="K329" s="2">
        <f>IF(Tabela1[[#This Row],[retencja]]=0,K328+1,0)</f>
        <v>2</v>
      </c>
    </row>
    <row r="330" spans="1:11" x14ac:dyDescent="0.25">
      <c r="A330" s="1">
        <v>44890</v>
      </c>
      <c r="B330">
        <v>1066</v>
      </c>
      <c r="C330">
        <f>IF(C329-D329+B330&lt;0,0,(C329-D329+B330))</f>
        <v>15394</v>
      </c>
      <c r="D330">
        <f>IF(WEEKDAY(Tabela1[[#This Row],[Data]],2)=3,260,190)+Tabela1[[#This Row],[PODLEWANIE]]</f>
        <v>190</v>
      </c>
      <c r="E330">
        <f>IF(C329-D329+B330&lt;0,-(C329-D329+B330),0)</f>
        <v>0</v>
      </c>
      <c r="F330" t="b">
        <f>Tabela1[[#This Row],[wodociagi]]=1</f>
        <v>0</v>
      </c>
      <c r="G330" s="2" t="b">
        <f>AND(Tabela1[[#This Row],[Data]]&gt;=DATE(2022,4,1),Tabela1[[#This Row],[Data]]&lt;=DATE(2022,9,30))</f>
        <v>0</v>
      </c>
      <c r="H330" s="2" t="b">
        <f>SUM(B326:B330)=0</f>
        <v>0</v>
      </c>
      <c r="I330" s="2" t="b">
        <f>AND(Tabela1[[#This Row],[1kwietnia-30wrzesnia]],Tabela1[[#This Row],[NIE PADALO]],IF(OR(I326,I327,I328,I329),FALSE,TRUE))</f>
        <v>0</v>
      </c>
      <c r="J330" s="2">
        <f>IF(Tabela1[[#This Row],[CZY PODLEWAMY]],300,0)</f>
        <v>0</v>
      </c>
      <c r="K330" s="2">
        <f>IF(Tabela1[[#This Row],[retencja]]=0,K329+1,0)</f>
        <v>0</v>
      </c>
    </row>
    <row r="331" spans="1:11" x14ac:dyDescent="0.25">
      <c r="A331" s="1">
        <v>44891</v>
      </c>
      <c r="B331">
        <v>670</v>
      </c>
      <c r="C331">
        <f>IF(C330-D330+B331&lt;0,0,(C330-D330+B331))</f>
        <v>15874</v>
      </c>
      <c r="D331">
        <f>IF(WEEKDAY(Tabela1[[#This Row],[Data]],2)=3,260,190)+Tabela1[[#This Row],[PODLEWANIE]]</f>
        <v>190</v>
      </c>
      <c r="E331">
        <f>IF(C330-D330+B331&lt;0,-(C330-D330+B331),0)</f>
        <v>0</v>
      </c>
      <c r="F331" t="b">
        <f>Tabela1[[#This Row],[wodociagi]]=1</f>
        <v>0</v>
      </c>
      <c r="G331" s="2" t="b">
        <f>AND(Tabela1[[#This Row],[Data]]&gt;=DATE(2022,4,1),Tabela1[[#This Row],[Data]]&lt;=DATE(2022,9,30))</f>
        <v>0</v>
      </c>
      <c r="H331" s="2" t="b">
        <f>SUM(B327:B331)=0</f>
        <v>0</v>
      </c>
      <c r="I331" s="2" t="b">
        <f>AND(Tabela1[[#This Row],[1kwietnia-30wrzesnia]],Tabela1[[#This Row],[NIE PADALO]],IF(OR(I327,I328,I329,I330),FALSE,TRUE))</f>
        <v>0</v>
      </c>
      <c r="J331" s="2">
        <f>IF(Tabela1[[#This Row],[CZY PODLEWAMY]],300,0)</f>
        <v>0</v>
      </c>
      <c r="K331" s="2">
        <f>IF(Tabela1[[#This Row],[retencja]]=0,K330+1,0)</f>
        <v>0</v>
      </c>
    </row>
    <row r="332" spans="1:11" x14ac:dyDescent="0.25">
      <c r="A332" s="1">
        <v>44892</v>
      </c>
      <c r="B332">
        <v>0</v>
      </c>
      <c r="C332">
        <f>IF(C331-D331+B332&lt;0,0,(C331-D331+B332))</f>
        <v>15684</v>
      </c>
      <c r="D332">
        <f>IF(WEEKDAY(Tabela1[[#This Row],[Data]],2)=3,260,190)+Tabela1[[#This Row],[PODLEWANIE]]</f>
        <v>190</v>
      </c>
      <c r="E332">
        <f>IF(C331-D331+B332&lt;0,-(C331-D331+B332),0)</f>
        <v>0</v>
      </c>
      <c r="F332" t="b">
        <f>Tabela1[[#This Row],[wodociagi]]=1</f>
        <v>0</v>
      </c>
      <c r="G332" s="2" t="b">
        <f>AND(Tabela1[[#This Row],[Data]]&gt;=DATE(2022,4,1),Tabela1[[#This Row],[Data]]&lt;=DATE(2022,9,30))</f>
        <v>0</v>
      </c>
      <c r="H332" s="2" t="b">
        <f>SUM(B328:B332)=0</f>
        <v>0</v>
      </c>
      <c r="I332" s="2" t="b">
        <f>AND(Tabela1[[#This Row],[1kwietnia-30wrzesnia]],Tabela1[[#This Row],[NIE PADALO]],IF(OR(I328,I329,I330,I331),FALSE,TRUE))</f>
        <v>0</v>
      </c>
      <c r="J332" s="2">
        <f>IF(Tabela1[[#This Row],[CZY PODLEWAMY]],300,0)</f>
        <v>0</v>
      </c>
      <c r="K332" s="2">
        <f>IF(Tabela1[[#This Row],[retencja]]=0,K331+1,0)</f>
        <v>1</v>
      </c>
    </row>
    <row r="333" spans="1:11" x14ac:dyDescent="0.25">
      <c r="A333" s="1">
        <v>44893</v>
      </c>
      <c r="B333">
        <v>0</v>
      </c>
      <c r="C333">
        <f>IF(C332-D332+B333&lt;0,0,(C332-D332+B333))</f>
        <v>15494</v>
      </c>
      <c r="D333">
        <f>IF(WEEKDAY(Tabela1[[#This Row],[Data]],2)=3,260,190)+Tabela1[[#This Row],[PODLEWANIE]]</f>
        <v>190</v>
      </c>
      <c r="E333">
        <f>IF(C332-D332+B333&lt;0,-(C332-D332+B333),0)</f>
        <v>0</v>
      </c>
      <c r="F333" t="b">
        <f>Tabela1[[#This Row],[wodociagi]]=1</f>
        <v>0</v>
      </c>
      <c r="G333" s="2" t="b">
        <f>AND(Tabela1[[#This Row],[Data]]&gt;=DATE(2022,4,1),Tabela1[[#This Row],[Data]]&lt;=DATE(2022,9,30))</f>
        <v>0</v>
      </c>
      <c r="H333" s="2" t="b">
        <f>SUM(B329:B333)=0</f>
        <v>0</v>
      </c>
      <c r="I333" s="2" t="b">
        <f>AND(Tabela1[[#This Row],[1kwietnia-30wrzesnia]],Tabela1[[#This Row],[NIE PADALO]],IF(OR(I329,I330,I331,I332),FALSE,TRUE))</f>
        <v>0</v>
      </c>
      <c r="J333" s="2">
        <f>IF(Tabela1[[#This Row],[CZY PODLEWAMY]],300,0)</f>
        <v>0</v>
      </c>
      <c r="K333" s="2">
        <f>IF(Tabela1[[#This Row],[retencja]]=0,K332+1,0)</f>
        <v>2</v>
      </c>
    </row>
    <row r="334" spans="1:11" x14ac:dyDescent="0.25">
      <c r="A334" s="1">
        <v>44894</v>
      </c>
      <c r="B334">
        <v>0</v>
      </c>
      <c r="C334">
        <f>IF(C333-D333+B334&lt;0,0,(C333-D333+B334))</f>
        <v>15304</v>
      </c>
      <c r="D334">
        <f>IF(WEEKDAY(Tabela1[[#This Row],[Data]],2)=3,260,190)+Tabela1[[#This Row],[PODLEWANIE]]</f>
        <v>190</v>
      </c>
      <c r="E334">
        <f>IF(C333-D333+B334&lt;0,-(C333-D333+B334),0)</f>
        <v>0</v>
      </c>
      <c r="F334" t="b">
        <f>Tabela1[[#This Row],[wodociagi]]=1</f>
        <v>0</v>
      </c>
      <c r="G334" s="2" t="b">
        <f>AND(Tabela1[[#This Row],[Data]]&gt;=DATE(2022,4,1),Tabela1[[#This Row],[Data]]&lt;=DATE(2022,9,30))</f>
        <v>0</v>
      </c>
      <c r="H334" s="2" t="b">
        <f>SUM(B330:B334)=0</f>
        <v>0</v>
      </c>
      <c r="I334" s="2" t="b">
        <f>AND(Tabela1[[#This Row],[1kwietnia-30wrzesnia]],Tabela1[[#This Row],[NIE PADALO]],IF(OR(I330,I331,I332,I333),FALSE,TRUE))</f>
        <v>0</v>
      </c>
      <c r="J334" s="2">
        <f>IF(Tabela1[[#This Row],[CZY PODLEWAMY]],300,0)</f>
        <v>0</v>
      </c>
      <c r="K334" s="2">
        <f>IF(Tabela1[[#This Row],[retencja]]=0,K333+1,0)</f>
        <v>3</v>
      </c>
    </row>
    <row r="335" spans="1:11" x14ac:dyDescent="0.25">
      <c r="A335" s="1">
        <v>44895</v>
      </c>
      <c r="B335">
        <v>0</v>
      </c>
      <c r="C335">
        <f>IF(C334-D334+B335&lt;0,0,(C334-D334+B335))</f>
        <v>15114</v>
      </c>
      <c r="D335">
        <f>IF(WEEKDAY(Tabela1[[#This Row],[Data]],2)=3,260,190)+Tabela1[[#This Row],[PODLEWANIE]]</f>
        <v>260</v>
      </c>
      <c r="E335">
        <f>IF(C334-D334+B335&lt;0,-(C334-D334+B335),0)</f>
        <v>0</v>
      </c>
      <c r="F335" t="b">
        <f>Tabela1[[#This Row],[wodociagi]]=1</f>
        <v>0</v>
      </c>
      <c r="G335" s="2" t="b">
        <f>AND(Tabela1[[#This Row],[Data]]&gt;=DATE(2022,4,1),Tabela1[[#This Row],[Data]]&lt;=DATE(2022,9,30))</f>
        <v>0</v>
      </c>
      <c r="H335" s="2" t="b">
        <f>SUM(B331:B335)=0</f>
        <v>0</v>
      </c>
      <c r="I335" s="2" t="b">
        <f>AND(Tabela1[[#This Row],[1kwietnia-30wrzesnia]],Tabela1[[#This Row],[NIE PADALO]],IF(OR(I331,I332,I333,I334),FALSE,TRUE))</f>
        <v>0</v>
      </c>
      <c r="J335" s="2">
        <f>IF(Tabela1[[#This Row],[CZY PODLEWAMY]],300,0)</f>
        <v>0</v>
      </c>
      <c r="K335" s="2">
        <f>IF(Tabela1[[#This Row],[retencja]]=0,K334+1,0)</f>
        <v>4</v>
      </c>
    </row>
    <row r="336" spans="1:11" x14ac:dyDescent="0.25">
      <c r="A336" s="1">
        <v>44896</v>
      </c>
      <c r="B336">
        <v>0</v>
      </c>
      <c r="C336">
        <f>IF(C335-D335+B336&lt;0,0,(C335-D335+B336))</f>
        <v>14854</v>
      </c>
      <c r="D336">
        <f>IF(WEEKDAY(Tabela1[[#This Row],[Data]],2)=3,260,190)+Tabela1[[#This Row],[PODLEWANIE]]</f>
        <v>190</v>
      </c>
      <c r="E336">
        <f>IF(C335-D335+B336&lt;0,-(C335-D335+B336),0)</f>
        <v>0</v>
      </c>
      <c r="F336" t="b">
        <f>Tabela1[[#This Row],[wodociagi]]=1</f>
        <v>0</v>
      </c>
      <c r="G336" s="2" t="b">
        <f>AND(Tabela1[[#This Row],[Data]]&gt;=DATE(2022,4,1),Tabela1[[#This Row],[Data]]&lt;=DATE(2022,9,30))</f>
        <v>0</v>
      </c>
      <c r="H336" s="2" t="b">
        <f>SUM(B332:B336)=0</f>
        <v>1</v>
      </c>
      <c r="I336" s="2" t="b">
        <f>AND(Tabela1[[#This Row],[1kwietnia-30wrzesnia]],Tabela1[[#This Row],[NIE PADALO]],IF(OR(I332,I333,I334,I335),FALSE,TRUE))</f>
        <v>0</v>
      </c>
      <c r="J336" s="2">
        <f>IF(Tabela1[[#This Row],[CZY PODLEWAMY]],300,0)</f>
        <v>0</v>
      </c>
      <c r="K336" s="2">
        <f>IF(Tabela1[[#This Row],[retencja]]=0,K335+1,0)</f>
        <v>5</v>
      </c>
    </row>
    <row r="337" spans="1:11" x14ac:dyDescent="0.25">
      <c r="A337" s="1">
        <v>44897</v>
      </c>
      <c r="B337">
        <v>0</v>
      </c>
      <c r="C337">
        <f>IF(C336-D336+B337&lt;0,0,(C336-D336+B337))</f>
        <v>14664</v>
      </c>
      <c r="D337">
        <f>IF(WEEKDAY(Tabela1[[#This Row],[Data]],2)=3,260,190)+Tabela1[[#This Row],[PODLEWANIE]]</f>
        <v>190</v>
      </c>
      <c r="E337">
        <f>IF(C336-D336+B337&lt;0,-(C336-D336+B337),0)</f>
        <v>0</v>
      </c>
      <c r="F337" t="b">
        <f>Tabela1[[#This Row],[wodociagi]]=1</f>
        <v>0</v>
      </c>
      <c r="G337" s="2" t="b">
        <f>AND(Tabela1[[#This Row],[Data]]&gt;=DATE(2022,4,1),Tabela1[[#This Row],[Data]]&lt;=DATE(2022,9,30))</f>
        <v>0</v>
      </c>
      <c r="H337" s="2" t="b">
        <f>SUM(B333:B337)=0</f>
        <v>1</v>
      </c>
      <c r="I337" s="2" t="b">
        <f>AND(Tabela1[[#This Row],[1kwietnia-30wrzesnia]],Tabela1[[#This Row],[NIE PADALO]],IF(OR(I333,I334,I335,I336),FALSE,TRUE))</f>
        <v>0</v>
      </c>
      <c r="J337" s="2">
        <f>IF(Tabela1[[#This Row],[CZY PODLEWAMY]],300,0)</f>
        <v>0</v>
      </c>
      <c r="K337" s="2">
        <f>IF(Tabela1[[#This Row],[retencja]]=0,K336+1,0)</f>
        <v>6</v>
      </c>
    </row>
    <row r="338" spans="1:11" x14ac:dyDescent="0.25">
      <c r="A338" s="1">
        <v>44898</v>
      </c>
      <c r="B338">
        <v>0</v>
      </c>
      <c r="C338">
        <f>IF(C337-D337+B338&lt;0,0,(C337-D337+B338))</f>
        <v>14474</v>
      </c>
      <c r="D338">
        <f>IF(WEEKDAY(Tabela1[[#This Row],[Data]],2)=3,260,190)+Tabela1[[#This Row],[PODLEWANIE]]</f>
        <v>190</v>
      </c>
      <c r="E338">
        <f>IF(C337-D337+B338&lt;0,-(C337-D337+B338),0)</f>
        <v>0</v>
      </c>
      <c r="F338" t="b">
        <f>Tabela1[[#This Row],[wodociagi]]=1</f>
        <v>0</v>
      </c>
      <c r="G338" s="2" t="b">
        <f>AND(Tabela1[[#This Row],[Data]]&gt;=DATE(2022,4,1),Tabela1[[#This Row],[Data]]&lt;=DATE(2022,9,30))</f>
        <v>0</v>
      </c>
      <c r="H338" s="2" t="b">
        <f>SUM(B334:B338)=0</f>
        <v>1</v>
      </c>
      <c r="I338" s="2" t="b">
        <f>AND(Tabela1[[#This Row],[1kwietnia-30wrzesnia]],Tabela1[[#This Row],[NIE PADALO]],IF(OR(I334,I335,I336,I337),FALSE,TRUE))</f>
        <v>0</v>
      </c>
      <c r="J338" s="2">
        <f>IF(Tabela1[[#This Row],[CZY PODLEWAMY]],300,0)</f>
        <v>0</v>
      </c>
      <c r="K338" s="2">
        <f>IF(Tabela1[[#This Row],[retencja]]=0,K337+1,0)</f>
        <v>7</v>
      </c>
    </row>
    <row r="339" spans="1:11" x14ac:dyDescent="0.25">
      <c r="A339" s="1">
        <v>44899</v>
      </c>
      <c r="B339">
        <v>0</v>
      </c>
      <c r="C339">
        <f>IF(C338-D338+B339&lt;0,0,(C338-D338+B339))</f>
        <v>14284</v>
      </c>
      <c r="D339">
        <f>IF(WEEKDAY(Tabela1[[#This Row],[Data]],2)=3,260,190)+Tabela1[[#This Row],[PODLEWANIE]]</f>
        <v>190</v>
      </c>
      <c r="E339">
        <f>IF(C338-D338+B339&lt;0,-(C338-D338+B339),0)</f>
        <v>0</v>
      </c>
      <c r="F339" t="b">
        <f>Tabela1[[#This Row],[wodociagi]]=1</f>
        <v>0</v>
      </c>
      <c r="G339" s="2" t="b">
        <f>AND(Tabela1[[#This Row],[Data]]&gt;=DATE(2022,4,1),Tabela1[[#This Row],[Data]]&lt;=DATE(2022,9,30))</f>
        <v>0</v>
      </c>
      <c r="H339" s="2" t="b">
        <f>SUM(B335:B339)=0</f>
        <v>1</v>
      </c>
      <c r="I339" s="2" t="b">
        <f>AND(Tabela1[[#This Row],[1kwietnia-30wrzesnia]],Tabela1[[#This Row],[NIE PADALO]],IF(OR(I335,I336,I337,I338),FALSE,TRUE))</f>
        <v>0</v>
      </c>
      <c r="J339" s="2">
        <f>IF(Tabela1[[#This Row],[CZY PODLEWAMY]],300,0)</f>
        <v>0</v>
      </c>
      <c r="K339" s="2">
        <f>IF(Tabela1[[#This Row],[retencja]]=0,K338+1,0)</f>
        <v>8</v>
      </c>
    </row>
    <row r="340" spans="1:11" x14ac:dyDescent="0.25">
      <c r="A340" s="1">
        <v>44900</v>
      </c>
      <c r="B340">
        <v>29</v>
      </c>
      <c r="C340">
        <f>IF(C339-D339+B340&lt;0,0,(C339-D339+B340))</f>
        <v>14123</v>
      </c>
      <c r="D340">
        <f>IF(WEEKDAY(Tabela1[[#This Row],[Data]],2)=3,260,190)+Tabela1[[#This Row],[PODLEWANIE]]</f>
        <v>190</v>
      </c>
      <c r="E340">
        <f>IF(C339-D339+B340&lt;0,-(C339-D339+B340),0)</f>
        <v>0</v>
      </c>
      <c r="F340" t="b">
        <f>Tabela1[[#This Row],[wodociagi]]=1</f>
        <v>0</v>
      </c>
      <c r="G340" s="2" t="b">
        <f>AND(Tabela1[[#This Row],[Data]]&gt;=DATE(2022,4,1),Tabela1[[#This Row],[Data]]&lt;=DATE(2022,9,30))</f>
        <v>0</v>
      </c>
      <c r="H340" s="2" t="b">
        <f>SUM(B336:B340)=0</f>
        <v>0</v>
      </c>
      <c r="I340" s="2" t="b">
        <f>AND(Tabela1[[#This Row],[1kwietnia-30wrzesnia]],Tabela1[[#This Row],[NIE PADALO]],IF(OR(I336,I337,I338,I339),FALSE,TRUE))</f>
        <v>0</v>
      </c>
      <c r="J340" s="2">
        <f>IF(Tabela1[[#This Row],[CZY PODLEWAMY]],300,0)</f>
        <v>0</v>
      </c>
      <c r="K340" s="2">
        <f>IF(Tabela1[[#This Row],[retencja]]=0,K339+1,0)</f>
        <v>0</v>
      </c>
    </row>
    <row r="341" spans="1:11" x14ac:dyDescent="0.25">
      <c r="A341" s="1">
        <v>44901</v>
      </c>
      <c r="B341">
        <v>46</v>
      </c>
      <c r="C341">
        <f>IF(C340-D340+B341&lt;0,0,(C340-D340+B341))</f>
        <v>13979</v>
      </c>
      <c r="D341">
        <f>IF(WEEKDAY(Tabela1[[#This Row],[Data]],2)=3,260,190)+Tabela1[[#This Row],[PODLEWANIE]]</f>
        <v>190</v>
      </c>
      <c r="E341">
        <f>IF(C340-D340+B341&lt;0,-(C340-D340+B341),0)</f>
        <v>0</v>
      </c>
      <c r="F341" t="b">
        <f>Tabela1[[#This Row],[wodociagi]]=1</f>
        <v>0</v>
      </c>
      <c r="G341" s="2" t="b">
        <f>AND(Tabela1[[#This Row],[Data]]&gt;=DATE(2022,4,1),Tabela1[[#This Row],[Data]]&lt;=DATE(2022,9,30))</f>
        <v>0</v>
      </c>
      <c r="H341" s="2" t="b">
        <f>SUM(B337:B341)=0</f>
        <v>0</v>
      </c>
      <c r="I341" s="2" t="b">
        <f>AND(Tabela1[[#This Row],[1kwietnia-30wrzesnia]],Tabela1[[#This Row],[NIE PADALO]],IF(OR(I337,I338,I339,I340),FALSE,TRUE))</f>
        <v>0</v>
      </c>
      <c r="J341" s="2">
        <f>IF(Tabela1[[#This Row],[CZY PODLEWAMY]],300,0)</f>
        <v>0</v>
      </c>
      <c r="K341" s="2">
        <f>IF(Tabela1[[#This Row],[retencja]]=0,K340+1,0)</f>
        <v>0</v>
      </c>
    </row>
    <row r="342" spans="1:11" x14ac:dyDescent="0.25">
      <c r="A342" s="1">
        <v>44902</v>
      </c>
      <c r="B342">
        <v>0</v>
      </c>
      <c r="C342">
        <f>IF(C341-D341+B342&lt;0,0,(C341-D341+B342))</f>
        <v>13789</v>
      </c>
      <c r="D342">
        <f>IF(WEEKDAY(Tabela1[[#This Row],[Data]],2)=3,260,190)+Tabela1[[#This Row],[PODLEWANIE]]</f>
        <v>260</v>
      </c>
      <c r="E342">
        <f>IF(C341-D341+B342&lt;0,-(C341-D341+B342),0)</f>
        <v>0</v>
      </c>
      <c r="F342" t="b">
        <f>Tabela1[[#This Row],[wodociagi]]=1</f>
        <v>0</v>
      </c>
      <c r="G342" s="2" t="b">
        <f>AND(Tabela1[[#This Row],[Data]]&gt;=DATE(2022,4,1),Tabela1[[#This Row],[Data]]&lt;=DATE(2022,9,30))</f>
        <v>0</v>
      </c>
      <c r="H342" s="2" t="b">
        <f>SUM(B338:B342)=0</f>
        <v>0</v>
      </c>
      <c r="I342" s="2" t="b">
        <f>AND(Tabela1[[#This Row],[1kwietnia-30wrzesnia]],Tabela1[[#This Row],[NIE PADALO]],IF(OR(I338,I339,I340,I341),FALSE,TRUE))</f>
        <v>0</v>
      </c>
      <c r="J342" s="2">
        <f>IF(Tabela1[[#This Row],[CZY PODLEWAMY]],300,0)</f>
        <v>0</v>
      </c>
      <c r="K342" s="2">
        <f>IF(Tabela1[[#This Row],[retencja]]=0,K341+1,0)</f>
        <v>1</v>
      </c>
    </row>
    <row r="343" spans="1:11" x14ac:dyDescent="0.25">
      <c r="A343" s="1">
        <v>44903</v>
      </c>
      <c r="B343">
        <v>0</v>
      </c>
      <c r="C343">
        <f>IF(C342-D342+B343&lt;0,0,(C342-D342+B343))</f>
        <v>13529</v>
      </c>
      <c r="D343">
        <f>IF(WEEKDAY(Tabela1[[#This Row],[Data]],2)=3,260,190)+Tabela1[[#This Row],[PODLEWANIE]]</f>
        <v>190</v>
      </c>
      <c r="E343">
        <f>IF(C342-D342+B343&lt;0,-(C342-D342+B343),0)</f>
        <v>0</v>
      </c>
      <c r="F343" t="b">
        <f>Tabela1[[#This Row],[wodociagi]]=1</f>
        <v>0</v>
      </c>
      <c r="G343" s="2" t="b">
        <f>AND(Tabela1[[#This Row],[Data]]&gt;=DATE(2022,4,1),Tabela1[[#This Row],[Data]]&lt;=DATE(2022,9,30))</f>
        <v>0</v>
      </c>
      <c r="H343" s="2" t="b">
        <f>SUM(B339:B343)=0</f>
        <v>0</v>
      </c>
      <c r="I343" s="2" t="b">
        <f>AND(Tabela1[[#This Row],[1kwietnia-30wrzesnia]],Tabela1[[#This Row],[NIE PADALO]],IF(OR(I339,I340,I341,I342),FALSE,TRUE))</f>
        <v>0</v>
      </c>
      <c r="J343" s="2">
        <f>IF(Tabela1[[#This Row],[CZY PODLEWAMY]],300,0)</f>
        <v>0</v>
      </c>
      <c r="K343" s="2">
        <f>IF(Tabela1[[#This Row],[retencja]]=0,K342+1,0)</f>
        <v>2</v>
      </c>
    </row>
    <row r="344" spans="1:11" x14ac:dyDescent="0.25">
      <c r="A344" s="1">
        <v>44904</v>
      </c>
      <c r="B344">
        <v>0</v>
      </c>
      <c r="C344">
        <f>IF(C343-D343+B344&lt;0,0,(C343-D343+B344))</f>
        <v>13339</v>
      </c>
      <c r="D344">
        <f>IF(WEEKDAY(Tabela1[[#This Row],[Data]],2)=3,260,190)+Tabela1[[#This Row],[PODLEWANIE]]</f>
        <v>190</v>
      </c>
      <c r="E344">
        <f>IF(C343-D343+B344&lt;0,-(C343-D343+B344),0)</f>
        <v>0</v>
      </c>
      <c r="F344" t="b">
        <f>Tabela1[[#This Row],[wodociagi]]=1</f>
        <v>0</v>
      </c>
      <c r="G344" s="2" t="b">
        <f>AND(Tabela1[[#This Row],[Data]]&gt;=DATE(2022,4,1),Tabela1[[#This Row],[Data]]&lt;=DATE(2022,9,30))</f>
        <v>0</v>
      </c>
      <c r="H344" s="2" t="b">
        <f>SUM(B340:B344)=0</f>
        <v>0</v>
      </c>
      <c r="I344" s="2" t="b">
        <f>AND(Tabela1[[#This Row],[1kwietnia-30wrzesnia]],Tabela1[[#This Row],[NIE PADALO]],IF(OR(I340,I341,I342,I343),FALSE,TRUE))</f>
        <v>0</v>
      </c>
      <c r="J344" s="2">
        <f>IF(Tabela1[[#This Row],[CZY PODLEWAMY]],300,0)</f>
        <v>0</v>
      </c>
      <c r="K344" s="2">
        <f>IF(Tabela1[[#This Row],[retencja]]=0,K343+1,0)</f>
        <v>3</v>
      </c>
    </row>
    <row r="345" spans="1:11" x14ac:dyDescent="0.25">
      <c r="A345" s="1">
        <v>44905</v>
      </c>
      <c r="B345">
        <v>0</v>
      </c>
      <c r="C345">
        <f>IF(C344-D344+B345&lt;0,0,(C344-D344+B345))</f>
        <v>13149</v>
      </c>
      <c r="D345">
        <f>IF(WEEKDAY(Tabela1[[#This Row],[Data]],2)=3,260,190)+Tabela1[[#This Row],[PODLEWANIE]]</f>
        <v>190</v>
      </c>
      <c r="E345">
        <f>IF(C344-D344+B345&lt;0,-(C344-D344+B345),0)</f>
        <v>0</v>
      </c>
      <c r="F345" t="b">
        <f>Tabela1[[#This Row],[wodociagi]]=1</f>
        <v>0</v>
      </c>
      <c r="G345" s="2" t="b">
        <f>AND(Tabela1[[#This Row],[Data]]&gt;=DATE(2022,4,1),Tabela1[[#This Row],[Data]]&lt;=DATE(2022,9,30))</f>
        <v>0</v>
      </c>
      <c r="H345" s="2" t="b">
        <f>SUM(B341:B345)=0</f>
        <v>0</v>
      </c>
      <c r="I345" s="2" t="b">
        <f>AND(Tabela1[[#This Row],[1kwietnia-30wrzesnia]],Tabela1[[#This Row],[NIE PADALO]],IF(OR(I341,I342,I343,I344),FALSE,TRUE))</f>
        <v>0</v>
      </c>
      <c r="J345" s="2">
        <f>IF(Tabela1[[#This Row],[CZY PODLEWAMY]],300,0)</f>
        <v>0</v>
      </c>
      <c r="K345" s="2">
        <f>IF(Tabela1[[#This Row],[retencja]]=0,K344+1,0)</f>
        <v>4</v>
      </c>
    </row>
    <row r="346" spans="1:11" x14ac:dyDescent="0.25">
      <c r="A346" s="1">
        <v>44906</v>
      </c>
      <c r="B346">
        <v>0</v>
      </c>
      <c r="C346">
        <f>IF(C345-D345+B346&lt;0,0,(C345-D345+B346))</f>
        <v>12959</v>
      </c>
      <c r="D346">
        <f>IF(WEEKDAY(Tabela1[[#This Row],[Data]],2)=3,260,190)+Tabela1[[#This Row],[PODLEWANIE]]</f>
        <v>190</v>
      </c>
      <c r="E346">
        <f>IF(C345-D345+B346&lt;0,-(C345-D345+B346),0)</f>
        <v>0</v>
      </c>
      <c r="F346" t="b">
        <f>Tabela1[[#This Row],[wodociagi]]=1</f>
        <v>0</v>
      </c>
      <c r="G346" s="2" t="b">
        <f>AND(Tabela1[[#This Row],[Data]]&gt;=DATE(2022,4,1),Tabela1[[#This Row],[Data]]&lt;=DATE(2022,9,30))</f>
        <v>0</v>
      </c>
      <c r="H346" s="2" t="b">
        <f>SUM(B342:B346)=0</f>
        <v>1</v>
      </c>
      <c r="I346" s="2" t="b">
        <f>AND(Tabela1[[#This Row],[1kwietnia-30wrzesnia]],Tabela1[[#This Row],[NIE PADALO]],IF(OR(I342,I343,I344,I345),FALSE,TRUE))</f>
        <v>0</v>
      </c>
      <c r="J346" s="2">
        <f>IF(Tabela1[[#This Row],[CZY PODLEWAMY]],300,0)</f>
        <v>0</v>
      </c>
      <c r="K346" s="2">
        <f>IF(Tabela1[[#This Row],[retencja]]=0,K345+1,0)</f>
        <v>5</v>
      </c>
    </row>
    <row r="347" spans="1:11" x14ac:dyDescent="0.25">
      <c r="A347" s="1">
        <v>44907</v>
      </c>
      <c r="B347">
        <v>0</v>
      </c>
      <c r="C347">
        <f>IF(C346-D346+B347&lt;0,0,(C346-D346+B347))</f>
        <v>12769</v>
      </c>
      <c r="D347">
        <f>IF(WEEKDAY(Tabela1[[#This Row],[Data]],2)=3,260,190)+Tabela1[[#This Row],[PODLEWANIE]]</f>
        <v>190</v>
      </c>
      <c r="E347">
        <f>IF(C346-D346+B347&lt;0,-(C346-D346+B347),0)</f>
        <v>0</v>
      </c>
      <c r="F347" t="b">
        <f>Tabela1[[#This Row],[wodociagi]]=1</f>
        <v>0</v>
      </c>
      <c r="G347" s="2" t="b">
        <f>AND(Tabela1[[#This Row],[Data]]&gt;=DATE(2022,4,1),Tabela1[[#This Row],[Data]]&lt;=DATE(2022,9,30))</f>
        <v>0</v>
      </c>
      <c r="H347" s="2" t="b">
        <f>SUM(B343:B347)=0</f>
        <v>1</v>
      </c>
      <c r="I347" s="2" t="b">
        <f>AND(Tabela1[[#This Row],[1kwietnia-30wrzesnia]],Tabela1[[#This Row],[NIE PADALO]],IF(OR(I343,I344,I345,I346),FALSE,TRUE))</f>
        <v>0</v>
      </c>
      <c r="J347" s="2">
        <f>IF(Tabela1[[#This Row],[CZY PODLEWAMY]],300,0)</f>
        <v>0</v>
      </c>
      <c r="K347" s="2">
        <f>IF(Tabela1[[#This Row],[retencja]]=0,K346+1,0)</f>
        <v>6</v>
      </c>
    </row>
    <row r="348" spans="1:11" x14ac:dyDescent="0.25">
      <c r="A348" s="1">
        <v>44908</v>
      </c>
      <c r="B348">
        <v>145</v>
      </c>
      <c r="C348">
        <f>IF(C347-D347+B348&lt;0,0,(C347-D347+B348))</f>
        <v>12724</v>
      </c>
      <c r="D348">
        <f>IF(WEEKDAY(Tabela1[[#This Row],[Data]],2)=3,260,190)+Tabela1[[#This Row],[PODLEWANIE]]</f>
        <v>190</v>
      </c>
      <c r="E348">
        <f>IF(C347-D347+B348&lt;0,-(C347-D347+B348),0)</f>
        <v>0</v>
      </c>
      <c r="F348" t="b">
        <f>Tabela1[[#This Row],[wodociagi]]=1</f>
        <v>0</v>
      </c>
      <c r="G348" s="2" t="b">
        <f>AND(Tabela1[[#This Row],[Data]]&gt;=DATE(2022,4,1),Tabela1[[#This Row],[Data]]&lt;=DATE(2022,9,30))</f>
        <v>0</v>
      </c>
      <c r="H348" s="2" t="b">
        <f>SUM(B344:B348)=0</f>
        <v>0</v>
      </c>
      <c r="I348" s="2" t="b">
        <f>AND(Tabela1[[#This Row],[1kwietnia-30wrzesnia]],Tabela1[[#This Row],[NIE PADALO]],IF(OR(I344,I345,I346,I347),FALSE,TRUE))</f>
        <v>0</v>
      </c>
      <c r="J348" s="2">
        <f>IF(Tabela1[[#This Row],[CZY PODLEWAMY]],300,0)</f>
        <v>0</v>
      </c>
      <c r="K348" s="2">
        <f>IF(Tabela1[[#This Row],[retencja]]=0,K347+1,0)</f>
        <v>0</v>
      </c>
    </row>
    <row r="349" spans="1:11" x14ac:dyDescent="0.25">
      <c r="A349" s="1">
        <v>44909</v>
      </c>
      <c r="B349">
        <v>0</v>
      </c>
      <c r="C349">
        <f>IF(C348-D348+B349&lt;0,0,(C348-D348+B349))</f>
        <v>12534</v>
      </c>
      <c r="D349">
        <f>IF(WEEKDAY(Tabela1[[#This Row],[Data]],2)=3,260,190)+Tabela1[[#This Row],[PODLEWANIE]]</f>
        <v>260</v>
      </c>
      <c r="E349">
        <f>IF(C348-D348+B349&lt;0,-(C348-D348+B349),0)</f>
        <v>0</v>
      </c>
      <c r="F349" t="b">
        <f>Tabela1[[#This Row],[wodociagi]]=1</f>
        <v>0</v>
      </c>
      <c r="G349" s="2" t="b">
        <f>AND(Tabela1[[#This Row],[Data]]&gt;=DATE(2022,4,1),Tabela1[[#This Row],[Data]]&lt;=DATE(2022,9,30))</f>
        <v>0</v>
      </c>
      <c r="H349" s="2" t="b">
        <f>SUM(B345:B349)=0</f>
        <v>0</v>
      </c>
      <c r="I349" s="2" t="b">
        <f>AND(Tabela1[[#This Row],[1kwietnia-30wrzesnia]],Tabela1[[#This Row],[NIE PADALO]],IF(OR(I345,I346,I347,I348),FALSE,TRUE))</f>
        <v>0</v>
      </c>
      <c r="J349" s="2">
        <f>IF(Tabela1[[#This Row],[CZY PODLEWAMY]],300,0)</f>
        <v>0</v>
      </c>
      <c r="K349" s="2">
        <f>IF(Tabela1[[#This Row],[retencja]]=0,K348+1,0)</f>
        <v>1</v>
      </c>
    </row>
    <row r="350" spans="1:11" x14ac:dyDescent="0.25">
      <c r="A350" s="1">
        <v>44910</v>
      </c>
      <c r="B350">
        <v>0</v>
      </c>
      <c r="C350">
        <f>IF(C349-D349+B350&lt;0,0,(C349-D349+B350))</f>
        <v>12274</v>
      </c>
      <c r="D350">
        <f>IF(WEEKDAY(Tabela1[[#This Row],[Data]],2)=3,260,190)+Tabela1[[#This Row],[PODLEWANIE]]</f>
        <v>190</v>
      </c>
      <c r="E350">
        <f>IF(C349-D349+B350&lt;0,-(C349-D349+B350),0)</f>
        <v>0</v>
      </c>
      <c r="F350" t="b">
        <f>Tabela1[[#This Row],[wodociagi]]=1</f>
        <v>0</v>
      </c>
      <c r="G350" s="2" t="b">
        <f>AND(Tabela1[[#This Row],[Data]]&gt;=DATE(2022,4,1),Tabela1[[#This Row],[Data]]&lt;=DATE(2022,9,30))</f>
        <v>0</v>
      </c>
      <c r="H350" s="2" t="b">
        <f>SUM(B346:B350)=0</f>
        <v>0</v>
      </c>
      <c r="I350" s="2" t="b">
        <f>AND(Tabela1[[#This Row],[1kwietnia-30wrzesnia]],Tabela1[[#This Row],[NIE PADALO]],IF(OR(I346,I347,I348,I349),FALSE,TRUE))</f>
        <v>0</v>
      </c>
      <c r="J350" s="2">
        <f>IF(Tabela1[[#This Row],[CZY PODLEWAMY]],300,0)</f>
        <v>0</v>
      </c>
      <c r="K350" s="2">
        <f>IF(Tabela1[[#This Row],[retencja]]=0,K349+1,0)</f>
        <v>2</v>
      </c>
    </row>
    <row r="351" spans="1:11" x14ac:dyDescent="0.25">
      <c r="A351" s="1">
        <v>44911</v>
      </c>
      <c r="B351">
        <v>24</v>
      </c>
      <c r="C351">
        <f>IF(C350-D350+B351&lt;0,0,(C350-D350+B351))</f>
        <v>12108</v>
      </c>
      <c r="D351">
        <f>IF(WEEKDAY(Tabela1[[#This Row],[Data]],2)=3,260,190)+Tabela1[[#This Row],[PODLEWANIE]]</f>
        <v>190</v>
      </c>
      <c r="E351">
        <f>IF(C350-D350+B351&lt;0,-(C350-D350+B351),0)</f>
        <v>0</v>
      </c>
      <c r="F351" t="b">
        <f>Tabela1[[#This Row],[wodociagi]]=1</f>
        <v>0</v>
      </c>
      <c r="G351" s="2" t="b">
        <f>AND(Tabela1[[#This Row],[Data]]&gt;=DATE(2022,4,1),Tabela1[[#This Row],[Data]]&lt;=DATE(2022,9,30))</f>
        <v>0</v>
      </c>
      <c r="H351" s="2" t="b">
        <f>SUM(B347:B351)=0</f>
        <v>0</v>
      </c>
      <c r="I351" s="2" t="b">
        <f>AND(Tabela1[[#This Row],[1kwietnia-30wrzesnia]],Tabela1[[#This Row],[NIE PADALO]],IF(OR(I347,I348,I349,I350),FALSE,TRUE))</f>
        <v>0</v>
      </c>
      <c r="J351" s="2">
        <f>IF(Tabela1[[#This Row],[CZY PODLEWAMY]],300,0)</f>
        <v>0</v>
      </c>
      <c r="K351" s="2">
        <f>IF(Tabela1[[#This Row],[retencja]]=0,K350+1,0)</f>
        <v>0</v>
      </c>
    </row>
    <row r="352" spans="1:11" x14ac:dyDescent="0.25">
      <c r="A352" s="1">
        <v>44912</v>
      </c>
      <c r="B352">
        <v>0</v>
      </c>
      <c r="C352">
        <f>IF(C351-D351+B352&lt;0,0,(C351-D351+B352))</f>
        <v>11918</v>
      </c>
      <c r="D352">
        <f>IF(WEEKDAY(Tabela1[[#This Row],[Data]],2)=3,260,190)+Tabela1[[#This Row],[PODLEWANIE]]</f>
        <v>190</v>
      </c>
      <c r="E352">
        <f>IF(C351-D351+B352&lt;0,-(C351-D351+B352),0)</f>
        <v>0</v>
      </c>
      <c r="F352" t="b">
        <f>Tabela1[[#This Row],[wodociagi]]=1</f>
        <v>0</v>
      </c>
      <c r="G352" s="2" t="b">
        <f>AND(Tabela1[[#This Row],[Data]]&gt;=DATE(2022,4,1),Tabela1[[#This Row],[Data]]&lt;=DATE(2022,9,30))</f>
        <v>0</v>
      </c>
      <c r="H352" s="2" t="b">
        <f>SUM(B348:B352)=0</f>
        <v>0</v>
      </c>
      <c r="I352" s="2" t="b">
        <f>AND(Tabela1[[#This Row],[1kwietnia-30wrzesnia]],Tabela1[[#This Row],[NIE PADALO]],IF(OR(I348,I349,I350,I351),FALSE,TRUE))</f>
        <v>0</v>
      </c>
      <c r="J352" s="2">
        <f>IF(Tabela1[[#This Row],[CZY PODLEWAMY]],300,0)</f>
        <v>0</v>
      </c>
      <c r="K352" s="2">
        <f>IF(Tabela1[[#This Row],[retencja]]=0,K351+1,0)</f>
        <v>1</v>
      </c>
    </row>
    <row r="353" spans="1:11" x14ac:dyDescent="0.25">
      <c r="A353" s="1">
        <v>44913</v>
      </c>
      <c r="B353">
        <v>0</v>
      </c>
      <c r="C353">
        <f>IF(C352-D352+B353&lt;0,0,(C352-D352+B353))</f>
        <v>11728</v>
      </c>
      <c r="D353">
        <f>IF(WEEKDAY(Tabela1[[#This Row],[Data]],2)=3,260,190)+Tabela1[[#This Row],[PODLEWANIE]]</f>
        <v>190</v>
      </c>
      <c r="E353">
        <f>IF(C352-D352+B353&lt;0,-(C352-D352+B353),0)</f>
        <v>0</v>
      </c>
      <c r="F353" t="b">
        <f>Tabela1[[#This Row],[wodociagi]]=1</f>
        <v>0</v>
      </c>
      <c r="G353" s="2" t="b">
        <f>AND(Tabela1[[#This Row],[Data]]&gt;=DATE(2022,4,1),Tabela1[[#This Row],[Data]]&lt;=DATE(2022,9,30))</f>
        <v>0</v>
      </c>
      <c r="H353" s="2" t="b">
        <f>SUM(B349:B353)=0</f>
        <v>0</v>
      </c>
      <c r="I353" s="2" t="b">
        <f>AND(Tabela1[[#This Row],[1kwietnia-30wrzesnia]],Tabela1[[#This Row],[NIE PADALO]],IF(OR(I349,I350,I351,I352),FALSE,TRUE))</f>
        <v>0</v>
      </c>
      <c r="J353" s="2">
        <f>IF(Tabela1[[#This Row],[CZY PODLEWAMY]],300,0)</f>
        <v>0</v>
      </c>
      <c r="K353" s="2">
        <f>IF(Tabela1[[#This Row],[retencja]]=0,K352+1,0)</f>
        <v>2</v>
      </c>
    </row>
    <row r="354" spans="1:11" x14ac:dyDescent="0.25">
      <c r="A354" s="1">
        <v>44914</v>
      </c>
      <c r="B354">
        <v>45</v>
      </c>
      <c r="C354">
        <f>IF(C353-D353+B354&lt;0,0,(C353-D353+B354))</f>
        <v>11583</v>
      </c>
      <c r="D354">
        <f>IF(WEEKDAY(Tabela1[[#This Row],[Data]],2)=3,260,190)+Tabela1[[#This Row],[PODLEWANIE]]</f>
        <v>190</v>
      </c>
      <c r="E354">
        <f>IF(C353-D353+B354&lt;0,-(C353-D353+B354),0)</f>
        <v>0</v>
      </c>
      <c r="F354" t="b">
        <f>Tabela1[[#This Row],[wodociagi]]=1</f>
        <v>0</v>
      </c>
      <c r="G354" s="2" t="b">
        <f>AND(Tabela1[[#This Row],[Data]]&gt;=DATE(2022,4,1),Tabela1[[#This Row],[Data]]&lt;=DATE(2022,9,30))</f>
        <v>0</v>
      </c>
      <c r="H354" s="2" t="b">
        <f>SUM(B350:B354)=0</f>
        <v>0</v>
      </c>
      <c r="I354" s="2" t="b">
        <f>AND(Tabela1[[#This Row],[1kwietnia-30wrzesnia]],Tabela1[[#This Row],[NIE PADALO]],IF(OR(I350,I351,I352,I353),FALSE,TRUE))</f>
        <v>0</v>
      </c>
      <c r="J354" s="2">
        <f>IF(Tabela1[[#This Row],[CZY PODLEWAMY]],300,0)</f>
        <v>0</v>
      </c>
      <c r="K354" s="2">
        <f>IF(Tabela1[[#This Row],[retencja]]=0,K353+1,0)</f>
        <v>0</v>
      </c>
    </row>
    <row r="355" spans="1:11" x14ac:dyDescent="0.25">
      <c r="A355" s="1">
        <v>44915</v>
      </c>
      <c r="B355">
        <v>97</v>
      </c>
      <c r="C355">
        <f>IF(C354-D354+B355&lt;0,0,(C354-D354+B355))</f>
        <v>11490</v>
      </c>
      <c r="D355">
        <f>IF(WEEKDAY(Tabela1[[#This Row],[Data]],2)=3,260,190)+Tabela1[[#This Row],[PODLEWANIE]]</f>
        <v>190</v>
      </c>
      <c r="E355">
        <f>IF(C354-D354+B355&lt;0,-(C354-D354+B355),0)</f>
        <v>0</v>
      </c>
      <c r="F355" t="b">
        <f>Tabela1[[#This Row],[wodociagi]]=1</f>
        <v>0</v>
      </c>
      <c r="G355" s="2" t="b">
        <f>AND(Tabela1[[#This Row],[Data]]&gt;=DATE(2022,4,1),Tabela1[[#This Row],[Data]]&lt;=DATE(2022,9,30))</f>
        <v>0</v>
      </c>
      <c r="H355" s="2" t="b">
        <f>SUM(B351:B355)=0</f>
        <v>0</v>
      </c>
      <c r="I355" s="2" t="b">
        <f>AND(Tabela1[[#This Row],[1kwietnia-30wrzesnia]],Tabela1[[#This Row],[NIE PADALO]],IF(OR(I351,I352,I353,I354),FALSE,TRUE))</f>
        <v>0</v>
      </c>
      <c r="J355" s="2">
        <f>IF(Tabela1[[#This Row],[CZY PODLEWAMY]],300,0)</f>
        <v>0</v>
      </c>
      <c r="K355" s="2">
        <f>IF(Tabela1[[#This Row],[retencja]]=0,K354+1,0)</f>
        <v>0</v>
      </c>
    </row>
    <row r="356" spans="1:11" x14ac:dyDescent="0.25">
      <c r="A356" s="1">
        <v>44916</v>
      </c>
      <c r="B356">
        <v>0</v>
      </c>
      <c r="C356">
        <f>IF(C355-D355+B356&lt;0,0,(C355-D355+B356))</f>
        <v>11300</v>
      </c>
      <c r="D356">
        <f>IF(WEEKDAY(Tabela1[[#This Row],[Data]],2)=3,260,190)+Tabela1[[#This Row],[PODLEWANIE]]</f>
        <v>260</v>
      </c>
      <c r="E356">
        <f>IF(C355-D355+B356&lt;0,-(C355-D355+B356),0)</f>
        <v>0</v>
      </c>
      <c r="F356" t="b">
        <f>Tabela1[[#This Row],[wodociagi]]=1</f>
        <v>0</v>
      </c>
      <c r="G356" s="2" t="b">
        <f>AND(Tabela1[[#This Row],[Data]]&gt;=DATE(2022,4,1),Tabela1[[#This Row],[Data]]&lt;=DATE(2022,9,30))</f>
        <v>0</v>
      </c>
      <c r="H356" s="2" t="b">
        <f>SUM(B352:B356)=0</f>
        <v>0</v>
      </c>
      <c r="I356" s="2" t="b">
        <f>AND(Tabela1[[#This Row],[1kwietnia-30wrzesnia]],Tabela1[[#This Row],[NIE PADALO]],IF(OR(I352,I353,I354,I355),FALSE,TRUE))</f>
        <v>0</v>
      </c>
      <c r="J356" s="2">
        <f>IF(Tabela1[[#This Row],[CZY PODLEWAMY]],300,0)</f>
        <v>0</v>
      </c>
      <c r="K356" s="2">
        <f>IF(Tabela1[[#This Row],[retencja]]=0,K355+1,0)</f>
        <v>1</v>
      </c>
    </row>
    <row r="357" spans="1:11" x14ac:dyDescent="0.25">
      <c r="A357" s="1">
        <v>44917</v>
      </c>
      <c r="B357">
        <v>22</v>
      </c>
      <c r="C357">
        <f>IF(C356-D356+B357&lt;0,0,(C356-D356+B357))</f>
        <v>11062</v>
      </c>
      <c r="D357">
        <f>IF(WEEKDAY(Tabela1[[#This Row],[Data]],2)=3,260,190)+Tabela1[[#This Row],[PODLEWANIE]]</f>
        <v>190</v>
      </c>
      <c r="E357">
        <f>IF(C356-D356+B357&lt;0,-(C356-D356+B357),0)</f>
        <v>0</v>
      </c>
      <c r="F357" t="b">
        <f>Tabela1[[#This Row],[wodociagi]]=1</f>
        <v>0</v>
      </c>
      <c r="G357" s="2" t="b">
        <f>AND(Tabela1[[#This Row],[Data]]&gt;=DATE(2022,4,1),Tabela1[[#This Row],[Data]]&lt;=DATE(2022,9,30))</f>
        <v>0</v>
      </c>
      <c r="H357" s="2" t="b">
        <f>SUM(B353:B357)=0</f>
        <v>0</v>
      </c>
      <c r="I357" s="2" t="b">
        <f>AND(Tabela1[[#This Row],[1kwietnia-30wrzesnia]],Tabela1[[#This Row],[NIE PADALO]],IF(OR(I353,I354,I355,I356),FALSE,TRUE))</f>
        <v>0</v>
      </c>
      <c r="J357" s="2">
        <f>IF(Tabela1[[#This Row],[CZY PODLEWAMY]],300,0)</f>
        <v>0</v>
      </c>
      <c r="K357" s="2">
        <f>IF(Tabela1[[#This Row],[retencja]]=0,K356+1,0)</f>
        <v>0</v>
      </c>
    </row>
    <row r="358" spans="1:11" x14ac:dyDescent="0.25">
      <c r="A358" s="1">
        <v>44918</v>
      </c>
      <c r="B358">
        <v>0</v>
      </c>
      <c r="C358">
        <f>IF(C357-D357+B358&lt;0,0,(C357-D357+B358))</f>
        <v>10872</v>
      </c>
      <c r="D358">
        <f>IF(WEEKDAY(Tabela1[[#This Row],[Data]],2)=3,260,190)+Tabela1[[#This Row],[PODLEWANIE]]</f>
        <v>190</v>
      </c>
      <c r="E358">
        <f>IF(C357-D357+B358&lt;0,-(C357-D357+B358),0)</f>
        <v>0</v>
      </c>
      <c r="F358" t="b">
        <f>Tabela1[[#This Row],[wodociagi]]=1</f>
        <v>0</v>
      </c>
      <c r="G358" s="2" t="b">
        <f>AND(Tabela1[[#This Row],[Data]]&gt;=DATE(2022,4,1),Tabela1[[#This Row],[Data]]&lt;=DATE(2022,9,30))</f>
        <v>0</v>
      </c>
      <c r="H358" s="2" t="b">
        <f>SUM(B354:B358)=0</f>
        <v>0</v>
      </c>
      <c r="I358" s="2" t="b">
        <f>AND(Tabela1[[#This Row],[1kwietnia-30wrzesnia]],Tabela1[[#This Row],[NIE PADALO]],IF(OR(I354,I355,I356,I357),FALSE,TRUE))</f>
        <v>0</v>
      </c>
      <c r="J358" s="2">
        <f>IF(Tabela1[[#This Row],[CZY PODLEWAMY]],300,0)</f>
        <v>0</v>
      </c>
      <c r="K358" s="2">
        <f>IF(Tabela1[[#This Row],[retencja]]=0,K357+1,0)</f>
        <v>1</v>
      </c>
    </row>
    <row r="359" spans="1:11" x14ac:dyDescent="0.25">
      <c r="A359" s="1">
        <v>44919</v>
      </c>
      <c r="B359">
        <v>0</v>
      </c>
      <c r="C359">
        <f>IF(C358-D358+B359&lt;0,0,(C358-D358+B359))</f>
        <v>10682</v>
      </c>
      <c r="D359">
        <f>IF(WEEKDAY(Tabela1[[#This Row],[Data]],2)=3,260,190)+Tabela1[[#This Row],[PODLEWANIE]]</f>
        <v>190</v>
      </c>
      <c r="E359">
        <f>IF(C358-D358+B359&lt;0,-(C358-D358+B359),0)</f>
        <v>0</v>
      </c>
      <c r="F359" t="b">
        <f>Tabela1[[#This Row],[wodociagi]]=1</f>
        <v>0</v>
      </c>
      <c r="G359" s="2" t="b">
        <f>AND(Tabela1[[#This Row],[Data]]&gt;=DATE(2022,4,1),Tabela1[[#This Row],[Data]]&lt;=DATE(2022,9,30))</f>
        <v>0</v>
      </c>
      <c r="H359" s="2" t="b">
        <f>SUM(B355:B359)=0</f>
        <v>0</v>
      </c>
      <c r="I359" s="2" t="b">
        <f>AND(Tabela1[[#This Row],[1kwietnia-30wrzesnia]],Tabela1[[#This Row],[NIE PADALO]],IF(OR(I355,I356,I357,I358),FALSE,TRUE))</f>
        <v>0</v>
      </c>
      <c r="J359" s="2">
        <f>IF(Tabela1[[#This Row],[CZY PODLEWAMY]],300,0)</f>
        <v>0</v>
      </c>
      <c r="K359" s="2">
        <f>IF(Tabela1[[#This Row],[retencja]]=0,K358+1,0)</f>
        <v>2</v>
      </c>
    </row>
    <row r="360" spans="1:11" x14ac:dyDescent="0.25">
      <c r="A360" s="1">
        <v>44920</v>
      </c>
      <c r="B360">
        <v>0</v>
      </c>
      <c r="C360">
        <f>IF(C359-D359+B360&lt;0,0,(C359-D359+B360))</f>
        <v>10492</v>
      </c>
      <c r="D360">
        <f>IF(WEEKDAY(Tabela1[[#This Row],[Data]],2)=3,260,190)+Tabela1[[#This Row],[PODLEWANIE]]</f>
        <v>190</v>
      </c>
      <c r="E360">
        <f>IF(C359-D359+B360&lt;0,-(C359-D359+B360),0)</f>
        <v>0</v>
      </c>
      <c r="F360" t="b">
        <f>Tabela1[[#This Row],[wodociagi]]=1</f>
        <v>0</v>
      </c>
      <c r="G360" s="2" t="b">
        <f>AND(Tabela1[[#This Row],[Data]]&gt;=DATE(2022,4,1),Tabela1[[#This Row],[Data]]&lt;=DATE(2022,9,30))</f>
        <v>0</v>
      </c>
      <c r="H360" s="2" t="b">
        <f>SUM(B356:B360)=0</f>
        <v>0</v>
      </c>
      <c r="I360" s="2" t="b">
        <f>AND(Tabela1[[#This Row],[1kwietnia-30wrzesnia]],Tabela1[[#This Row],[NIE PADALO]],IF(OR(I356,I357,I358,I359),FALSE,TRUE))</f>
        <v>0</v>
      </c>
      <c r="J360" s="2">
        <f>IF(Tabela1[[#This Row],[CZY PODLEWAMY]],300,0)</f>
        <v>0</v>
      </c>
      <c r="K360" s="2">
        <f>IF(Tabela1[[#This Row],[retencja]]=0,K359+1,0)</f>
        <v>3</v>
      </c>
    </row>
    <row r="361" spans="1:11" x14ac:dyDescent="0.25">
      <c r="A361" s="1">
        <v>44921</v>
      </c>
      <c r="B361">
        <v>135</v>
      </c>
      <c r="C361">
        <f>IF(C360-D360+B361&lt;0,0,(C360-D360+B361))</f>
        <v>10437</v>
      </c>
      <c r="D361">
        <f>IF(WEEKDAY(Tabela1[[#This Row],[Data]],2)=3,260,190)+Tabela1[[#This Row],[PODLEWANIE]]</f>
        <v>190</v>
      </c>
      <c r="E361">
        <f>IF(C360-D360+B361&lt;0,-(C360-D360+B361),0)</f>
        <v>0</v>
      </c>
      <c r="F361" t="b">
        <f>Tabela1[[#This Row],[wodociagi]]=1</f>
        <v>0</v>
      </c>
      <c r="G361" s="2" t="b">
        <f>AND(Tabela1[[#This Row],[Data]]&gt;=DATE(2022,4,1),Tabela1[[#This Row],[Data]]&lt;=DATE(2022,9,30))</f>
        <v>0</v>
      </c>
      <c r="H361" s="2" t="b">
        <f>SUM(B357:B361)=0</f>
        <v>0</v>
      </c>
      <c r="I361" s="2" t="b">
        <f>AND(Tabela1[[#This Row],[1kwietnia-30wrzesnia]],Tabela1[[#This Row],[NIE PADALO]],IF(OR(I357,I358,I359,I360),FALSE,TRUE))</f>
        <v>0</v>
      </c>
      <c r="J361" s="2">
        <f>IF(Tabela1[[#This Row],[CZY PODLEWAMY]],300,0)</f>
        <v>0</v>
      </c>
      <c r="K361" s="2">
        <f>IF(Tabela1[[#This Row],[retencja]]=0,K360+1,0)</f>
        <v>0</v>
      </c>
    </row>
    <row r="362" spans="1:11" x14ac:dyDescent="0.25">
      <c r="A362" s="1">
        <v>44922</v>
      </c>
      <c r="B362">
        <v>0</v>
      </c>
      <c r="C362">
        <f>IF(C361-D361+B362&lt;0,0,(C361-D361+B362))</f>
        <v>10247</v>
      </c>
      <c r="D362">
        <f>IF(WEEKDAY(Tabela1[[#This Row],[Data]],2)=3,260,190)+Tabela1[[#This Row],[PODLEWANIE]]</f>
        <v>190</v>
      </c>
      <c r="E362">
        <f>IF(C361-D361+B362&lt;0,-(C361-D361+B362),0)</f>
        <v>0</v>
      </c>
      <c r="F362" t="b">
        <f>Tabela1[[#This Row],[wodociagi]]=1</f>
        <v>0</v>
      </c>
      <c r="G362" s="2" t="b">
        <f>AND(Tabela1[[#This Row],[Data]]&gt;=DATE(2022,4,1),Tabela1[[#This Row],[Data]]&lt;=DATE(2022,9,30))</f>
        <v>0</v>
      </c>
      <c r="H362" s="2" t="b">
        <f>SUM(B358:B362)=0</f>
        <v>0</v>
      </c>
      <c r="I362" s="2" t="b">
        <f>AND(Tabela1[[#This Row],[1kwietnia-30wrzesnia]],Tabela1[[#This Row],[NIE PADALO]],IF(OR(I358,I359,I360,I361),FALSE,TRUE))</f>
        <v>0</v>
      </c>
      <c r="J362" s="2">
        <f>IF(Tabela1[[#This Row],[CZY PODLEWAMY]],300,0)</f>
        <v>0</v>
      </c>
      <c r="K362" s="2">
        <f>IF(Tabela1[[#This Row],[retencja]]=0,K361+1,0)</f>
        <v>1</v>
      </c>
    </row>
    <row r="363" spans="1:11" x14ac:dyDescent="0.25">
      <c r="A363" s="1">
        <v>44923</v>
      </c>
      <c r="B363">
        <v>153</v>
      </c>
      <c r="C363">
        <f>IF(C362-D362+B363&lt;0,0,(C362-D362+B363))</f>
        <v>10210</v>
      </c>
      <c r="D363">
        <f>IF(WEEKDAY(Tabela1[[#This Row],[Data]],2)=3,260,190)+Tabela1[[#This Row],[PODLEWANIE]]</f>
        <v>260</v>
      </c>
      <c r="E363">
        <f>IF(C362-D362+B363&lt;0,-(C362-D362+B363),0)</f>
        <v>0</v>
      </c>
      <c r="F363" t="b">
        <f>Tabela1[[#This Row],[wodociagi]]=1</f>
        <v>0</v>
      </c>
      <c r="G363" s="2" t="b">
        <f>AND(Tabela1[[#This Row],[Data]]&gt;=DATE(2022,4,1),Tabela1[[#This Row],[Data]]&lt;=DATE(2022,9,30))</f>
        <v>0</v>
      </c>
      <c r="H363" s="2" t="b">
        <f>SUM(B359:B363)=0</f>
        <v>0</v>
      </c>
      <c r="I363" s="2" t="b">
        <f>AND(Tabela1[[#This Row],[1kwietnia-30wrzesnia]],Tabela1[[#This Row],[NIE PADALO]],IF(OR(I359,I360,I361,I362),FALSE,TRUE))</f>
        <v>0</v>
      </c>
      <c r="J363" s="2">
        <f>IF(Tabela1[[#This Row],[CZY PODLEWAMY]],300,0)</f>
        <v>0</v>
      </c>
      <c r="K363" s="2">
        <f>IF(Tabela1[[#This Row],[retencja]]=0,K362+1,0)</f>
        <v>0</v>
      </c>
    </row>
    <row r="364" spans="1:11" x14ac:dyDescent="0.25">
      <c r="A364" s="1">
        <v>44924</v>
      </c>
      <c r="B364">
        <v>0</v>
      </c>
      <c r="C364">
        <f>IF(C363-D363+B364&lt;0,0,(C363-D363+B364))</f>
        <v>9950</v>
      </c>
      <c r="D364">
        <f>IF(WEEKDAY(Tabela1[[#This Row],[Data]],2)=3,260,190)+Tabela1[[#This Row],[PODLEWANIE]]</f>
        <v>190</v>
      </c>
      <c r="E364">
        <f>IF(C363-D363+B364&lt;0,-(C363-D363+B364),0)</f>
        <v>0</v>
      </c>
      <c r="F364" t="b">
        <f>Tabela1[[#This Row],[wodociagi]]=1</f>
        <v>0</v>
      </c>
      <c r="G364" s="2" t="b">
        <f>AND(Tabela1[[#This Row],[Data]]&gt;=DATE(2022,4,1),Tabela1[[#This Row],[Data]]&lt;=DATE(2022,9,30))</f>
        <v>0</v>
      </c>
      <c r="H364" s="2" t="b">
        <f>SUM(B360:B364)=0</f>
        <v>0</v>
      </c>
      <c r="I364" s="2" t="b">
        <f>AND(Tabela1[[#This Row],[1kwietnia-30wrzesnia]],Tabela1[[#This Row],[NIE PADALO]],IF(OR(I360,I361,I362,I363),FALSE,TRUE))</f>
        <v>0</v>
      </c>
      <c r="J364" s="2">
        <f>IF(Tabela1[[#This Row],[CZY PODLEWAMY]],300,0)</f>
        <v>0</v>
      </c>
      <c r="K364" s="2">
        <f>IF(Tabela1[[#This Row],[retencja]]=0,K363+1,0)</f>
        <v>1</v>
      </c>
    </row>
    <row r="365" spans="1:11" x14ac:dyDescent="0.25">
      <c r="A365" s="1">
        <v>44925</v>
      </c>
      <c r="B365">
        <v>0</v>
      </c>
      <c r="C365">
        <f>IF(C364-D364+B365&lt;0,0,(C364-D364+B365))</f>
        <v>9760</v>
      </c>
      <c r="D365">
        <f>IF(WEEKDAY(Tabela1[[#This Row],[Data]],2)=3,260,190)+Tabela1[[#This Row],[PODLEWANIE]]</f>
        <v>190</v>
      </c>
      <c r="E365">
        <f>IF(C364-D364+B365&lt;0,-(C364-D364+B365),0)</f>
        <v>0</v>
      </c>
      <c r="F365" t="b">
        <f>Tabela1[[#This Row],[wodociagi]]=1</f>
        <v>0</v>
      </c>
      <c r="G365" s="2" t="b">
        <f>AND(Tabela1[[#This Row],[Data]]&gt;=DATE(2022,4,1),Tabela1[[#This Row],[Data]]&lt;=DATE(2022,9,30))</f>
        <v>0</v>
      </c>
      <c r="H365" s="2" t="b">
        <f>SUM(B361:B365)=0</f>
        <v>0</v>
      </c>
      <c r="I365" s="2" t="b">
        <f>AND(Tabela1[[#This Row],[1kwietnia-30wrzesnia]],Tabela1[[#This Row],[NIE PADALO]],IF(OR(I361,I362,I363,I364),FALSE,TRUE))</f>
        <v>0</v>
      </c>
      <c r="J365" s="2">
        <f>IF(Tabela1[[#This Row],[CZY PODLEWAMY]],300,0)</f>
        <v>0</v>
      </c>
      <c r="K365" s="2">
        <f>IF(Tabela1[[#This Row],[retencja]]=0,K364+1,0)</f>
        <v>2</v>
      </c>
    </row>
    <row r="366" spans="1:11" x14ac:dyDescent="0.25">
      <c r="A366" s="1">
        <v>44926</v>
      </c>
      <c r="B366">
        <v>144</v>
      </c>
      <c r="C366">
        <f>IF(C365-D365+B366&lt;0,0,(C365-D365+B366))</f>
        <v>9714</v>
      </c>
      <c r="D366">
        <f>IF(WEEKDAY(Tabela1[[#This Row],[Data]],2)=3,260,190)+Tabela1[[#This Row],[PODLEWANIE]]</f>
        <v>190</v>
      </c>
      <c r="E366">
        <f>IF(C365-D365+B366&lt;0,-(C365-D365+B366),0)</f>
        <v>0</v>
      </c>
      <c r="F366" t="b">
        <f>Tabela1[[#This Row],[wodociagi]]=1</f>
        <v>0</v>
      </c>
      <c r="G366" s="2" t="b">
        <f>AND(Tabela1[[#This Row],[Data]]&gt;=DATE(2022,4,1),Tabela1[[#This Row],[Data]]&lt;=DATE(2022,9,30))</f>
        <v>0</v>
      </c>
      <c r="H366" s="2" t="b">
        <f>SUM(B362:B366)=0</f>
        <v>0</v>
      </c>
      <c r="I366" s="2" t="b">
        <f>AND(Tabela1[[#This Row],[1kwietnia-30wrzesnia]],Tabela1[[#This Row],[NIE PADALO]],IF(OR(I362,I363,I364,I365),FALSE,TRUE))</f>
        <v>0</v>
      </c>
      <c r="J366" s="2">
        <f>IF(Tabela1[[#This Row],[CZY PODLEWAMY]],300,0)</f>
        <v>0</v>
      </c>
      <c r="K366" s="2">
        <f>IF(Tabela1[[#This Row],[retencja]]=0,K365+1,0)</f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ekodom1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2023-03-07T22:18:47Z</dcterms:created>
  <dcterms:modified xsi:type="dcterms:W3CDTF">2023-03-11T18:36:07Z</dcterms:modified>
</cp:coreProperties>
</file>