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showInkAnnotation="0" autoCompressPictures="0"/>
  <mc:AlternateContent xmlns:mc="http://schemas.openxmlformats.org/markup-compatibility/2006">
    <mc:Choice Requires="x15">
      <x15ac:absPath xmlns:x15ac="http://schemas.microsoft.com/office/spreadsheetml/2010/11/ac" url="/Users/nehamansinghka/Dropbox/Documents/File/MS Bus Analytics/Stevens/Program Content/BIA652 Multivariate Data Analysis/Team Homeworks/HW2/"/>
    </mc:Choice>
  </mc:AlternateContent>
  <bookViews>
    <workbookView xWindow="0" yWindow="460" windowWidth="19340" windowHeight="14820" tabRatio="500"/>
  </bookViews>
  <sheets>
    <sheet name="Cover Page" sheetId="6" r:id="rId1"/>
    <sheet name="Statistical Inference 04 _Q1_Q2" sheetId="4" r:id="rId2"/>
    <sheet name="Statistical Inference 04 _Q3" sheetId="5" r:id="rId3"/>
  </sheets>
  <externalReferences>
    <externalReference r:id="rId4"/>
    <externalReference r:id="rId5"/>
  </externalReferences>
  <definedNames>
    <definedName name="Cost">[1]Model!$B$18</definedName>
    <definedName name="CostLookup">[1]Model!$D$5:$E$9</definedName>
    <definedName name="Demand">[1]Model!$B$12</definedName>
    <definedName name="Hours_Available">[2]Q2a!$D$23:$D$24</definedName>
    <definedName name="Leftover_price">[1]Model!$B$6</definedName>
    <definedName name="Maximum_sales">[2]Q2a!$B$20:$D$20</definedName>
    <definedName name="Number_to_produce">[2]Q2a!$B$18:$D$18</definedName>
    <definedName name="Order_quantity">[1]Model!$B$9</definedName>
    <definedName name="Probabilities">[1]Model!$B$35:$J$35</definedName>
    <definedName name="Profit">[1]Model!$B$19</definedName>
    <definedName name="Regular_price">[1]Model!$B$5</definedName>
    <definedName name="Revenue">[1]Model!$B$17</definedName>
    <definedName name="Units_sold_at_leftover_price">[1]Model!$B$16</definedName>
    <definedName name="Units_sold_at_regular_price">[1]Model!$B$15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6" i="5" l="1"/>
  <c r="D7" i="5"/>
  <c r="D8" i="5"/>
  <c r="D9" i="5"/>
  <c r="D10" i="5"/>
  <c r="D11" i="5"/>
  <c r="D12" i="5"/>
  <c r="B28" i="5"/>
  <c r="B33" i="5"/>
  <c r="E6" i="5"/>
  <c r="F6" i="5"/>
  <c r="E7" i="5"/>
  <c r="F7" i="5"/>
  <c r="E8" i="5"/>
  <c r="F8" i="5"/>
  <c r="E9" i="5"/>
  <c r="F9" i="5"/>
  <c r="E10" i="5"/>
  <c r="F10" i="5"/>
  <c r="E11" i="5"/>
  <c r="F11" i="5"/>
  <c r="E12" i="5"/>
  <c r="F12" i="5"/>
  <c r="B30" i="5"/>
  <c r="B32" i="5"/>
  <c r="B56" i="4"/>
  <c r="B50" i="4"/>
  <c r="B52" i="4"/>
  <c r="B51" i="4"/>
  <c r="B53" i="4"/>
  <c r="B54" i="4"/>
  <c r="B55" i="4"/>
  <c r="B58" i="4"/>
  <c r="B65" i="4"/>
  <c r="B62" i="4"/>
  <c r="B61" i="4"/>
  <c r="B63" i="4"/>
  <c r="D33" i="5"/>
  <c r="E33" i="5"/>
  <c r="F33" i="5"/>
  <c r="B25" i="4"/>
  <c r="B20" i="4"/>
  <c r="B21" i="4"/>
  <c r="B22" i="4"/>
  <c r="B23" i="4"/>
  <c r="B31" i="4"/>
  <c r="B17" i="4"/>
  <c r="B24" i="4"/>
  <c r="B32" i="4"/>
  <c r="D32" i="4"/>
  <c r="F32" i="4"/>
  <c r="E32" i="4"/>
</calcChain>
</file>

<file path=xl/sharedStrings.xml><?xml version="1.0" encoding="utf-8"?>
<sst xmlns="http://schemas.openxmlformats.org/spreadsheetml/2006/main" count="108" uniqueCount="90">
  <si>
    <t>z</t>
  </si>
  <si>
    <t>n</t>
  </si>
  <si>
    <t>df</t>
  </si>
  <si>
    <t>p-value</t>
  </si>
  <si>
    <t>question 1</t>
  </si>
  <si>
    <t>b.</t>
  </si>
  <si>
    <t>c.</t>
  </si>
  <si>
    <t>question 2</t>
  </si>
  <si>
    <t>H0</t>
  </si>
  <si>
    <t>n1</t>
  </si>
  <si>
    <t>s1</t>
  </si>
  <si>
    <t>n2</t>
  </si>
  <si>
    <t>s2</t>
  </si>
  <si>
    <t>Interval Estimation</t>
  </si>
  <si>
    <t>±</t>
  </si>
  <si>
    <t>Retail Outlet</t>
  </si>
  <si>
    <t>Standard</t>
  </si>
  <si>
    <t>t</t>
  </si>
  <si>
    <t>mu1-mu2=0</t>
  </si>
  <si>
    <t>Ha</t>
  </si>
  <si>
    <t>mu1-mu2≠0</t>
  </si>
  <si>
    <t>a</t>
  </si>
  <si>
    <t>two-tailed test</t>
  </si>
  <si>
    <t>level of significance (alpha)</t>
  </si>
  <si>
    <t>x1bar</t>
  </si>
  <si>
    <t>sigma1</t>
  </si>
  <si>
    <t>x2bar</t>
  </si>
  <si>
    <t>sigma2</t>
  </si>
  <si>
    <t>x1bar-x2bar</t>
  </si>
  <si>
    <t>mu1-mu2</t>
  </si>
  <si>
    <t>(sigma1) squared = (sigma2) squared</t>
  </si>
  <si>
    <t>p-value is lower than alpha so decision is to reject the null hypothesis.</t>
  </si>
  <si>
    <t>At 0.05 level of significance there is sufficient evidence that there is a difference between the population mean customer satisfaction scores for the two retailers.</t>
  </si>
  <si>
    <t>square root of above row</t>
  </si>
  <si>
    <t>sum of above two rows</t>
  </si>
  <si>
    <t>Margin of error</t>
  </si>
  <si>
    <t>(sigma1) squared /n1</t>
  </si>
  <si>
    <t>(sigma2) squared /n2</t>
  </si>
  <si>
    <t>Margin of error = z*(sqrt(sigma1 squared / n1 + sigma2 squared / n2))</t>
  </si>
  <si>
    <t>Zcrit</t>
  </si>
  <si>
    <t>plus/minus 1.96</t>
  </si>
  <si>
    <t>For 95% confidence interval, z = +/- 1.96</t>
  </si>
  <si>
    <t>One tailed test (upper or right tailed)</t>
  </si>
  <si>
    <t>alpha (level of significance)</t>
  </si>
  <si>
    <t>t-test</t>
  </si>
  <si>
    <t>Sqrt of above row</t>
  </si>
  <si>
    <t>x1bar - x2bar</t>
  </si>
  <si>
    <t>mu1 - mu2</t>
  </si>
  <si>
    <t>Model Price ($)</t>
  </si>
  <si>
    <t>Deluxe</t>
  </si>
  <si>
    <t>t-Test: Paired Two Sample for Means</t>
  </si>
  <si>
    <t>Mean</t>
  </si>
  <si>
    <t>Variance</t>
  </si>
  <si>
    <t>Observations</t>
  </si>
  <si>
    <t>Pearson Correlation</t>
  </si>
  <si>
    <t>Hypothesized Mean Difference</t>
  </si>
  <si>
    <t>t Stat</t>
  </si>
  <si>
    <t>P(T&lt;=t) one-tail</t>
  </si>
  <si>
    <t>t Critical one-tail</t>
  </si>
  <si>
    <t>P(T&lt;=t) two-tail</t>
  </si>
  <si>
    <t>t Critical two-tail</t>
  </si>
  <si>
    <t>dbar</t>
  </si>
  <si>
    <t>alpha</t>
  </si>
  <si>
    <t>p-value 0.2906 is greater than alpha hence the decision is to not reject the null hypothesis. At 0.05 level of significance there is not sufficient evidence that the mean difference of the two models' price is not equal to $10.</t>
  </si>
  <si>
    <t>mu1-mu2&lt;=0</t>
  </si>
  <si>
    <t>mu1-mu2&gt;0</t>
  </si>
  <si>
    <t xml:space="preserve">Out of the 2 retailers, Target has a higher population mean customer satisfaction score. At 95% confidence, Target's mean customer satisfaction score  is higher than Walmart's by 1.63 to 14.37 </t>
  </si>
  <si>
    <t>Sum of above 2 rows</t>
  </si>
  <si>
    <t>a.</t>
  </si>
  <si>
    <r>
      <t>s1</t>
    </r>
    <r>
      <rPr>
        <vertAlign val="superscript"/>
        <sz val="12"/>
        <color theme="1"/>
        <rFont val="Calibri (Body)"/>
      </rPr>
      <t>2</t>
    </r>
  </si>
  <si>
    <r>
      <t>s2</t>
    </r>
    <r>
      <rPr>
        <vertAlign val="superscript"/>
        <sz val="12"/>
        <color theme="1"/>
        <rFont val="Calibri (Body)"/>
      </rPr>
      <t>2</t>
    </r>
  </si>
  <si>
    <r>
      <t>s1</t>
    </r>
    <r>
      <rPr>
        <vertAlign val="superscript"/>
        <sz val="12"/>
        <color theme="1"/>
        <rFont val="Calibri (Body)"/>
      </rPr>
      <t>2</t>
    </r>
    <r>
      <rPr>
        <sz val="12"/>
        <color theme="1"/>
        <rFont val="Calibri"/>
        <family val="2"/>
        <scheme val="minor"/>
      </rPr>
      <t>/ n1</t>
    </r>
  </si>
  <si>
    <r>
      <t>s2</t>
    </r>
    <r>
      <rPr>
        <vertAlign val="superscript"/>
        <sz val="12"/>
        <color theme="1"/>
        <rFont val="Calibri (Body)"/>
      </rPr>
      <t>2</t>
    </r>
    <r>
      <rPr>
        <sz val="12"/>
        <color theme="1"/>
        <rFont val="Calibri"/>
        <family val="2"/>
        <scheme val="minor"/>
      </rPr>
      <t>/ n2</t>
    </r>
  </si>
  <si>
    <r>
      <t>Numerator: (s1</t>
    </r>
    <r>
      <rPr>
        <vertAlign val="superscript"/>
        <sz val="12"/>
        <color theme="1"/>
        <rFont val="Calibri (Body)"/>
      </rPr>
      <t>2</t>
    </r>
    <r>
      <rPr>
        <sz val="12"/>
        <color theme="1"/>
        <rFont val="Calibri"/>
        <family val="2"/>
        <scheme val="minor"/>
      </rPr>
      <t>/ n1 + s2</t>
    </r>
    <r>
      <rPr>
        <vertAlign val="superscript"/>
        <sz val="12"/>
        <color theme="1"/>
        <rFont val="Calibri (Body)"/>
      </rPr>
      <t>2</t>
    </r>
    <r>
      <rPr>
        <sz val="12"/>
        <color theme="1"/>
        <rFont val="Calibri"/>
        <family val="2"/>
        <scheme val="minor"/>
      </rPr>
      <t xml:space="preserve"> / n2)</t>
    </r>
    <r>
      <rPr>
        <vertAlign val="superscript"/>
        <sz val="12"/>
        <color theme="1"/>
        <rFont val="Calibri (Body)"/>
      </rPr>
      <t>2</t>
    </r>
  </si>
  <si>
    <r>
      <t>Denominator: 1/n1-1 * (s1</t>
    </r>
    <r>
      <rPr>
        <vertAlign val="superscript"/>
        <sz val="12"/>
        <color theme="1"/>
        <rFont val="Calibri (Body)"/>
      </rPr>
      <t>2</t>
    </r>
    <r>
      <rPr>
        <sz val="12"/>
        <color theme="1"/>
        <rFont val="Calibri"/>
        <family val="2"/>
        <scheme val="minor"/>
      </rPr>
      <t xml:space="preserve"> / n1)</t>
    </r>
    <r>
      <rPr>
        <vertAlign val="superscript"/>
        <sz val="12"/>
        <color theme="1"/>
        <rFont val="Calibri (Body)"/>
      </rPr>
      <t>2</t>
    </r>
    <r>
      <rPr>
        <sz val="12"/>
        <color theme="1"/>
        <rFont val="Calibri"/>
        <family val="2"/>
        <scheme val="minor"/>
      </rPr>
      <t xml:space="preserve"> + 1/n2 -1 * (s2</t>
    </r>
    <r>
      <rPr>
        <vertAlign val="superscript"/>
        <sz val="12"/>
        <color theme="1"/>
        <rFont val="Calibri (Body)"/>
      </rPr>
      <t>2</t>
    </r>
    <r>
      <rPr>
        <sz val="12"/>
        <color theme="1"/>
        <rFont val="Calibri"/>
        <family val="2"/>
        <scheme val="minor"/>
      </rPr>
      <t>/n2)</t>
    </r>
    <r>
      <rPr>
        <vertAlign val="superscript"/>
        <sz val="12"/>
        <color theme="1"/>
        <rFont val="Calibri (Body)"/>
      </rPr>
      <t>2</t>
    </r>
  </si>
  <si>
    <t>df = Numerator / Denominator</t>
  </si>
  <si>
    <t>d.</t>
  </si>
  <si>
    <t>As p-value is less than alpha, decision is to reject the null hypothesis. 
At 0.05 level of significance, there is sufficient evidence that the consultant with higher experience has the higher population mean service rating</t>
  </si>
  <si>
    <t>question 3.</t>
  </si>
  <si>
    <t>Difference = Deluxe price - Standard price</t>
  </si>
  <si>
    <r>
      <t>s</t>
    </r>
    <r>
      <rPr>
        <vertAlign val="subscript"/>
        <sz val="12"/>
        <color theme="1"/>
        <rFont val="Calibri (Body)"/>
      </rPr>
      <t>d</t>
    </r>
  </si>
  <si>
    <t>Difference (d)</t>
  </si>
  <si>
    <t>d - dbar</t>
  </si>
  <si>
    <r>
      <t>(d-dbar)</t>
    </r>
    <r>
      <rPr>
        <vertAlign val="superscript"/>
        <sz val="12"/>
        <color theme="1"/>
        <rFont val="Calibri (Body)"/>
      </rPr>
      <t>2</t>
    </r>
  </si>
  <si>
    <r>
      <t>mu</t>
    </r>
    <r>
      <rPr>
        <vertAlign val="subscript"/>
        <sz val="12"/>
        <color theme="1"/>
        <rFont val="Calibri (Body)"/>
      </rPr>
      <t>d</t>
    </r>
    <r>
      <rPr>
        <sz val="12"/>
        <color theme="1"/>
        <rFont val="Calibri"/>
        <family val="2"/>
        <scheme val="minor"/>
      </rPr>
      <t xml:space="preserve"> = 10</t>
    </r>
  </si>
  <si>
    <r>
      <t>mu</t>
    </r>
    <r>
      <rPr>
        <vertAlign val="subscript"/>
        <sz val="12"/>
        <color theme="1"/>
        <rFont val="Calibri (Body)"/>
      </rPr>
      <t>d</t>
    </r>
    <r>
      <rPr>
        <sz val="12"/>
        <color theme="1"/>
        <rFont val="Calibri"/>
        <family val="2"/>
        <scheme val="minor"/>
      </rPr>
      <t xml:space="preserve"> ≠ 10</t>
    </r>
  </si>
  <si>
    <t>95% confidence interval</t>
  </si>
  <si>
    <r>
      <t>t</t>
    </r>
    <r>
      <rPr>
        <vertAlign val="subscript"/>
        <sz val="12"/>
        <color theme="1"/>
        <rFont val="Calibri (Body)"/>
      </rPr>
      <t>0.025,6</t>
    </r>
  </si>
  <si>
    <t>At 95% confidence the mean difference between the two models' price is between $6.44 and $11.27</t>
  </si>
  <si>
    <t xml:space="preserve">MS in Business Intelligence and Analytics
Fall 2016
Multivariate Data Analysis (BIA652)
Team 4
Neha Mansinghka
Mehrnoosh Oghbaie
Karan Kandhaswamy
Abishek Lakshmirathan
Satya Peravali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</si>
</sst>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i/>
      <sz val="12"/>
      <color theme="1"/>
      <name val="Calibri"/>
      <family val="2"/>
      <scheme val="minor"/>
    </font>
    <font>
      <vertAlign val="superscript"/>
      <sz val="12"/>
      <color theme="1"/>
      <name val="Calibri (Body)"/>
    </font>
    <font>
      <vertAlign val="subscript"/>
      <sz val="12"/>
      <color theme="1"/>
      <name val="Calibri (Body)"/>
    </font>
    <font>
      <sz val="18"/>
      <color theme="1"/>
      <name val="Calibri (Body)"/>
    </font>
    <font>
      <sz val="10"/>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style="thin">
        <color auto="1"/>
      </bottom>
      <diagonal/>
    </border>
  </borders>
  <cellStyleXfs count="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9" fillId="0" borderId="0"/>
  </cellStyleXfs>
  <cellXfs count="23">
    <xf numFmtId="0" fontId="0" fillId="0" borderId="0" xfId="0"/>
    <xf numFmtId="0" fontId="0" fillId="2" borderId="0" xfId="0" applyFill="1"/>
    <xf numFmtId="0" fontId="0" fillId="3" borderId="0" xfId="0" applyFill="1"/>
    <xf numFmtId="0" fontId="4" fillId="2" borderId="1" xfId="0" applyFont="1" applyFill="1" applyBorder="1"/>
    <xf numFmtId="0" fontId="4" fillId="3" borderId="0" xfId="0" applyFont="1" applyFill="1"/>
    <xf numFmtId="0" fontId="4" fillId="2" borderId="2" xfId="0" applyFont="1" applyFill="1" applyBorder="1"/>
    <xf numFmtId="0" fontId="4" fillId="2" borderId="3" xfId="0" applyFont="1" applyFill="1" applyBorder="1"/>
    <xf numFmtId="0" fontId="0" fillId="3" borderId="0" xfId="0" applyFont="1" applyFill="1"/>
    <xf numFmtId="0" fontId="0" fillId="0" borderId="0" xfId="0" applyFont="1"/>
    <xf numFmtId="0" fontId="0" fillId="0" borderId="0" xfId="0" applyFill="1" applyBorder="1" applyAlignment="1"/>
    <xf numFmtId="0" fontId="0" fillId="0" borderId="4" xfId="0" applyFill="1" applyBorder="1" applyAlignment="1"/>
    <xf numFmtId="0" fontId="5" fillId="0" borderId="5" xfId="0" applyFont="1" applyFill="1" applyBorder="1" applyAlignment="1">
      <alignment horizontal="center"/>
    </xf>
    <xf numFmtId="0" fontId="4" fillId="0" borderId="0" xfId="0" applyFont="1" applyFill="1" applyBorder="1" applyAlignment="1"/>
    <xf numFmtId="0" fontId="0" fillId="0" borderId="0" xfId="0" applyFill="1"/>
    <xf numFmtId="0" fontId="0" fillId="3" borderId="0" xfId="0" applyFont="1" applyFill="1" applyAlignment="1">
      <alignment wrapText="1"/>
    </xf>
    <xf numFmtId="49" fontId="0" fillId="3" borderId="0" xfId="0" applyNumberFormat="1" applyFill="1"/>
    <xf numFmtId="0" fontId="0" fillId="0" borderId="0" xfId="0" applyAlignment="1">
      <alignment horizontal="left"/>
    </xf>
    <xf numFmtId="0" fontId="0" fillId="0" borderId="0" xfId="0" applyAlignment="1">
      <alignment vertical="top" wrapText="1"/>
    </xf>
    <xf numFmtId="0" fontId="0" fillId="0" borderId="0" xfId="0" applyFont="1" applyFill="1" applyBorder="1" applyAlignment="1"/>
    <xf numFmtId="0" fontId="0" fillId="0" borderId="4" xfId="0" applyFont="1" applyFill="1" applyBorder="1" applyAlignment="1"/>
    <xf numFmtId="0" fontId="8" fillId="0" borderId="0" xfId="89" applyFont="1" applyAlignment="1">
      <alignment horizontal="center" vertical="top" wrapText="1"/>
    </xf>
    <xf numFmtId="0" fontId="1" fillId="0" borderId="0" xfId="89" applyAlignment="1">
      <alignment horizontal="center" vertical="top"/>
    </xf>
    <xf numFmtId="0" fontId="1" fillId="0" borderId="0" xfId="89"/>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90"/>
    <cellStyle name="Normal 3" xfId="8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externalLink" Target="externalLinks/externalLink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hamansinghka/Dropbox/Documents/File/MS%20Bus%20Analytics/Stevens/Program%20Content/BIA650%20Optimisation%20and%20Process%20Analytics/HWK1%20-%20W&amp;A%20Ch2%20Qs%206%20&amp;%2022/HWK%201%20Mansinghka%20Ch2%20Q6%20Sep%2016%20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ehamansinghka/Dropbox/Documents/File/MS%20Bus%20Analytics/Stevens/Program%20Content/BIA650%20Optimisation%20and%20Process%20Analytics/HWK%202%20W%20&amp;%20A%20Ch%203%20#2/HWK 2 Mansinghka Ch3 Q2 Sep 22 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Q6"/>
      <sheetName val="Model"/>
    </sheetNames>
    <sheetDataSet>
      <sheetData sheetId="0"/>
      <sheetData sheetId="1"/>
      <sheetData sheetId="2">
        <row r="5">
          <cell r="B5">
            <v>30</v>
          </cell>
          <cell r="D5">
            <v>0</v>
          </cell>
          <cell r="E5">
            <v>24</v>
          </cell>
        </row>
        <row r="6">
          <cell r="B6">
            <v>10</v>
          </cell>
          <cell r="D6">
            <v>1000</v>
          </cell>
          <cell r="E6">
            <v>23</v>
          </cell>
        </row>
        <row r="7">
          <cell r="D7">
            <v>2000</v>
          </cell>
          <cell r="E7">
            <v>22.25</v>
          </cell>
        </row>
        <row r="8">
          <cell r="D8">
            <v>3000</v>
          </cell>
          <cell r="E8">
            <v>21.75</v>
          </cell>
        </row>
        <row r="9">
          <cell r="B9">
            <v>2500</v>
          </cell>
          <cell r="D9">
            <v>4000</v>
          </cell>
          <cell r="E9">
            <v>21.3</v>
          </cell>
        </row>
        <row r="12">
          <cell r="B12">
            <v>2000</v>
          </cell>
        </row>
        <row r="15">
          <cell r="B15">
            <v>2000</v>
          </cell>
        </row>
        <row r="16">
          <cell r="B16">
            <v>500</v>
          </cell>
        </row>
        <row r="17">
          <cell r="B17">
            <v>65000</v>
          </cell>
        </row>
        <row r="18">
          <cell r="B18">
            <v>55625</v>
          </cell>
        </row>
        <row r="19">
          <cell r="B19">
            <v>9375</v>
          </cell>
        </row>
        <row r="35">
          <cell r="B35">
            <v>2.5000000000000001E-2</v>
          </cell>
          <cell r="C35">
            <v>0.05</v>
          </cell>
          <cell r="D35">
            <v>0.15</v>
          </cell>
          <cell r="E35">
            <v>0.25</v>
          </cell>
          <cell r="F35">
            <v>0.25</v>
          </cell>
          <cell r="G35">
            <v>0.15</v>
          </cell>
          <cell r="H35">
            <v>7.0000000000000007E-2</v>
          </cell>
          <cell r="I35">
            <v>0.04</v>
          </cell>
          <cell r="J35">
            <v>1.4999999999999999E-2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Q2a"/>
      <sheetName val="Modified Model_STS"/>
      <sheetName val="Model_STS"/>
      <sheetName val="Q2b"/>
    </sheetNames>
    <sheetDataSet>
      <sheetData sheetId="0" refreshError="1"/>
      <sheetData sheetId="1">
        <row r="18">
          <cell r="B18">
            <v>514.28571428571433</v>
          </cell>
          <cell r="C18">
            <v>1200</v>
          </cell>
          <cell r="D18">
            <v>28.571428571428569</v>
          </cell>
        </row>
        <row r="20">
          <cell r="B20">
            <v>600</v>
          </cell>
          <cell r="C20">
            <v>1200</v>
          </cell>
          <cell r="D20">
            <v>50</v>
          </cell>
        </row>
        <row r="23">
          <cell r="D23">
            <v>10000</v>
          </cell>
        </row>
        <row r="24">
          <cell r="D24">
            <v>3000</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workbookViewId="0">
      <selection activeCell="G26" sqref="G26"/>
    </sheetView>
  </sheetViews>
  <sheetFormatPr baseColWidth="10" defaultRowHeight="16" x14ac:dyDescent="0.2"/>
  <cols>
    <col min="1" max="16384" width="10.83203125" style="22"/>
  </cols>
  <sheetData>
    <row r="1" spans="1:11" x14ac:dyDescent="0.2">
      <c r="A1" s="20" t="s">
        <v>89</v>
      </c>
      <c r="B1" s="21"/>
      <c r="C1" s="21"/>
      <c r="D1" s="21"/>
      <c r="E1" s="21"/>
      <c r="F1" s="21"/>
      <c r="G1" s="21"/>
      <c r="H1" s="21"/>
      <c r="I1" s="21"/>
      <c r="J1" s="21"/>
      <c r="K1" s="21"/>
    </row>
    <row r="2" spans="1:11" x14ac:dyDescent="0.2">
      <c r="A2" s="21"/>
      <c r="B2" s="21"/>
      <c r="C2" s="21"/>
      <c r="D2" s="21"/>
      <c r="E2" s="21"/>
      <c r="F2" s="21"/>
      <c r="G2" s="21"/>
      <c r="H2" s="21"/>
      <c r="I2" s="21"/>
      <c r="J2" s="21"/>
      <c r="K2" s="21"/>
    </row>
    <row r="3" spans="1:11" x14ac:dyDescent="0.2">
      <c r="A3" s="21"/>
      <c r="B3" s="21"/>
      <c r="C3" s="21"/>
      <c r="D3" s="21"/>
      <c r="E3" s="21"/>
      <c r="F3" s="21"/>
      <c r="G3" s="21"/>
      <c r="H3" s="21"/>
      <c r="I3" s="21"/>
      <c r="J3" s="21"/>
      <c r="K3" s="21"/>
    </row>
    <row r="4" spans="1:11" x14ac:dyDescent="0.2">
      <c r="A4" s="21"/>
      <c r="B4" s="21"/>
      <c r="C4" s="21"/>
      <c r="D4" s="21"/>
      <c r="E4" s="21"/>
      <c r="F4" s="21"/>
      <c r="G4" s="21"/>
      <c r="H4" s="21"/>
      <c r="I4" s="21"/>
      <c r="J4" s="21"/>
      <c r="K4" s="21"/>
    </row>
    <row r="5" spans="1:11" x14ac:dyDescent="0.2">
      <c r="A5" s="21"/>
      <c r="B5" s="21"/>
      <c r="C5" s="21"/>
      <c r="D5" s="21"/>
      <c r="E5" s="21"/>
      <c r="F5" s="21"/>
      <c r="G5" s="21"/>
      <c r="H5" s="21"/>
      <c r="I5" s="21"/>
      <c r="J5" s="21"/>
      <c r="K5" s="21"/>
    </row>
    <row r="6" spans="1:11" x14ac:dyDescent="0.2">
      <c r="A6" s="21"/>
      <c r="B6" s="21"/>
      <c r="C6" s="21"/>
      <c r="D6" s="21"/>
      <c r="E6" s="21"/>
      <c r="F6" s="21"/>
      <c r="G6" s="21"/>
      <c r="H6" s="21"/>
      <c r="I6" s="21"/>
      <c r="J6" s="21"/>
      <c r="K6" s="21"/>
    </row>
    <row r="7" spans="1:11" x14ac:dyDescent="0.2">
      <c r="A7" s="21"/>
      <c r="B7" s="21"/>
      <c r="C7" s="21"/>
      <c r="D7" s="21"/>
      <c r="E7" s="21"/>
      <c r="F7" s="21"/>
      <c r="G7" s="21"/>
      <c r="H7" s="21"/>
      <c r="I7" s="21"/>
      <c r="J7" s="21"/>
      <c r="K7" s="21"/>
    </row>
    <row r="8" spans="1:11" x14ac:dyDescent="0.2">
      <c r="A8" s="21"/>
      <c r="B8" s="21"/>
      <c r="C8" s="21"/>
      <c r="D8" s="21"/>
      <c r="E8" s="21"/>
      <c r="F8" s="21"/>
      <c r="G8" s="21"/>
      <c r="H8" s="21"/>
      <c r="I8" s="21"/>
      <c r="J8" s="21"/>
      <c r="K8" s="21"/>
    </row>
    <row r="9" spans="1:11" x14ac:dyDescent="0.2">
      <c r="A9" s="21"/>
      <c r="B9" s="21"/>
      <c r="C9" s="21"/>
      <c r="D9" s="21"/>
      <c r="E9" s="21"/>
      <c r="F9" s="21"/>
      <c r="G9" s="21"/>
      <c r="H9" s="21"/>
      <c r="I9" s="21"/>
      <c r="J9" s="21"/>
      <c r="K9" s="21"/>
    </row>
    <row r="10" spans="1:11" x14ac:dyDescent="0.2">
      <c r="A10" s="21"/>
      <c r="B10" s="21"/>
      <c r="C10" s="21"/>
      <c r="D10" s="21"/>
      <c r="E10" s="21"/>
      <c r="F10" s="21"/>
      <c r="G10" s="21"/>
      <c r="H10" s="21"/>
      <c r="I10" s="21"/>
      <c r="J10" s="21"/>
      <c r="K10" s="21"/>
    </row>
    <row r="11" spans="1:11" x14ac:dyDescent="0.2">
      <c r="A11" s="21"/>
      <c r="B11" s="21"/>
      <c r="C11" s="21"/>
      <c r="D11" s="21"/>
      <c r="E11" s="21"/>
      <c r="F11" s="21"/>
      <c r="G11" s="21"/>
      <c r="H11" s="21"/>
      <c r="I11" s="21"/>
      <c r="J11" s="21"/>
      <c r="K11" s="21"/>
    </row>
    <row r="12" spans="1:11" x14ac:dyDescent="0.2">
      <c r="A12" s="21"/>
      <c r="B12" s="21"/>
      <c r="C12" s="21"/>
      <c r="D12" s="21"/>
      <c r="E12" s="21"/>
      <c r="F12" s="21"/>
      <c r="G12" s="21"/>
      <c r="H12" s="21"/>
      <c r="I12" s="21"/>
      <c r="J12" s="21"/>
      <c r="K12" s="21"/>
    </row>
    <row r="13" spans="1:11" x14ac:dyDescent="0.2">
      <c r="A13" s="21"/>
      <c r="B13" s="21"/>
      <c r="C13" s="21"/>
      <c r="D13" s="21"/>
      <c r="E13" s="21"/>
      <c r="F13" s="21"/>
      <c r="G13" s="21"/>
      <c r="H13" s="21"/>
      <c r="I13" s="21"/>
      <c r="J13" s="21"/>
      <c r="K13" s="21"/>
    </row>
    <row r="14" spans="1:11" x14ac:dyDescent="0.2">
      <c r="A14" s="21"/>
      <c r="B14" s="21"/>
      <c r="C14" s="21"/>
      <c r="D14" s="21"/>
      <c r="E14" s="21"/>
      <c r="F14" s="21"/>
      <c r="G14" s="21"/>
      <c r="H14" s="21"/>
      <c r="I14" s="21"/>
      <c r="J14" s="21"/>
      <c r="K14" s="21"/>
    </row>
    <row r="15" spans="1:11" x14ac:dyDescent="0.2">
      <c r="A15" s="21"/>
      <c r="B15" s="21"/>
      <c r="C15" s="21"/>
      <c r="D15" s="21"/>
      <c r="E15" s="21"/>
      <c r="F15" s="21"/>
      <c r="G15" s="21"/>
      <c r="H15" s="21"/>
      <c r="I15" s="21"/>
      <c r="J15" s="21"/>
      <c r="K15" s="21"/>
    </row>
    <row r="16" spans="1:11" x14ac:dyDescent="0.2">
      <c r="A16" s="21"/>
      <c r="B16" s="21"/>
      <c r="C16" s="21"/>
      <c r="D16" s="21"/>
      <c r="E16" s="21"/>
      <c r="F16" s="21"/>
      <c r="G16" s="21"/>
      <c r="H16" s="21"/>
      <c r="I16" s="21"/>
      <c r="J16" s="21"/>
      <c r="K16" s="21"/>
    </row>
    <row r="17" spans="1:11" x14ac:dyDescent="0.2">
      <c r="A17" s="21"/>
      <c r="B17" s="21"/>
      <c r="C17" s="21"/>
      <c r="D17" s="21"/>
      <c r="E17" s="21"/>
      <c r="F17" s="21"/>
      <c r="G17" s="21"/>
      <c r="H17" s="21"/>
      <c r="I17" s="21"/>
      <c r="J17" s="21"/>
      <c r="K17" s="21"/>
    </row>
    <row r="18" spans="1:11" x14ac:dyDescent="0.2">
      <c r="A18" s="21"/>
      <c r="B18" s="21"/>
      <c r="C18" s="21"/>
      <c r="D18" s="21"/>
      <c r="E18" s="21"/>
      <c r="F18" s="21"/>
      <c r="G18" s="21"/>
      <c r="H18" s="21"/>
      <c r="I18" s="21"/>
      <c r="J18" s="21"/>
      <c r="K18" s="21"/>
    </row>
    <row r="19" spans="1:11" x14ac:dyDescent="0.2">
      <c r="A19" s="21"/>
      <c r="B19" s="21"/>
      <c r="C19" s="21"/>
      <c r="D19" s="21"/>
      <c r="E19" s="21"/>
      <c r="F19" s="21"/>
      <c r="G19" s="21"/>
      <c r="H19" s="21"/>
      <c r="I19" s="21"/>
      <c r="J19" s="21"/>
      <c r="K19" s="21"/>
    </row>
    <row r="20" spans="1:11" x14ac:dyDescent="0.2">
      <c r="A20" s="21"/>
      <c r="B20" s="21"/>
      <c r="C20" s="21"/>
      <c r="D20" s="21"/>
      <c r="E20" s="21"/>
      <c r="F20" s="21"/>
      <c r="G20" s="21"/>
      <c r="H20" s="21"/>
      <c r="I20" s="21"/>
      <c r="J20" s="21"/>
      <c r="K20" s="21"/>
    </row>
    <row r="21" spans="1:11" x14ac:dyDescent="0.2">
      <c r="A21" s="21"/>
      <c r="B21" s="21"/>
      <c r="C21" s="21"/>
      <c r="D21" s="21"/>
      <c r="E21" s="21"/>
      <c r="F21" s="21"/>
      <c r="G21" s="21"/>
      <c r="H21" s="21"/>
      <c r="I21" s="21"/>
      <c r="J21" s="21"/>
      <c r="K21" s="21"/>
    </row>
    <row r="22" spans="1:11" x14ac:dyDescent="0.2">
      <c r="A22" s="21"/>
      <c r="B22" s="21"/>
      <c r="C22" s="21"/>
      <c r="D22" s="21"/>
      <c r="E22" s="21"/>
      <c r="F22" s="21"/>
      <c r="G22" s="21"/>
      <c r="H22" s="21"/>
      <c r="I22" s="21"/>
      <c r="J22" s="21"/>
      <c r="K22" s="21"/>
    </row>
    <row r="23" spans="1:11" x14ac:dyDescent="0.2">
      <c r="A23" s="21"/>
      <c r="B23" s="21"/>
      <c r="C23" s="21"/>
      <c r="D23" s="21"/>
      <c r="E23" s="21"/>
      <c r="F23" s="21"/>
      <c r="G23" s="21"/>
      <c r="H23" s="21"/>
      <c r="I23" s="21"/>
      <c r="J23" s="21"/>
      <c r="K23" s="21"/>
    </row>
  </sheetData>
  <mergeCells count="1">
    <mergeCell ref="A1:K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A35" sqref="A35"/>
    </sheetView>
  </sheetViews>
  <sheetFormatPr baseColWidth="10" defaultColWidth="11" defaultRowHeight="16" x14ac:dyDescent="0.2"/>
  <cols>
    <col min="1" max="1" width="54.33203125" style="2" customWidth="1"/>
    <col min="2" max="2" width="11.83203125" style="2" bestFit="1" customWidth="1"/>
    <col min="3" max="3" width="3.33203125" style="2" customWidth="1"/>
    <col min="4" max="6" width="11" style="2"/>
  </cols>
  <sheetData>
    <row r="1" spans="1:2" x14ac:dyDescent="0.2">
      <c r="A1" s="4" t="s">
        <v>4</v>
      </c>
    </row>
    <row r="2" spans="1:2" x14ac:dyDescent="0.2">
      <c r="A2" s="4" t="s">
        <v>21</v>
      </c>
    </row>
    <row r="3" spans="1:2" x14ac:dyDescent="0.2">
      <c r="A3" s="2" t="s">
        <v>8</v>
      </c>
      <c r="B3" s="2" t="s">
        <v>18</v>
      </c>
    </row>
    <row r="4" spans="1:2" x14ac:dyDescent="0.2">
      <c r="A4" s="2" t="s">
        <v>19</v>
      </c>
      <c r="B4" s="2" t="s">
        <v>20</v>
      </c>
    </row>
    <row r="6" spans="1:2" x14ac:dyDescent="0.2">
      <c r="A6" s="4" t="s">
        <v>5</v>
      </c>
    </row>
    <row r="7" spans="1:2" x14ac:dyDescent="0.2">
      <c r="A7" s="2" t="s">
        <v>22</v>
      </c>
    </row>
    <row r="8" spans="1:2" x14ac:dyDescent="0.2">
      <c r="A8" s="1" t="s">
        <v>23</v>
      </c>
      <c r="B8" s="1">
        <v>0.05</v>
      </c>
    </row>
    <row r="9" spans="1:2" x14ac:dyDescent="0.2">
      <c r="A9" s="1" t="s">
        <v>39</v>
      </c>
      <c r="B9" s="1" t="s">
        <v>40</v>
      </c>
    </row>
    <row r="10" spans="1:2" x14ac:dyDescent="0.2">
      <c r="A10" s="1" t="s">
        <v>9</v>
      </c>
      <c r="B10" s="1">
        <v>25</v>
      </c>
    </row>
    <row r="11" spans="1:2" x14ac:dyDescent="0.2">
      <c r="A11" s="1" t="s">
        <v>24</v>
      </c>
      <c r="B11" s="1">
        <v>79</v>
      </c>
    </row>
    <row r="12" spans="1:2" x14ac:dyDescent="0.2">
      <c r="A12" s="1" t="s">
        <v>25</v>
      </c>
      <c r="B12" s="1">
        <v>12</v>
      </c>
    </row>
    <row r="13" spans="1:2" x14ac:dyDescent="0.2">
      <c r="A13" s="1" t="s">
        <v>11</v>
      </c>
      <c r="B13" s="1">
        <v>30</v>
      </c>
    </row>
    <row r="14" spans="1:2" x14ac:dyDescent="0.2">
      <c r="A14" s="1" t="s">
        <v>26</v>
      </c>
      <c r="B14" s="1">
        <v>71</v>
      </c>
    </row>
    <row r="15" spans="1:2" x14ac:dyDescent="0.2">
      <c r="A15" s="1" t="s">
        <v>27</v>
      </c>
      <c r="B15" s="1">
        <v>12</v>
      </c>
    </row>
    <row r="17" spans="1:6" x14ac:dyDescent="0.2">
      <c r="A17" s="1" t="s">
        <v>28</v>
      </c>
      <c r="B17" s="1">
        <f>B11-B14</f>
        <v>8</v>
      </c>
    </row>
    <row r="18" spans="1:6" x14ac:dyDescent="0.2">
      <c r="A18" s="1" t="s">
        <v>29</v>
      </c>
      <c r="B18" s="1">
        <v>0</v>
      </c>
    </row>
    <row r="19" spans="1:6" x14ac:dyDescent="0.2">
      <c r="A19" s="1" t="s">
        <v>30</v>
      </c>
      <c r="B19" s="1">
        <v>144</v>
      </c>
    </row>
    <row r="20" spans="1:6" x14ac:dyDescent="0.2">
      <c r="A20" s="1" t="s">
        <v>36</v>
      </c>
      <c r="B20" s="1">
        <f>B19/B10</f>
        <v>5.76</v>
      </c>
    </row>
    <row r="21" spans="1:6" x14ac:dyDescent="0.2">
      <c r="A21" s="1" t="s">
        <v>37</v>
      </c>
      <c r="B21" s="1">
        <f>B19/B13</f>
        <v>4.8</v>
      </c>
    </row>
    <row r="22" spans="1:6" x14ac:dyDescent="0.2">
      <c r="A22" s="1" t="s">
        <v>34</v>
      </c>
      <c r="B22" s="1">
        <f>B20+B21</f>
        <v>10.559999999999999</v>
      </c>
    </row>
    <row r="23" spans="1:6" x14ac:dyDescent="0.2">
      <c r="A23" s="1" t="s">
        <v>33</v>
      </c>
      <c r="B23" s="1">
        <f>SQRT(B22)</f>
        <v>3.2496153618543842</v>
      </c>
    </row>
    <row r="24" spans="1:6" ht="17" thickBot="1" x14ac:dyDescent="0.25">
      <c r="A24" s="1" t="s">
        <v>0</v>
      </c>
      <c r="B24" s="1">
        <f>(B17-B18)/B23</f>
        <v>2.4618298195866548</v>
      </c>
    </row>
    <row r="25" spans="1:6" ht="17" thickBot="1" x14ac:dyDescent="0.25">
      <c r="A25" s="1" t="s">
        <v>3</v>
      </c>
      <c r="B25" s="3">
        <f>0.0069*2</f>
        <v>1.38E-2</v>
      </c>
    </row>
    <row r="26" spans="1:6" x14ac:dyDescent="0.2">
      <c r="A26" s="2" t="s">
        <v>31</v>
      </c>
    </row>
    <row r="27" spans="1:6" x14ac:dyDescent="0.2">
      <c r="A27" s="2" t="s">
        <v>32</v>
      </c>
    </row>
    <row r="29" spans="1:6" x14ac:dyDescent="0.2">
      <c r="A29" s="4" t="s">
        <v>6</v>
      </c>
    </row>
    <row r="30" spans="1:6" x14ac:dyDescent="0.2">
      <c r="A30" s="2" t="s">
        <v>41</v>
      </c>
    </row>
    <row r="31" spans="1:6" ht="17" thickBot="1" x14ac:dyDescent="0.25">
      <c r="A31" s="2" t="s">
        <v>38</v>
      </c>
      <c r="B31" s="2">
        <f>1.96*B23</f>
        <v>6.3692461092345924</v>
      </c>
    </row>
    <row r="32" spans="1:6" ht="17" thickBot="1" x14ac:dyDescent="0.25">
      <c r="A32" s="1" t="s">
        <v>13</v>
      </c>
      <c r="B32" s="1">
        <f>B17</f>
        <v>8</v>
      </c>
      <c r="C32" s="1" t="s">
        <v>14</v>
      </c>
      <c r="D32" s="1">
        <f>1.96*SQRT((B12^2/B10)+(B15^2/B13))</f>
        <v>6.3692461092345924</v>
      </c>
      <c r="E32" s="5">
        <f>B32-D32</f>
        <v>1.6307538907654076</v>
      </c>
      <c r="F32" s="6">
        <f>B32+D32</f>
        <v>14.369246109234592</v>
      </c>
    </row>
    <row r="33" spans="1:6" x14ac:dyDescent="0.2">
      <c r="A33" s="13" t="s">
        <v>66</v>
      </c>
    </row>
    <row r="35" spans="1:6" x14ac:dyDescent="0.2">
      <c r="A35" s="4" t="s">
        <v>7</v>
      </c>
    </row>
    <row r="36" spans="1:6" x14ac:dyDescent="0.2">
      <c r="A36" s="4" t="s">
        <v>68</v>
      </c>
    </row>
    <row r="37" spans="1:6" x14ac:dyDescent="0.2">
      <c r="A37" s="7" t="s">
        <v>8</v>
      </c>
      <c r="B37" s="2" t="s">
        <v>64</v>
      </c>
    </row>
    <row r="38" spans="1:6" x14ac:dyDescent="0.2">
      <c r="A38" s="7" t="s">
        <v>19</v>
      </c>
      <c r="B38" s="2" t="s">
        <v>65</v>
      </c>
    </row>
    <row r="39" spans="1:6" x14ac:dyDescent="0.2">
      <c r="A39" s="4"/>
    </row>
    <row r="40" spans="1:6" x14ac:dyDescent="0.2">
      <c r="A40" s="4" t="s">
        <v>5</v>
      </c>
    </row>
    <row r="41" spans="1:6" x14ac:dyDescent="0.2">
      <c r="A41" s="7" t="s">
        <v>42</v>
      </c>
    </row>
    <row r="42" spans="1:6" x14ac:dyDescent="0.2">
      <c r="A42" s="7" t="s">
        <v>43</v>
      </c>
      <c r="B42" s="2">
        <v>0.05</v>
      </c>
    </row>
    <row r="43" spans="1:6" s="8" customFormat="1" x14ac:dyDescent="0.2">
      <c r="A43" s="7" t="s">
        <v>44</v>
      </c>
      <c r="B43" s="7"/>
      <c r="C43" s="7"/>
      <c r="D43" s="7"/>
      <c r="E43" s="7"/>
      <c r="F43" s="7"/>
    </row>
    <row r="44" spans="1:6" s="8" customFormat="1" x14ac:dyDescent="0.2">
      <c r="A44" s="2" t="s">
        <v>9</v>
      </c>
      <c r="B44" s="2">
        <v>16</v>
      </c>
      <c r="C44" s="7"/>
      <c r="D44" s="7"/>
      <c r="E44" s="7"/>
      <c r="F44" s="7"/>
    </row>
    <row r="45" spans="1:6" s="8" customFormat="1" x14ac:dyDescent="0.2">
      <c r="A45" s="2" t="s">
        <v>24</v>
      </c>
      <c r="B45" s="2">
        <v>6.82</v>
      </c>
      <c r="C45" s="7"/>
      <c r="D45" s="7"/>
      <c r="E45" s="7"/>
      <c r="F45" s="7"/>
    </row>
    <row r="46" spans="1:6" s="8" customFormat="1" x14ac:dyDescent="0.2">
      <c r="A46" s="2" t="s">
        <v>10</v>
      </c>
      <c r="B46" s="2">
        <v>0.64</v>
      </c>
      <c r="C46" s="7"/>
      <c r="D46" s="7"/>
      <c r="E46" s="7"/>
      <c r="F46" s="7"/>
    </row>
    <row r="47" spans="1:6" s="8" customFormat="1" x14ac:dyDescent="0.2">
      <c r="A47" s="2" t="s">
        <v>11</v>
      </c>
      <c r="B47" s="2">
        <v>10</v>
      </c>
      <c r="C47" s="7"/>
      <c r="D47" s="7"/>
      <c r="E47" s="7"/>
      <c r="F47" s="7"/>
    </row>
    <row r="48" spans="1:6" s="8" customFormat="1" x14ac:dyDescent="0.2">
      <c r="A48" s="2" t="s">
        <v>26</v>
      </c>
      <c r="B48" s="2">
        <v>6.25</v>
      </c>
      <c r="C48" s="7"/>
      <c r="D48" s="7"/>
      <c r="E48" s="7"/>
      <c r="F48" s="7"/>
    </row>
    <row r="49" spans="1:6" s="8" customFormat="1" x14ac:dyDescent="0.2">
      <c r="A49" s="2" t="s">
        <v>12</v>
      </c>
      <c r="B49" s="2">
        <v>0.75</v>
      </c>
      <c r="C49" s="7"/>
      <c r="D49" s="7"/>
      <c r="E49" s="7"/>
      <c r="F49" s="7"/>
    </row>
    <row r="50" spans="1:6" s="8" customFormat="1" ht="19" x14ac:dyDescent="0.2">
      <c r="A50" s="15" t="s">
        <v>69</v>
      </c>
      <c r="B50" s="2">
        <f>POWER(B46,2)</f>
        <v>0.40960000000000002</v>
      </c>
      <c r="C50" s="7"/>
      <c r="D50" s="7"/>
      <c r="E50" s="7"/>
      <c r="F50" s="7"/>
    </row>
    <row r="51" spans="1:6" s="8" customFormat="1" ht="19" x14ac:dyDescent="0.2">
      <c r="A51" s="15" t="s">
        <v>70</v>
      </c>
      <c r="B51" s="2">
        <f>POWER(B49,2)</f>
        <v>0.5625</v>
      </c>
      <c r="C51" s="7"/>
      <c r="D51" s="7"/>
      <c r="E51" s="7"/>
      <c r="F51" s="7"/>
    </row>
    <row r="52" spans="1:6" s="8" customFormat="1" ht="19" x14ac:dyDescent="0.2">
      <c r="A52" s="2" t="s">
        <v>71</v>
      </c>
      <c r="B52" s="2">
        <f>B50/B44</f>
        <v>2.5600000000000001E-2</v>
      </c>
      <c r="C52" s="7"/>
      <c r="D52" s="7"/>
      <c r="E52" s="7"/>
      <c r="F52" s="7"/>
    </row>
    <row r="53" spans="1:6" s="8" customFormat="1" ht="19" x14ac:dyDescent="0.2">
      <c r="A53" s="2" t="s">
        <v>72</v>
      </c>
      <c r="B53" s="2">
        <f>B51/B47</f>
        <v>5.6250000000000001E-2</v>
      </c>
      <c r="C53" s="7"/>
      <c r="D53" s="7"/>
      <c r="E53" s="7"/>
      <c r="F53" s="7"/>
    </row>
    <row r="54" spans="1:6" s="8" customFormat="1" x14ac:dyDescent="0.2">
      <c r="A54" s="2" t="s">
        <v>67</v>
      </c>
      <c r="B54" s="2">
        <f>B52+B53</f>
        <v>8.1850000000000006E-2</v>
      </c>
      <c r="C54" s="7"/>
      <c r="D54" s="7"/>
      <c r="E54" s="7"/>
      <c r="F54" s="7"/>
    </row>
    <row r="55" spans="1:6" s="8" customFormat="1" x14ac:dyDescent="0.2">
      <c r="A55" s="2" t="s">
        <v>45</v>
      </c>
      <c r="B55" s="2">
        <f>SQRT(B54)</f>
        <v>0.28609439001839937</v>
      </c>
      <c r="C55" s="7"/>
      <c r="D55" s="7"/>
      <c r="E55" s="7"/>
      <c r="F55" s="7"/>
    </row>
    <row r="56" spans="1:6" s="8" customFormat="1" x14ac:dyDescent="0.2">
      <c r="A56" s="2" t="s">
        <v>46</v>
      </c>
      <c r="B56" s="2">
        <f>B45-B48</f>
        <v>0.57000000000000028</v>
      </c>
      <c r="C56" s="7"/>
      <c r="D56" s="7"/>
      <c r="E56" s="7"/>
      <c r="F56" s="7"/>
    </row>
    <row r="57" spans="1:6" s="8" customFormat="1" x14ac:dyDescent="0.2">
      <c r="A57" s="2" t="s">
        <v>47</v>
      </c>
      <c r="B57" s="2">
        <v>0</v>
      </c>
      <c r="C57" s="7"/>
      <c r="D57" s="7"/>
      <c r="E57" s="7"/>
      <c r="F57" s="7"/>
    </row>
    <row r="58" spans="1:6" s="8" customFormat="1" x14ac:dyDescent="0.2">
      <c r="A58" s="2" t="s">
        <v>17</v>
      </c>
      <c r="B58" s="2">
        <f>B56/B55</f>
        <v>1.9923494478984447</v>
      </c>
      <c r="C58" s="7"/>
      <c r="D58" s="7"/>
      <c r="E58" s="7"/>
      <c r="F58" s="7"/>
    </row>
    <row r="59" spans="1:6" s="8" customFormat="1" x14ac:dyDescent="0.2">
      <c r="A59" s="2"/>
      <c r="B59" s="2"/>
      <c r="C59" s="7"/>
      <c r="D59" s="7"/>
      <c r="E59" s="7"/>
      <c r="F59" s="7"/>
    </row>
    <row r="60" spans="1:6" s="8" customFormat="1" x14ac:dyDescent="0.2">
      <c r="A60" s="4" t="s">
        <v>6</v>
      </c>
      <c r="B60" s="7"/>
      <c r="C60" s="7"/>
      <c r="D60" s="7"/>
      <c r="E60" s="7"/>
      <c r="F60" s="7"/>
    </row>
    <row r="61" spans="1:6" s="8" customFormat="1" ht="19" x14ac:dyDescent="0.2">
      <c r="A61" s="7" t="s">
        <v>73</v>
      </c>
      <c r="B61" s="7">
        <f>POWER(B54,2)</f>
        <v>6.6994225000000006E-3</v>
      </c>
      <c r="C61" s="7"/>
      <c r="D61" s="7"/>
      <c r="E61" s="7"/>
      <c r="F61" s="7"/>
    </row>
    <row r="62" spans="1:6" s="8" customFormat="1" ht="19" x14ac:dyDescent="0.2">
      <c r="A62" s="7" t="s">
        <v>74</v>
      </c>
      <c r="B62" s="7">
        <f>1/15 * POWER(B52,2) + 1/9 * POWER(B53,2)</f>
        <v>3.9525316666666667E-4</v>
      </c>
      <c r="C62" s="7"/>
      <c r="D62" s="7"/>
      <c r="E62" s="7"/>
      <c r="F62" s="7"/>
    </row>
    <row r="63" spans="1:6" s="8" customFormat="1" x14ac:dyDescent="0.2">
      <c r="A63" s="7" t="s">
        <v>75</v>
      </c>
      <c r="B63" s="7">
        <f>B61/B62</f>
        <v>16.949699749401123</v>
      </c>
      <c r="C63" s="7"/>
      <c r="D63" s="7"/>
      <c r="E63" s="7"/>
      <c r="F63" s="7"/>
    </row>
    <row r="64" spans="1:6" s="8" customFormat="1" x14ac:dyDescent="0.2">
      <c r="A64" s="7" t="s">
        <v>2</v>
      </c>
      <c r="B64" s="7">
        <v>16</v>
      </c>
      <c r="C64" s="7"/>
      <c r="D64" s="7"/>
      <c r="E64" s="7"/>
      <c r="F64" s="7"/>
    </row>
    <row r="65" spans="1:6" s="8" customFormat="1" x14ac:dyDescent="0.2">
      <c r="A65" s="7" t="s">
        <v>3</v>
      </c>
      <c r="B65" s="7">
        <f>TDIST(B58,16,1)</f>
        <v>3.1839830746337637E-2</v>
      </c>
      <c r="C65" s="7"/>
      <c r="D65" s="7"/>
      <c r="E65" s="7"/>
      <c r="F65" s="7"/>
    </row>
    <row r="66" spans="1:6" s="8" customFormat="1" x14ac:dyDescent="0.2">
      <c r="A66" s="7"/>
      <c r="B66" s="7"/>
      <c r="C66" s="7"/>
      <c r="D66" s="7"/>
      <c r="E66" s="7"/>
      <c r="F66" s="7"/>
    </row>
    <row r="67" spans="1:6" s="8" customFormat="1" x14ac:dyDescent="0.2">
      <c r="A67" s="4" t="s">
        <v>76</v>
      </c>
      <c r="B67" s="7"/>
      <c r="C67" s="7"/>
      <c r="D67" s="7"/>
      <c r="E67" s="7"/>
      <c r="F67" s="7"/>
    </row>
    <row r="68" spans="1:6" s="8" customFormat="1" ht="80" x14ac:dyDescent="0.2">
      <c r="A68" s="14" t="s">
        <v>77</v>
      </c>
      <c r="B68" s="7"/>
      <c r="C68" s="7"/>
      <c r="D68" s="7"/>
      <c r="E68" s="7"/>
      <c r="F68" s="7"/>
    </row>
    <row r="69" spans="1:6" s="8" customFormat="1" x14ac:dyDescent="0.2">
      <c r="A69" s="7"/>
      <c r="B69" s="7"/>
      <c r="C69" s="7"/>
      <c r="D69" s="7"/>
      <c r="E69" s="7"/>
      <c r="F69" s="7"/>
    </row>
    <row r="70" spans="1:6" s="8" customFormat="1" x14ac:dyDescent="0.2">
      <c r="A70" s="7"/>
      <c r="B70" s="7"/>
      <c r="C70" s="7"/>
      <c r="D70" s="7"/>
      <c r="E70" s="7"/>
      <c r="F70" s="7"/>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3" workbookViewId="0">
      <selection activeCell="B35" sqref="B35"/>
    </sheetView>
  </sheetViews>
  <sheetFormatPr baseColWidth="10" defaultColWidth="11" defaultRowHeight="16" x14ac:dyDescent="0.2"/>
  <cols>
    <col min="1" max="1" width="26" customWidth="1"/>
    <col min="4" max="4" width="12.6640625" customWidth="1"/>
    <col min="8" max="8" width="23.33203125" customWidth="1"/>
    <col min="9" max="9" width="25.33203125" customWidth="1"/>
    <col min="10" max="10" width="25.5" customWidth="1"/>
  </cols>
  <sheetData>
    <row r="1" spans="1:10" x14ac:dyDescent="0.2">
      <c r="A1" s="4" t="s">
        <v>78</v>
      </c>
    </row>
    <row r="2" spans="1:10" x14ac:dyDescent="0.2">
      <c r="A2" s="4" t="s">
        <v>68</v>
      </c>
    </row>
    <row r="3" spans="1:10" x14ac:dyDescent="0.2">
      <c r="A3" t="s">
        <v>79</v>
      </c>
    </row>
    <row r="4" spans="1:10" x14ac:dyDescent="0.2">
      <c r="B4" t="s">
        <v>48</v>
      </c>
      <c r="H4" t="s">
        <v>50</v>
      </c>
    </row>
    <row r="5" spans="1:10" ht="20" thickBot="1" x14ac:dyDescent="0.25">
      <c r="A5" t="s">
        <v>15</v>
      </c>
      <c r="B5" t="s">
        <v>49</v>
      </c>
      <c r="C5" t="s">
        <v>16</v>
      </c>
      <c r="D5" t="s">
        <v>81</v>
      </c>
      <c r="E5" t="s">
        <v>82</v>
      </c>
      <c r="F5" t="s">
        <v>83</v>
      </c>
    </row>
    <row r="6" spans="1:10" x14ac:dyDescent="0.2">
      <c r="A6">
        <v>1</v>
      </c>
      <c r="B6">
        <v>39</v>
      </c>
      <c r="C6">
        <v>27</v>
      </c>
      <c r="D6">
        <f>B6-C6</f>
        <v>12</v>
      </c>
      <c r="E6">
        <f>D6-$B$28</f>
        <v>3.1428571428571423</v>
      </c>
      <c r="F6">
        <f>POWER(E6,2)</f>
        <v>9.8775510204081609</v>
      </c>
      <c r="H6" s="11"/>
      <c r="I6" s="11" t="s">
        <v>49</v>
      </c>
      <c r="J6" s="11" t="s">
        <v>16</v>
      </c>
    </row>
    <row r="7" spans="1:10" x14ac:dyDescent="0.2">
      <c r="A7">
        <v>2</v>
      </c>
      <c r="B7">
        <v>39</v>
      </c>
      <c r="C7">
        <v>28</v>
      </c>
      <c r="D7">
        <f t="shared" ref="D7:D12" si="0">B7-C7</f>
        <v>11</v>
      </c>
      <c r="E7">
        <f t="shared" ref="E7:E12" si="1">D7-$B$28</f>
        <v>2.1428571428571423</v>
      </c>
      <c r="F7">
        <f t="shared" ref="F7:F12" si="2">POWER(E7,2)</f>
        <v>4.5918367346938753</v>
      </c>
      <c r="H7" s="9" t="s">
        <v>51</v>
      </c>
      <c r="I7" s="9">
        <v>39.285714285714285</v>
      </c>
      <c r="J7" s="9">
        <v>30.428571428571427</v>
      </c>
    </row>
    <row r="8" spans="1:10" x14ac:dyDescent="0.2">
      <c r="A8">
        <v>3</v>
      </c>
      <c r="B8">
        <v>45</v>
      </c>
      <c r="C8">
        <v>35</v>
      </c>
      <c r="D8">
        <f t="shared" si="0"/>
        <v>10</v>
      </c>
      <c r="E8">
        <f t="shared" si="1"/>
        <v>1.1428571428571423</v>
      </c>
      <c r="F8">
        <f t="shared" si="2"/>
        <v>1.3061224489795906</v>
      </c>
      <c r="H8" s="9" t="s">
        <v>52</v>
      </c>
      <c r="I8" s="9">
        <v>8.9047619047619069</v>
      </c>
      <c r="J8" s="9">
        <v>8.9523809523809543</v>
      </c>
    </row>
    <row r="9" spans="1:10" x14ac:dyDescent="0.2">
      <c r="A9">
        <v>4</v>
      </c>
      <c r="B9">
        <v>38</v>
      </c>
      <c r="C9">
        <v>30</v>
      </c>
      <c r="D9">
        <f t="shared" si="0"/>
        <v>8</v>
      </c>
      <c r="E9">
        <f t="shared" si="1"/>
        <v>-0.85714285714285765</v>
      </c>
      <c r="F9">
        <f t="shared" si="2"/>
        <v>0.73469387755102122</v>
      </c>
      <c r="H9" s="9" t="s">
        <v>53</v>
      </c>
      <c r="I9" s="9">
        <v>7</v>
      </c>
      <c r="J9" s="9">
        <v>7</v>
      </c>
    </row>
    <row r="10" spans="1:10" x14ac:dyDescent="0.2">
      <c r="A10">
        <v>5</v>
      </c>
      <c r="B10">
        <v>40</v>
      </c>
      <c r="C10">
        <v>30</v>
      </c>
      <c r="D10">
        <f t="shared" si="0"/>
        <v>10</v>
      </c>
      <c r="E10">
        <f t="shared" si="1"/>
        <v>1.1428571428571423</v>
      </c>
      <c r="F10">
        <f t="shared" si="2"/>
        <v>1.3061224489795906</v>
      </c>
      <c r="H10" s="9" t="s">
        <v>54</v>
      </c>
      <c r="I10" s="9">
        <v>0.61866886638210217</v>
      </c>
      <c r="J10" s="9"/>
    </row>
    <row r="11" spans="1:10" x14ac:dyDescent="0.2">
      <c r="A11">
        <v>6</v>
      </c>
      <c r="B11">
        <v>39</v>
      </c>
      <c r="C11">
        <v>34</v>
      </c>
      <c r="D11">
        <f t="shared" si="0"/>
        <v>5</v>
      </c>
      <c r="E11">
        <f t="shared" si="1"/>
        <v>-3.8571428571428577</v>
      </c>
      <c r="F11">
        <f t="shared" si="2"/>
        <v>14.877551020408168</v>
      </c>
      <c r="H11" s="9" t="s">
        <v>55</v>
      </c>
      <c r="I11" s="9">
        <v>10</v>
      </c>
      <c r="J11" s="9"/>
    </row>
    <row r="12" spans="1:10" x14ac:dyDescent="0.2">
      <c r="A12">
        <v>7</v>
      </c>
      <c r="B12">
        <v>35</v>
      </c>
      <c r="C12">
        <v>29</v>
      </c>
      <c r="D12">
        <f t="shared" si="0"/>
        <v>6</v>
      </c>
      <c r="E12">
        <f t="shared" si="1"/>
        <v>-2.8571428571428577</v>
      </c>
      <c r="F12">
        <f t="shared" si="2"/>
        <v>8.1632653061224527</v>
      </c>
      <c r="H12" s="9" t="s">
        <v>2</v>
      </c>
      <c r="I12" s="9">
        <v>6</v>
      </c>
      <c r="J12" s="9"/>
    </row>
    <row r="13" spans="1:10" x14ac:dyDescent="0.2">
      <c r="H13" s="9" t="s">
        <v>56</v>
      </c>
      <c r="I13" s="18">
        <v>-1.1587309190046429</v>
      </c>
      <c r="J13" s="9"/>
    </row>
    <row r="14" spans="1:10" x14ac:dyDescent="0.2">
      <c r="H14" s="9" t="s">
        <v>57</v>
      </c>
      <c r="I14" s="9">
        <v>0.14529786125198629</v>
      </c>
      <c r="J14" s="9"/>
    </row>
    <row r="15" spans="1:10" x14ac:dyDescent="0.2">
      <c r="H15" s="9" t="s">
        <v>58</v>
      </c>
      <c r="I15" s="9">
        <v>1.9431802805153031</v>
      </c>
      <c r="J15" s="9"/>
    </row>
    <row r="16" spans="1:10" x14ac:dyDescent="0.2">
      <c r="H16" s="9" t="s">
        <v>59</v>
      </c>
      <c r="I16" s="12">
        <v>0.29059572250397259</v>
      </c>
      <c r="J16" s="9"/>
    </row>
    <row r="17" spans="1:10" ht="17" thickBot="1" x14ac:dyDescent="0.25">
      <c r="H17" s="10" t="s">
        <v>60</v>
      </c>
      <c r="I17" s="19">
        <v>2.4469118511449697</v>
      </c>
      <c r="J17" s="10"/>
    </row>
    <row r="21" spans="1:10" ht="18" x14ac:dyDescent="0.25">
      <c r="A21" t="s">
        <v>8</v>
      </c>
      <c r="B21" t="s">
        <v>84</v>
      </c>
    </row>
    <row r="22" spans="1:10" ht="18" x14ac:dyDescent="0.25">
      <c r="A22" t="s">
        <v>19</v>
      </c>
      <c r="B22" t="s">
        <v>85</v>
      </c>
    </row>
    <row r="23" spans="1:10" x14ac:dyDescent="0.2">
      <c r="A23" t="s">
        <v>62</v>
      </c>
      <c r="B23" s="16">
        <v>0.05</v>
      </c>
    </row>
    <row r="24" spans="1:10" ht="128" x14ac:dyDescent="0.2">
      <c r="A24" s="17" t="s">
        <v>63</v>
      </c>
    </row>
    <row r="25" spans="1:10" x14ac:dyDescent="0.2">
      <c r="A25" s="17"/>
    </row>
    <row r="26" spans="1:10" x14ac:dyDescent="0.2">
      <c r="A26" s="4" t="s">
        <v>5</v>
      </c>
    </row>
    <row r="27" spans="1:10" x14ac:dyDescent="0.2">
      <c r="A27" t="s">
        <v>86</v>
      </c>
    </row>
    <row r="28" spans="1:10" x14ac:dyDescent="0.2">
      <c r="A28" t="s">
        <v>61</v>
      </c>
      <c r="B28">
        <f>AVERAGE(D6:D12)</f>
        <v>8.8571428571428577</v>
      </c>
    </row>
    <row r="29" spans="1:10" x14ac:dyDescent="0.2">
      <c r="A29" t="s">
        <v>1</v>
      </c>
      <c r="B29">
        <v>7</v>
      </c>
    </row>
    <row r="30" spans="1:10" ht="18" x14ac:dyDescent="0.25">
      <c r="A30" t="s">
        <v>80</v>
      </c>
      <c r="B30">
        <f>SQRT(SUM(F6:F12) / 6)</f>
        <v>2.6095064302514777</v>
      </c>
    </row>
    <row r="31" spans="1:10" ht="18" x14ac:dyDescent="0.25">
      <c r="A31" t="s">
        <v>87</v>
      </c>
      <c r="B31">
        <v>2.4470000000000001</v>
      </c>
    </row>
    <row r="32" spans="1:10" ht="17" thickBot="1" x14ac:dyDescent="0.25">
      <c r="A32" t="s">
        <v>35</v>
      </c>
      <c r="B32">
        <f>B31*B30/(SQRT(B29))</f>
        <v>2.4134778685060918</v>
      </c>
    </row>
    <row r="33" spans="1:6" ht="17" thickBot="1" x14ac:dyDescent="0.25">
      <c r="A33" s="1" t="s">
        <v>13</v>
      </c>
      <c r="B33" s="1">
        <f>B28</f>
        <v>8.8571428571428577</v>
      </c>
      <c r="C33" s="1" t="s">
        <v>14</v>
      </c>
      <c r="D33" s="1">
        <f>B32</f>
        <v>2.4134778685060918</v>
      </c>
      <c r="E33" s="5">
        <f>B33-D33</f>
        <v>6.4436649886367654</v>
      </c>
      <c r="F33" s="6">
        <f>B33+D33</f>
        <v>11.27062072564895</v>
      </c>
    </row>
    <row r="35" spans="1:6" x14ac:dyDescent="0.2">
      <c r="A35"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Statistical Inference 04 _Q1_Q2</vt:lpstr>
      <vt:lpstr>Statistical Inference 04 _Q3</vt:lpstr>
    </vt:vector>
  </TitlesOfParts>
  <Company>Stevens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Mehrnoosh Oghbaie</dc:creator>
  <cp:lastModifiedBy>Microsoft Office User</cp:lastModifiedBy>
  <dcterms:created xsi:type="dcterms:W3CDTF">2016-09-13T20:04:33Z</dcterms:created>
  <dcterms:modified xsi:type="dcterms:W3CDTF">2016-09-23T03:21:29Z</dcterms:modified>
</cp:coreProperties>
</file>