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k161780\JM_Kang\Workspace\Python\★_Python_Class\Example\ch_06\"/>
    </mc:Choice>
  </mc:AlternateContent>
  <xr:revisionPtr revIDLastSave="0" documentId="13_ncr:1_{B275C6ED-A531-4C5F-BC33-50B10958CB81}" xr6:coauthVersionLast="45" xr6:coauthVersionMax="45" xr10:uidLastSave="{00000000-0000-0000-0000-000000000000}"/>
  <bookViews>
    <workbookView xWindow="30" yWindow="390" windowWidth="28770" windowHeight="15600" tabRatio="816" activeTab="1" xr2:uid="{00000000-000D-0000-FFFF-FFFF00000000}"/>
  </bookViews>
  <sheets>
    <sheet name="750rpm" sheetId="2" r:id="rId1"/>
    <sheet name="Sheet1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0" l="1"/>
  <c r="F8" i="20"/>
  <c r="O2" i="20"/>
  <c r="Q2" i="20" l="1"/>
  <c r="P2" i="20"/>
  <c r="K2" i="20"/>
  <c r="J2" i="20"/>
  <c r="M2" i="20" l="1"/>
  <c r="M9" i="20" l="1"/>
  <c r="M8" i="20"/>
  <c r="M7" i="20"/>
  <c r="M6" i="20"/>
  <c r="M5" i="20"/>
  <c r="M11" i="20"/>
  <c r="M3" i="20"/>
  <c r="M4" i="20"/>
  <c r="M10" i="20"/>
  <c r="L5" i="20"/>
  <c r="L6" i="20"/>
  <c r="L7" i="20"/>
  <c r="L8" i="20"/>
  <c r="N8" i="20" s="1"/>
  <c r="L9" i="20"/>
  <c r="L10" i="20"/>
  <c r="L3" i="20"/>
  <c r="L11" i="20"/>
  <c r="L2" i="20"/>
  <c r="N2" i="20" s="1"/>
  <c r="L4" i="20"/>
  <c r="N4" i="20" l="1"/>
  <c r="N10" i="20"/>
  <c r="N11" i="20"/>
  <c r="N5" i="20"/>
  <c r="N3" i="20"/>
  <c r="N7" i="20"/>
  <c r="N9" i="20"/>
  <c r="N6" i="20"/>
  <c r="R2" i="20" l="1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J57" i="2" l="1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57" i="2" l="1"/>
  <c r="L57" i="2" s="1"/>
  <c r="I57" i="2"/>
  <c r="K56" i="2"/>
  <c r="L56" i="2" s="1"/>
  <c r="I56" i="2"/>
  <c r="K55" i="2"/>
  <c r="L55" i="2" s="1"/>
  <c r="I55" i="2"/>
  <c r="K54" i="2"/>
  <c r="L54" i="2" s="1"/>
  <c r="I54" i="2"/>
  <c r="K53" i="2"/>
  <c r="L53" i="2" s="1"/>
  <c r="I53" i="2"/>
  <c r="K52" i="2"/>
  <c r="L52" i="2" s="1"/>
  <c r="I52" i="2"/>
  <c r="K51" i="2"/>
  <c r="L51" i="2" s="1"/>
  <c r="I51" i="2"/>
  <c r="K50" i="2"/>
  <c r="L50" i="2" s="1"/>
  <c r="I50" i="2"/>
  <c r="K49" i="2"/>
  <c r="L49" i="2" s="1"/>
  <c r="I49" i="2"/>
  <c r="K48" i="2"/>
  <c r="L48" i="2" s="1"/>
  <c r="I48" i="2"/>
  <c r="K47" i="2"/>
  <c r="L47" i="2" s="1"/>
  <c r="I47" i="2"/>
  <c r="K46" i="2"/>
  <c r="L46" i="2" s="1"/>
  <c r="I46" i="2"/>
  <c r="K45" i="2"/>
  <c r="L45" i="2" s="1"/>
  <c r="I45" i="2"/>
  <c r="K44" i="2"/>
  <c r="L44" i="2" s="1"/>
  <c r="I44" i="2"/>
  <c r="K43" i="2"/>
  <c r="L43" i="2" s="1"/>
  <c r="I43" i="2"/>
  <c r="K42" i="2"/>
  <c r="L42" i="2" s="1"/>
  <c r="I42" i="2"/>
  <c r="K41" i="2"/>
  <c r="L41" i="2" s="1"/>
  <c r="I41" i="2"/>
  <c r="K40" i="2"/>
  <c r="L40" i="2" s="1"/>
  <c r="I40" i="2"/>
  <c r="K39" i="2"/>
  <c r="L39" i="2" s="1"/>
  <c r="I39" i="2"/>
  <c r="K38" i="2"/>
  <c r="L38" i="2" s="1"/>
  <c r="I38" i="2"/>
  <c r="K37" i="2"/>
  <c r="L37" i="2" s="1"/>
  <c r="I37" i="2"/>
  <c r="K36" i="2"/>
  <c r="L36" i="2" s="1"/>
  <c r="I36" i="2"/>
  <c r="K35" i="2"/>
  <c r="L35" i="2" s="1"/>
  <c r="I35" i="2"/>
  <c r="K34" i="2"/>
  <c r="L34" i="2" s="1"/>
  <c r="I34" i="2"/>
  <c r="K33" i="2"/>
  <c r="L33" i="2" s="1"/>
  <c r="I33" i="2"/>
  <c r="K32" i="2"/>
  <c r="L32" i="2" s="1"/>
  <c r="I32" i="2"/>
  <c r="K31" i="2"/>
  <c r="L31" i="2" s="1"/>
  <c r="I31" i="2"/>
  <c r="K30" i="2"/>
  <c r="L30" i="2" s="1"/>
  <c r="I30" i="2"/>
  <c r="K29" i="2"/>
  <c r="L29" i="2" s="1"/>
  <c r="I29" i="2"/>
  <c r="K28" i="2"/>
  <c r="L28" i="2" s="1"/>
  <c r="I28" i="2"/>
  <c r="K27" i="2"/>
  <c r="L27" i="2" s="1"/>
  <c r="I27" i="2"/>
  <c r="K26" i="2"/>
  <c r="L26" i="2" s="1"/>
  <c r="I26" i="2"/>
  <c r="K25" i="2"/>
  <c r="L25" i="2" s="1"/>
  <c r="I25" i="2"/>
  <c r="K24" i="2"/>
  <c r="L24" i="2" s="1"/>
  <c r="I24" i="2"/>
  <c r="K23" i="2"/>
  <c r="L23" i="2" s="1"/>
  <c r="I23" i="2"/>
  <c r="K22" i="2"/>
  <c r="L22" i="2" s="1"/>
  <c r="I22" i="2"/>
  <c r="K21" i="2"/>
  <c r="L21" i="2" s="1"/>
  <c r="I21" i="2"/>
  <c r="K20" i="2"/>
  <c r="L20" i="2" s="1"/>
  <c r="I20" i="2"/>
  <c r="K19" i="2"/>
  <c r="L19" i="2" s="1"/>
  <c r="I19" i="2"/>
  <c r="K18" i="2"/>
  <c r="L18" i="2" s="1"/>
  <c r="I18" i="2"/>
  <c r="K17" i="2"/>
  <c r="L17" i="2" s="1"/>
  <c r="I17" i="2"/>
  <c r="K16" i="2"/>
  <c r="L16" i="2" s="1"/>
  <c r="I16" i="2"/>
  <c r="K15" i="2"/>
  <c r="L15" i="2" s="1"/>
  <c r="I15" i="2"/>
  <c r="K14" i="2"/>
  <c r="L14" i="2" s="1"/>
  <c r="I14" i="2"/>
  <c r="K13" i="2"/>
  <c r="L13" i="2" s="1"/>
  <c r="I13" i="2"/>
  <c r="K12" i="2"/>
  <c r="L12" i="2" s="1"/>
  <c r="I12" i="2"/>
  <c r="K11" i="2"/>
  <c r="L11" i="2" s="1"/>
  <c r="I11" i="2"/>
  <c r="K10" i="2"/>
  <c r="L10" i="2" s="1"/>
  <c r="I10" i="2"/>
  <c r="K9" i="2"/>
  <c r="L9" i="2" s="1"/>
  <c r="I9" i="2"/>
  <c r="K8" i="2"/>
  <c r="L8" i="2" s="1"/>
  <c r="I8" i="2"/>
  <c r="K7" i="2"/>
  <c r="L7" i="2" s="1"/>
  <c r="I7" i="2"/>
  <c r="K6" i="2"/>
  <c r="L6" i="2" s="1"/>
  <c r="I6" i="2"/>
  <c r="K5" i="2"/>
  <c r="L5" i="2" s="1"/>
  <c r="I5" i="2"/>
  <c r="K4" i="2"/>
  <c r="L4" i="2" s="1"/>
  <c r="I4" i="2"/>
  <c r="K3" i="2"/>
  <c r="L3" i="2" s="1"/>
  <c r="I3" i="2"/>
  <c r="K2" i="2"/>
  <c r="L2" i="2" s="1"/>
  <c r="I2" i="2"/>
</calcChain>
</file>

<file path=xl/sharedStrings.xml><?xml version="1.0" encoding="utf-8"?>
<sst xmlns="http://schemas.openxmlformats.org/spreadsheetml/2006/main" count="158" uniqueCount="72">
  <si>
    <t>vKNRPM</t>
    <phoneticPr fontId="3" type="noConversion"/>
  </si>
  <si>
    <t>vALTEXCDT</t>
    <phoneticPr fontId="3" type="noConversion"/>
  </si>
  <si>
    <t>vALTEXCUR</t>
    <phoneticPr fontId="3" type="noConversion"/>
  </si>
  <si>
    <t>ALT_Temp</t>
    <phoneticPr fontId="3" type="noConversion"/>
  </si>
  <si>
    <t>vTGALTVLN</t>
    <phoneticPr fontId="3" type="noConversion"/>
  </si>
  <si>
    <t>Current_Sensor</t>
    <phoneticPr fontId="3" type="noConversion"/>
  </si>
  <si>
    <t>ALT_TQ</t>
    <phoneticPr fontId="3" type="noConversion"/>
  </si>
  <si>
    <t>Load_Power</t>
  </si>
  <si>
    <t>Alt_in</t>
    <phoneticPr fontId="3" type="noConversion"/>
  </si>
  <si>
    <t>Alt_out</t>
    <phoneticPr fontId="3" type="noConversion"/>
  </si>
  <si>
    <t>Alt_effi</t>
    <phoneticPr fontId="3" type="noConversion"/>
  </si>
  <si>
    <t>vALTEXCDT</t>
  </si>
  <si>
    <t>vALTEXCUR</t>
  </si>
  <si>
    <t>ALT_Temp</t>
  </si>
  <si>
    <t>vTGALTVLN</t>
  </si>
  <si>
    <t>Current_Sensor</t>
  </si>
  <si>
    <t>ALT_TQ</t>
  </si>
  <si>
    <t>vKNRPM</t>
  </si>
  <si>
    <t>Alt_in</t>
  </si>
  <si>
    <t>Alt_out</t>
  </si>
  <si>
    <t>Alt_effi</t>
  </si>
  <si>
    <t>I_OUT</t>
  </si>
  <si>
    <t>I_OUT</t>
    <phoneticPr fontId="3" type="noConversion"/>
  </si>
  <si>
    <t>y = Ax + B</t>
    <phoneticPr fontId="3" type="noConversion"/>
  </si>
  <si>
    <t>Correlation_Analysis</t>
    <phoneticPr fontId="3" type="noConversion"/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</si>
  <si>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</si>
  <si>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</si>
  <si>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</si>
  <si>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</si>
  <si>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</si>
  <si>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</si>
  <si>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</si>
  <si>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</si>
  <si>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</si>
  <si>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</si>
  <si>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</si>
  <si>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</si>
  <si>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</si>
  <si>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</si>
  <si>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</si>
  <si>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</si>
  <si>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</si>
  <si>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</si>
  <si>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</si>
  <si>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</si>
  <si>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</si>
  <si>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</si>
  <si>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</si>
  <si>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Regression_Analysis</t>
    <phoneticPr fontId="3" type="noConversion"/>
  </si>
  <si>
    <t>x</t>
    <phoneticPr fontId="3" type="noConversion"/>
  </si>
  <si>
    <t>y</t>
    <phoneticPr fontId="3" type="noConversion"/>
  </si>
  <si>
    <t>A</t>
    <phoneticPr fontId="3" type="noConversion"/>
  </si>
  <si>
    <t>B</t>
    <phoneticPr fontId="3" type="noConversion"/>
  </si>
  <si>
    <t>ALT_input [W]</t>
    <phoneticPr fontId="3" type="noConversion"/>
  </si>
  <si>
    <t>vALTEXCUR [A]</t>
    <phoneticPr fontId="3" type="noConversion"/>
  </si>
  <si>
    <t>ALT_TQ [Nm]</t>
    <phoneticPr fontId="3" type="noConversion"/>
  </si>
  <si>
    <t>vALTEXCDT [-]</t>
    <phoneticPr fontId="3" type="noConversion"/>
  </si>
  <si>
    <t>요약 출력</t>
  </si>
  <si>
    <t>index</t>
    <phoneticPr fontId="3" type="noConversion"/>
  </si>
  <si>
    <t>편차곱</t>
    <phoneticPr fontId="3" type="noConversion"/>
  </si>
  <si>
    <t>공분산</t>
    <phoneticPr fontId="3" type="noConversion"/>
  </si>
  <si>
    <t>상관계수</t>
    <phoneticPr fontId="3" type="noConversion"/>
  </si>
  <si>
    <t>data_x</t>
  </si>
  <si>
    <t>data_x</t>
    <phoneticPr fontId="3" type="noConversion"/>
  </si>
  <si>
    <t>data_y</t>
  </si>
  <si>
    <t>data_y</t>
    <phoneticPr fontId="3" type="noConversion"/>
  </si>
  <si>
    <t>평균_x</t>
    <phoneticPr fontId="3" type="noConversion"/>
  </si>
  <si>
    <t>평균_y</t>
    <phoneticPr fontId="3" type="noConversion"/>
  </si>
  <si>
    <t>편차_x</t>
    <phoneticPr fontId="3" type="noConversion"/>
  </si>
  <si>
    <t>편차_y</t>
    <phoneticPr fontId="3" type="noConversion"/>
  </si>
  <si>
    <t>표준편차_x</t>
    <phoneticPr fontId="3" type="noConversion"/>
  </si>
  <si>
    <t>표준편차_y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</si>
</sst>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4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4" fillId="0" borderId="0" xfId="0" applyFont="1">
      <alignment vertical="center"/>
    </xf>
    <xf numFmtId="0" fontId="0" fillId="0" borderId="1" xfId="0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Normal 3" xfId="1" xr:uid="{B30E56ED-4C12-43D3-A838-480BB3931CB1}"/>
    <cellStyle name="표준" xfId="0" builtinId="0"/>
  </cellStyles>
  <dxfs count="0"/>
  <tableStyles count="0" defaultTableStyle="TableStyleMedium2" defaultPivotStyle="PivotStyleLight16"/>
  <colors>
    <mruColors>
      <color rgb="FFFFCCFF"/>
      <color rgb="FFFF99FF"/>
      <color rgb="FFCC00FF"/>
      <color rgb="FFFF33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vALTEXCUR - ALT_TQ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'750rpm'!$G$1</c:f>
              <c:strCache>
                <c:ptCount val="1"/>
                <c:pt idx="0">
                  <c:v>ALT_TQ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66489521627134"/>
                  <c:y val="-3.68148539560807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'750rpm'!$C$2:$C$105</c:f>
              <c:numCache>
                <c:formatCode>General</c:formatCode>
                <c:ptCount val="104"/>
                <c:pt idx="0">
                  <c:v>1.486288659793815</c:v>
                </c:pt>
                <c:pt idx="1">
                  <c:v>1.8331101956745421</c:v>
                </c:pt>
                <c:pt idx="2">
                  <c:v>2.1730215827338273</c:v>
                </c:pt>
                <c:pt idx="3">
                  <c:v>2.8429743589743435</c:v>
                </c:pt>
                <c:pt idx="4">
                  <c:v>3.6050359712230313</c:v>
                </c:pt>
                <c:pt idx="5">
                  <c:v>3.280954825462024</c:v>
                </c:pt>
                <c:pt idx="6">
                  <c:v>2.8341188524590115</c:v>
                </c:pt>
                <c:pt idx="7">
                  <c:v>2.3416322314049403</c:v>
                </c:pt>
                <c:pt idx="8">
                  <c:v>1.9345520082389518</c:v>
                </c:pt>
                <c:pt idx="9">
                  <c:v>1.6055271238485007</c:v>
                </c:pt>
                <c:pt idx="10">
                  <c:v>2.0345641025640853</c:v>
                </c:pt>
                <c:pt idx="11">
                  <c:v>2.3559426229508116</c:v>
                </c:pt>
                <c:pt idx="12">
                  <c:v>2.8518556701030882</c:v>
                </c:pt>
                <c:pt idx="13">
                  <c:v>3.4213846153846212</c:v>
                </c:pt>
                <c:pt idx="14">
                  <c:v>3.5858239508700156</c:v>
                </c:pt>
                <c:pt idx="15">
                  <c:v>3.0547082906857725</c:v>
                </c:pt>
                <c:pt idx="16">
                  <c:v>2.5628350515463798</c:v>
                </c:pt>
                <c:pt idx="17">
                  <c:v>2.1481538461538583</c:v>
                </c:pt>
                <c:pt idx="18">
                  <c:v>2.2273381294964065</c:v>
                </c:pt>
                <c:pt idx="19">
                  <c:v>2.649795081967218</c:v>
                </c:pt>
                <c:pt idx="20">
                  <c:v>3.0877835051546403</c:v>
                </c:pt>
                <c:pt idx="21">
                  <c:v>3.6407731958762977</c:v>
                </c:pt>
                <c:pt idx="22">
                  <c:v>3.5656923076923119</c:v>
                </c:pt>
                <c:pt idx="23">
                  <c:v>2.9084275436793496</c:v>
                </c:pt>
                <c:pt idx="24">
                  <c:v>2.3966223132036917</c:v>
                </c:pt>
                <c:pt idx="25">
                  <c:v>1.9909700722394199</c:v>
                </c:pt>
                <c:pt idx="26">
                  <c:v>1.8364850976361511</c:v>
                </c:pt>
                <c:pt idx="27">
                  <c:v>2.2795687885010252</c:v>
                </c:pt>
                <c:pt idx="28">
                  <c:v>2.7618340163934438</c:v>
                </c:pt>
                <c:pt idx="29">
                  <c:v>3.3886831275720213</c:v>
                </c:pt>
                <c:pt idx="30">
                  <c:v>4.4462409886714784</c:v>
                </c:pt>
                <c:pt idx="31">
                  <c:v>3.592469262295082</c:v>
                </c:pt>
                <c:pt idx="32">
                  <c:v>2.9237704918032827</c:v>
                </c:pt>
                <c:pt idx="33">
                  <c:v>2.4280864197531011</c:v>
                </c:pt>
                <c:pt idx="34">
                  <c:v>1.9930927835051522</c:v>
                </c:pt>
                <c:pt idx="35">
                  <c:v>1.9112487100103395</c:v>
                </c:pt>
                <c:pt idx="36">
                  <c:v>2.3224405377455906</c:v>
                </c:pt>
                <c:pt idx="37">
                  <c:v>2.7391752577319681</c:v>
                </c:pt>
                <c:pt idx="38">
                  <c:v>3.1823195876288737</c:v>
                </c:pt>
                <c:pt idx="39">
                  <c:v>3.9204756980351707</c:v>
                </c:pt>
                <c:pt idx="40">
                  <c:v>4.2930327868852887</c:v>
                </c:pt>
                <c:pt idx="41">
                  <c:v>3.9762860082304652</c:v>
                </c:pt>
                <c:pt idx="42">
                  <c:v>3.1544375644994807</c:v>
                </c:pt>
                <c:pt idx="43">
                  <c:v>2.6327002053388049</c:v>
                </c:pt>
                <c:pt idx="44">
                  <c:v>2.1887628865979583</c:v>
                </c:pt>
                <c:pt idx="45">
                  <c:v>1.7931888544891394</c:v>
                </c:pt>
                <c:pt idx="46">
                  <c:v>1.9074380165289395</c:v>
                </c:pt>
                <c:pt idx="47">
                  <c:v>2.3199586349534518</c:v>
                </c:pt>
                <c:pt idx="48">
                  <c:v>2.7080430327868927</c:v>
                </c:pt>
                <c:pt idx="49">
                  <c:v>3.3507676560900688</c:v>
                </c:pt>
                <c:pt idx="50">
                  <c:v>3.9466049382716215</c:v>
                </c:pt>
                <c:pt idx="51">
                  <c:v>4.0921052631579036</c:v>
                </c:pt>
                <c:pt idx="52">
                  <c:v>3.2443357363542749</c:v>
                </c:pt>
                <c:pt idx="53">
                  <c:v>2.7034536082474325</c:v>
                </c:pt>
                <c:pt idx="54">
                  <c:v>2.24399383983573</c:v>
                </c:pt>
                <c:pt idx="55">
                  <c:v>1.8417864476385963</c:v>
                </c:pt>
                <c:pt idx="56">
                  <c:v>1.6628865979381666</c:v>
                </c:pt>
                <c:pt idx="57">
                  <c:v>1.8538223140495667</c:v>
                </c:pt>
                <c:pt idx="58">
                  <c:v>2.0523748395378485</c:v>
                </c:pt>
                <c:pt idx="59">
                  <c:v>2.2734262125902944</c:v>
                </c:pt>
                <c:pt idx="60">
                  <c:v>2.4711260330578626</c:v>
                </c:pt>
                <c:pt idx="61">
                  <c:v>2.6846311475409892</c:v>
                </c:pt>
                <c:pt idx="62">
                  <c:v>2.9714871794871849</c:v>
                </c:pt>
                <c:pt idx="63">
                  <c:v>3.2873846153846222</c:v>
                </c:pt>
                <c:pt idx="64">
                  <c:v>4.0344135802469161</c:v>
                </c:pt>
                <c:pt idx="65">
                  <c:v>3.3496417604912998</c:v>
                </c:pt>
                <c:pt idx="66">
                  <c:v>3.0161538461538484</c:v>
                </c:pt>
                <c:pt idx="67">
                  <c:v>2.7740988671472744</c:v>
                </c:pt>
                <c:pt idx="68">
                  <c:v>2.5252559726962449</c:v>
                </c:pt>
                <c:pt idx="69">
                  <c:v>2.2831794871794768</c:v>
                </c:pt>
                <c:pt idx="70">
                  <c:v>2.077920081967187</c:v>
                </c:pt>
                <c:pt idx="71">
                  <c:v>1.8546439628482747</c:v>
                </c:pt>
                <c:pt idx="72">
                  <c:v>1.6589139344262498</c:v>
                </c:pt>
                <c:pt idx="73">
                  <c:v>1.7523219814241446</c:v>
                </c:pt>
                <c:pt idx="74">
                  <c:v>2.0758213552361151</c:v>
                </c:pt>
                <c:pt idx="75">
                  <c:v>2.510585817060635</c:v>
                </c:pt>
                <c:pt idx="76">
                  <c:v>2.9984520123839107</c:v>
                </c:pt>
                <c:pt idx="77">
                  <c:v>3.060472279260781</c:v>
                </c:pt>
                <c:pt idx="78">
                  <c:v>2.5555612770339766</c:v>
                </c:pt>
                <c:pt idx="79">
                  <c:v>2.1029682702149244</c:v>
                </c:pt>
                <c:pt idx="80">
                  <c:v>1.6996413934426406</c:v>
                </c:pt>
                <c:pt idx="81">
                  <c:v>2.2863261093911098</c:v>
                </c:pt>
                <c:pt idx="82">
                  <c:v>2.8103501544799152</c:v>
                </c:pt>
                <c:pt idx="83">
                  <c:v>1.9009803921568806</c:v>
                </c:pt>
                <c:pt idx="84">
                  <c:v>2.1314168377823437</c:v>
                </c:pt>
                <c:pt idx="85">
                  <c:v>2.4272961816305578</c:v>
                </c:pt>
                <c:pt idx="86">
                  <c:v>3.2211361310133197</c:v>
                </c:pt>
                <c:pt idx="87">
                  <c:v>1.851871101871108</c:v>
                </c:pt>
                <c:pt idx="88">
                  <c:v>1.8179566563467244</c:v>
                </c:pt>
                <c:pt idx="89">
                  <c:v>1.9906570841889077</c:v>
                </c:pt>
                <c:pt idx="90">
                  <c:v>2.1323347107438009</c:v>
                </c:pt>
                <c:pt idx="91">
                  <c:v>2.3725257731958664</c:v>
                </c:pt>
                <c:pt idx="92">
                  <c:v>2.5963880288957717</c:v>
                </c:pt>
                <c:pt idx="93">
                  <c:v>2.8164439876670095</c:v>
                </c:pt>
                <c:pt idx="94">
                  <c:v>3.0765770423991743</c:v>
                </c:pt>
                <c:pt idx="95">
                  <c:v>3.3994882292732922</c:v>
                </c:pt>
                <c:pt idx="96">
                  <c:v>3.4966529351184441</c:v>
                </c:pt>
                <c:pt idx="97">
                  <c:v>3.1263319672131171</c:v>
                </c:pt>
                <c:pt idx="98">
                  <c:v>2.8379896907216486</c:v>
                </c:pt>
                <c:pt idx="99">
                  <c:v>2.5652977412730951</c:v>
                </c:pt>
                <c:pt idx="100">
                  <c:v>2.3535123966942133</c:v>
                </c:pt>
                <c:pt idx="101">
                  <c:v>2.106988694758468</c:v>
                </c:pt>
                <c:pt idx="102">
                  <c:v>1.8860537190082725</c:v>
                </c:pt>
                <c:pt idx="103">
                  <c:v>1.6921649484536214</c:v>
                </c:pt>
              </c:numCache>
            </c:numRef>
          </c:xVal>
          <c:yVal>
            <c:numRef>
              <c:f>'750rpm'!$G$2:$G$57</c:f>
              <c:numCache>
                <c:formatCode>General</c:formatCode>
                <c:ptCount val="56"/>
                <c:pt idx="0">
                  <c:v>2.6387753230857265</c:v>
                </c:pt>
                <c:pt idx="1">
                  <c:v>4.8311688623968818</c:v>
                </c:pt>
                <c:pt idx="2">
                  <c:v>7.0750314295072636</c:v>
                </c:pt>
                <c:pt idx="3">
                  <c:v>11.013145841809029</c:v>
                </c:pt>
                <c:pt idx="4">
                  <c:v>15.155200556541256</c:v>
                </c:pt>
                <c:pt idx="5">
                  <c:v>13.454331006931143</c:v>
                </c:pt>
                <c:pt idx="6">
                  <c:v>10.748773553460499</c:v>
                </c:pt>
                <c:pt idx="7">
                  <c:v>7.7793236036280895</c:v>
                </c:pt>
                <c:pt idx="8">
                  <c:v>5.3886021232632277</c:v>
                </c:pt>
                <c:pt idx="9">
                  <c:v>3.4094195769874531</c:v>
                </c:pt>
                <c:pt idx="10">
                  <c:v>5.6499703610806149</c:v>
                </c:pt>
                <c:pt idx="11">
                  <c:v>7.5523507548111164</c:v>
                </c:pt>
                <c:pt idx="12">
                  <c:v>10.474255035599544</c:v>
                </c:pt>
                <c:pt idx="13">
                  <c:v>13.650881308718333</c:v>
                </c:pt>
                <c:pt idx="14">
                  <c:v>14.275099678846564</c:v>
                </c:pt>
                <c:pt idx="15">
                  <c:v>11.445779072616125</c:v>
                </c:pt>
                <c:pt idx="16">
                  <c:v>8.6831839748839883</c:v>
                </c:pt>
                <c:pt idx="17">
                  <c:v>6.3286977845315677</c:v>
                </c:pt>
                <c:pt idx="18">
                  <c:v>6.7490678807552396</c:v>
                </c:pt>
                <c:pt idx="19">
                  <c:v>9.3500902873831535</c:v>
                </c:pt>
                <c:pt idx="20">
                  <c:v>11.846556190268872</c:v>
                </c:pt>
                <c:pt idx="21">
                  <c:v>14.30204301926406</c:v>
                </c:pt>
                <c:pt idx="22">
                  <c:v>13.847982458833606</c:v>
                </c:pt>
                <c:pt idx="23">
                  <c:v>10.415080260972076</c:v>
                </c:pt>
                <c:pt idx="24">
                  <c:v>7.6319351785897078</c:v>
                </c:pt>
                <c:pt idx="25">
                  <c:v>5.0498063807005567</c:v>
                </c:pt>
                <c:pt idx="26">
                  <c:v>4.9207979776416861</c:v>
                </c:pt>
                <c:pt idx="27">
                  <c:v>7.7735873051862141</c:v>
                </c:pt>
                <c:pt idx="28">
                  <c:v>10.834937397327554</c:v>
                </c:pt>
                <c:pt idx="29">
                  <c:v>14.663890759009693</c:v>
                </c:pt>
                <c:pt idx="30">
                  <c:v>19.553478375125486</c:v>
                </c:pt>
                <c:pt idx="31">
                  <c:v>14.972770617625256</c:v>
                </c:pt>
                <c:pt idx="32">
                  <c:v>11.221086652768143</c:v>
                </c:pt>
                <c:pt idx="33">
                  <c:v>8.3208391115335338</c:v>
                </c:pt>
                <c:pt idx="34">
                  <c:v>5.7350283201260481</c:v>
                </c:pt>
                <c:pt idx="35">
                  <c:v>5.1357442786849568</c:v>
                </c:pt>
                <c:pt idx="36">
                  <c:v>7.6174051156809321</c:v>
                </c:pt>
                <c:pt idx="37">
                  <c:v>10.306107083465776</c:v>
                </c:pt>
                <c:pt idx="38">
                  <c:v>12.78269067837099</c:v>
                </c:pt>
                <c:pt idx="39">
                  <c:v>16.31110574933874</c:v>
                </c:pt>
                <c:pt idx="40">
                  <c:v>17.472838379937958</c:v>
                </c:pt>
                <c:pt idx="41">
                  <c:v>16.114383645826937</c:v>
                </c:pt>
                <c:pt idx="42">
                  <c:v>12.288299335735628</c:v>
                </c:pt>
                <c:pt idx="43">
                  <c:v>9.3002469669741465</c:v>
                </c:pt>
                <c:pt idx="44">
                  <c:v>6.5794651667013859</c:v>
                </c:pt>
                <c:pt idx="45">
                  <c:v>4.1260524137278889</c:v>
                </c:pt>
                <c:pt idx="46">
                  <c:v>5.0791550820032212</c:v>
                </c:pt>
                <c:pt idx="47">
                  <c:v>7.5533836736159641</c:v>
                </c:pt>
                <c:pt idx="48">
                  <c:v>10.033109315433496</c:v>
                </c:pt>
                <c:pt idx="49">
                  <c:v>13.392213713753437</c:v>
                </c:pt>
                <c:pt idx="50">
                  <c:v>16.289153260371119</c:v>
                </c:pt>
                <c:pt idx="51">
                  <c:v>16.338790508039807</c:v>
                </c:pt>
                <c:pt idx="52">
                  <c:v>12.505194080649456</c:v>
                </c:pt>
                <c:pt idx="53">
                  <c:v>9.4823444674285575</c:v>
                </c:pt>
                <c:pt idx="54">
                  <c:v>6.7662433234349253</c:v>
                </c:pt>
                <c:pt idx="55">
                  <c:v>4.2867721242540524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3-4B5D-8C7C-A0937B9E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32776"/>
        <c:axId val="936832384"/>
      </c:scatterChart>
      <c:valAx>
        <c:axId val="936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32384"/>
        <c:crosses val="autoZero"/>
        <c:crossBetween val="midCat"/>
      </c:valAx>
      <c:valAx>
        <c:axId val="936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3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vALTEXCUR - ALT_Input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'750rpm'!$J$1</c:f>
              <c:strCache>
                <c:ptCount val="1"/>
                <c:pt idx="0">
                  <c:v>Alt_in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85346434759721"/>
                  <c:y val="2.7692300915318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'750rpm'!$C$2:$C$57</c:f>
              <c:numCache>
                <c:formatCode>General</c:formatCode>
                <c:ptCount val="56"/>
                <c:pt idx="0">
                  <c:v>1.486288659793815</c:v>
                </c:pt>
                <c:pt idx="1">
                  <c:v>1.8331101956745421</c:v>
                </c:pt>
                <c:pt idx="2">
                  <c:v>2.1730215827338273</c:v>
                </c:pt>
                <c:pt idx="3">
                  <c:v>2.8429743589743435</c:v>
                </c:pt>
                <c:pt idx="4">
                  <c:v>3.6050359712230313</c:v>
                </c:pt>
                <c:pt idx="5">
                  <c:v>3.280954825462024</c:v>
                </c:pt>
                <c:pt idx="6">
                  <c:v>2.8341188524590115</c:v>
                </c:pt>
                <c:pt idx="7">
                  <c:v>2.3416322314049403</c:v>
                </c:pt>
                <c:pt idx="8">
                  <c:v>1.9345520082389518</c:v>
                </c:pt>
                <c:pt idx="9">
                  <c:v>1.6055271238485007</c:v>
                </c:pt>
                <c:pt idx="10">
                  <c:v>2.0345641025640853</c:v>
                </c:pt>
                <c:pt idx="11">
                  <c:v>2.3559426229508116</c:v>
                </c:pt>
                <c:pt idx="12">
                  <c:v>2.8518556701030882</c:v>
                </c:pt>
                <c:pt idx="13">
                  <c:v>3.4213846153846212</c:v>
                </c:pt>
                <c:pt idx="14">
                  <c:v>3.5858239508700156</c:v>
                </c:pt>
                <c:pt idx="15">
                  <c:v>3.0547082906857725</c:v>
                </c:pt>
                <c:pt idx="16">
                  <c:v>2.5628350515463798</c:v>
                </c:pt>
                <c:pt idx="17">
                  <c:v>2.1481538461538583</c:v>
                </c:pt>
                <c:pt idx="18">
                  <c:v>2.2273381294964065</c:v>
                </c:pt>
                <c:pt idx="19">
                  <c:v>2.649795081967218</c:v>
                </c:pt>
                <c:pt idx="20">
                  <c:v>3.0877835051546403</c:v>
                </c:pt>
                <c:pt idx="21">
                  <c:v>3.6407731958762977</c:v>
                </c:pt>
                <c:pt idx="22">
                  <c:v>3.5656923076923119</c:v>
                </c:pt>
                <c:pt idx="23">
                  <c:v>2.9084275436793496</c:v>
                </c:pt>
                <c:pt idx="24">
                  <c:v>2.3966223132036917</c:v>
                </c:pt>
                <c:pt idx="25">
                  <c:v>1.9909700722394199</c:v>
                </c:pt>
                <c:pt idx="26">
                  <c:v>1.8364850976361511</c:v>
                </c:pt>
                <c:pt idx="27">
                  <c:v>2.2795687885010252</c:v>
                </c:pt>
                <c:pt idx="28">
                  <c:v>2.7618340163934438</c:v>
                </c:pt>
                <c:pt idx="29">
                  <c:v>3.3886831275720213</c:v>
                </c:pt>
                <c:pt idx="30">
                  <c:v>4.4462409886714784</c:v>
                </c:pt>
                <c:pt idx="31">
                  <c:v>3.592469262295082</c:v>
                </c:pt>
                <c:pt idx="32">
                  <c:v>2.9237704918032827</c:v>
                </c:pt>
                <c:pt idx="33">
                  <c:v>2.4280864197531011</c:v>
                </c:pt>
                <c:pt idx="34">
                  <c:v>1.9930927835051522</c:v>
                </c:pt>
                <c:pt idx="35">
                  <c:v>1.9112487100103395</c:v>
                </c:pt>
                <c:pt idx="36">
                  <c:v>2.3224405377455906</c:v>
                </c:pt>
                <c:pt idx="37">
                  <c:v>2.7391752577319681</c:v>
                </c:pt>
                <c:pt idx="38">
                  <c:v>3.1823195876288737</c:v>
                </c:pt>
                <c:pt idx="39">
                  <c:v>3.9204756980351707</c:v>
                </c:pt>
                <c:pt idx="40">
                  <c:v>4.2930327868852887</c:v>
                </c:pt>
                <c:pt idx="41">
                  <c:v>3.9762860082304652</c:v>
                </c:pt>
                <c:pt idx="42">
                  <c:v>3.1544375644994807</c:v>
                </c:pt>
                <c:pt idx="43">
                  <c:v>2.6327002053388049</c:v>
                </c:pt>
                <c:pt idx="44">
                  <c:v>2.1887628865979583</c:v>
                </c:pt>
                <c:pt idx="45">
                  <c:v>1.7931888544891394</c:v>
                </c:pt>
                <c:pt idx="46">
                  <c:v>1.9074380165289395</c:v>
                </c:pt>
                <c:pt idx="47">
                  <c:v>2.3199586349534518</c:v>
                </c:pt>
                <c:pt idx="48">
                  <c:v>2.7080430327868927</c:v>
                </c:pt>
                <c:pt idx="49">
                  <c:v>3.3507676560900688</c:v>
                </c:pt>
                <c:pt idx="50">
                  <c:v>3.9466049382716215</c:v>
                </c:pt>
                <c:pt idx="51">
                  <c:v>4.0921052631579036</c:v>
                </c:pt>
                <c:pt idx="52">
                  <c:v>3.2443357363542749</c:v>
                </c:pt>
                <c:pt idx="53">
                  <c:v>2.7034536082474325</c:v>
                </c:pt>
                <c:pt idx="54">
                  <c:v>2.24399383983573</c:v>
                </c:pt>
                <c:pt idx="55">
                  <c:v>1.8417864476385963</c:v>
                </c:pt>
              </c:numCache>
            </c:numRef>
          </c:xVal>
          <c:yVal>
            <c:numRef>
              <c:f>'750rpm'!$J$2:$J$57</c:f>
              <c:numCache>
                <c:formatCode>General</c:formatCode>
                <c:ptCount val="56"/>
                <c:pt idx="0">
                  <c:v>206.26120291832487</c:v>
                </c:pt>
                <c:pt idx="1">
                  <c:v>373.97482718060041</c:v>
                </c:pt>
                <c:pt idx="2">
                  <c:v>545.56930494397022</c:v>
                </c:pt>
                <c:pt idx="3">
                  <c:v>848.55079897516191</c:v>
                </c:pt>
                <c:pt idx="4">
                  <c:v>1171.3176213856168</c:v>
                </c:pt>
                <c:pt idx="5">
                  <c:v>1055.3761940396757</c:v>
                </c:pt>
                <c:pt idx="6">
                  <c:v>855.0872507561055</c:v>
                </c:pt>
                <c:pt idx="7">
                  <c:v>622.93707460874032</c:v>
                </c:pt>
                <c:pt idx="8">
                  <c:v>429.23650177592225</c:v>
                </c:pt>
                <c:pt idx="9">
                  <c:v>272.80910511780661</c:v>
                </c:pt>
                <c:pt idx="10">
                  <c:v>447.41329336229933</c:v>
                </c:pt>
                <c:pt idx="11">
                  <c:v>586.10911975245813</c:v>
                </c:pt>
                <c:pt idx="12">
                  <c:v>808.68087239317958</c:v>
                </c:pt>
                <c:pt idx="13">
                  <c:v>1090.4579785413816</c:v>
                </c:pt>
                <c:pt idx="14">
                  <c:v>1137.6813632085164</c:v>
                </c:pt>
                <c:pt idx="15">
                  <c:v>912.51720385848205</c:v>
                </c:pt>
                <c:pt idx="16">
                  <c:v>689.73724915882224</c:v>
                </c:pt>
                <c:pt idx="17">
                  <c:v>506.40746301565923</c:v>
                </c:pt>
                <c:pt idx="18">
                  <c:v>535.52856244697966</c:v>
                </c:pt>
                <c:pt idx="19">
                  <c:v>730.09540698700732</c:v>
                </c:pt>
                <c:pt idx="20">
                  <c:v>929.84682931340808</c:v>
                </c:pt>
                <c:pt idx="21">
                  <c:v>1134.3485774398616</c:v>
                </c:pt>
                <c:pt idx="22">
                  <c:v>1098.4779111921443</c:v>
                </c:pt>
                <c:pt idx="23">
                  <c:v>830.08001190780078</c:v>
                </c:pt>
                <c:pt idx="24">
                  <c:v>607.16544701426642</c:v>
                </c:pt>
                <c:pt idx="25">
                  <c:v>404.656151892472</c:v>
                </c:pt>
                <c:pt idx="26">
                  <c:v>383.47389382331158</c:v>
                </c:pt>
                <c:pt idx="27">
                  <c:v>599.43071379576156</c:v>
                </c:pt>
                <c:pt idx="28">
                  <c:v>837.35964453799545</c:v>
                </c:pt>
                <c:pt idx="29">
                  <c:v>1153.8493429350735</c:v>
                </c:pt>
                <c:pt idx="30">
                  <c:v>1518.0885457771694</c:v>
                </c:pt>
                <c:pt idx="31">
                  <c:v>1179.3774891204516</c:v>
                </c:pt>
                <c:pt idx="32">
                  <c:v>897.39382415456976</c:v>
                </c:pt>
                <c:pt idx="33">
                  <c:v>664.62343779826051</c:v>
                </c:pt>
                <c:pt idx="34">
                  <c:v>459.32924940441791</c:v>
                </c:pt>
                <c:pt idx="35">
                  <c:v>405.38623354455996</c:v>
                </c:pt>
                <c:pt idx="36">
                  <c:v>591.4795172337723</c:v>
                </c:pt>
                <c:pt idx="37">
                  <c:v>796.77835340238869</c:v>
                </c:pt>
                <c:pt idx="38">
                  <c:v>1009.0022728538022</c:v>
                </c:pt>
                <c:pt idx="39">
                  <c:v>1277.9138353608946</c:v>
                </c:pt>
                <c:pt idx="40">
                  <c:v>1359.2518156771937</c:v>
                </c:pt>
                <c:pt idx="41">
                  <c:v>1263.900902701738</c:v>
                </c:pt>
                <c:pt idx="42">
                  <c:v>980.61474614978101</c:v>
                </c:pt>
                <c:pt idx="43">
                  <c:v>741.65126297769893</c:v>
                </c:pt>
                <c:pt idx="44">
                  <c:v>524.44796239915956</c:v>
                </c:pt>
                <c:pt idx="45">
                  <c:v>330.93186590822881</c:v>
                </c:pt>
                <c:pt idx="46">
                  <c:v>399.53492066500235</c:v>
                </c:pt>
                <c:pt idx="47">
                  <c:v>587.19085666921319</c:v>
                </c:pt>
                <c:pt idx="48">
                  <c:v>794.31123074178618</c:v>
                </c:pt>
                <c:pt idx="49">
                  <c:v>1033.5851308309839</c:v>
                </c:pt>
                <c:pt idx="50">
                  <c:v>1298.9173649400475</c:v>
                </c:pt>
                <c:pt idx="51">
                  <c:v>1286.401851356864</c:v>
                </c:pt>
                <c:pt idx="52">
                  <c:v>999.71972833145162</c:v>
                </c:pt>
                <c:pt idx="53">
                  <c:v>755.11135184891418</c:v>
                </c:pt>
                <c:pt idx="54">
                  <c:v>538.29186065539739</c:v>
                </c:pt>
                <c:pt idx="55">
                  <c:v>340.27149912785001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7-4ED4-B731-533438A3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54728"/>
        <c:axId val="936854336"/>
      </c:scatterChart>
      <c:valAx>
        <c:axId val="93685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54336"/>
        <c:crosses val="autoZero"/>
        <c:crossBetween val="midCat"/>
      </c:valAx>
      <c:valAx>
        <c:axId val="9368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5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vALTEXCUR - ALT_TQ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'750rpm'!$G$1</c:f>
              <c:strCache>
                <c:ptCount val="1"/>
                <c:pt idx="0">
                  <c:v>ALT_TQ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2497459405318E-2"/>
                  <c:y val="0.33084733932973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'750rpm'!$B$2:$B$57</c:f>
              <c:numCache>
                <c:formatCode>General</c:formatCode>
                <c:ptCount val="56"/>
                <c:pt idx="0">
                  <c:v>0.38131026263917878</c:v>
                </c:pt>
                <c:pt idx="1">
                  <c:v>0.45148000406796523</c:v>
                </c:pt>
                <c:pt idx="2">
                  <c:v>0.53734704589927029</c:v>
                </c:pt>
                <c:pt idx="3">
                  <c:v>0.67563270141538168</c:v>
                </c:pt>
                <c:pt idx="4">
                  <c:v>0.83844442418295928</c:v>
                </c:pt>
                <c:pt idx="5">
                  <c:v>0.77161023246407645</c:v>
                </c:pt>
                <c:pt idx="6">
                  <c:v>0.6772870949590134</c:v>
                </c:pt>
                <c:pt idx="7">
                  <c:v>0.57144758541322016</c:v>
                </c:pt>
                <c:pt idx="8">
                  <c:v>0.48174477508753277</c:v>
                </c:pt>
                <c:pt idx="9">
                  <c:v>0.4065110334493327</c:v>
                </c:pt>
                <c:pt idx="10">
                  <c:v>0.47341603004101956</c:v>
                </c:pt>
                <c:pt idx="11">
                  <c:v>0.54111577274589007</c:v>
                </c:pt>
                <c:pt idx="12">
                  <c:v>0.64236778591753274</c:v>
                </c:pt>
                <c:pt idx="13">
                  <c:v>0.77114968876924228</c:v>
                </c:pt>
                <c:pt idx="14">
                  <c:v>0.8064515600000185</c:v>
                </c:pt>
                <c:pt idx="15">
                  <c:v>0.70347010951893485</c:v>
                </c:pt>
                <c:pt idx="16">
                  <c:v>0.59960089546391371</c:v>
                </c:pt>
                <c:pt idx="17">
                  <c:v>0.50785771999999452</c:v>
                </c:pt>
                <c:pt idx="18">
                  <c:v>0.50621621123329352</c:v>
                </c:pt>
                <c:pt idx="19">
                  <c:v>0.58011631885246029</c:v>
                </c:pt>
                <c:pt idx="20">
                  <c:v>0.67469233251546257</c:v>
                </c:pt>
                <c:pt idx="21">
                  <c:v>0.80412366092785315</c:v>
                </c:pt>
                <c:pt idx="22">
                  <c:v>0.80406942841027429</c:v>
                </c:pt>
                <c:pt idx="23">
                  <c:v>0.67165064896197191</c:v>
                </c:pt>
                <c:pt idx="24">
                  <c:v>0.56113180252813777</c:v>
                </c:pt>
                <c:pt idx="25">
                  <c:v>0.47358432405572176</c:v>
                </c:pt>
                <c:pt idx="26">
                  <c:v>0.44975631100718821</c:v>
                </c:pt>
                <c:pt idx="27">
                  <c:v>0.54553880505132302</c:v>
                </c:pt>
                <c:pt idx="28">
                  <c:v>0.64436803827869604</c:v>
                </c:pt>
                <c:pt idx="29">
                  <c:v>0.77731313372429078</c:v>
                </c:pt>
                <c:pt idx="30">
                  <c:v>1</c:v>
                </c:pt>
                <c:pt idx="31">
                  <c:v>0.86600999942624179</c:v>
                </c:pt>
                <c:pt idx="32">
                  <c:v>0.70961129733606587</c:v>
                </c:pt>
                <c:pt idx="33">
                  <c:v>0.60394261333332833</c:v>
                </c:pt>
                <c:pt idx="34">
                  <c:v>0.50246090992782932</c:v>
                </c:pt>
                <c:pt idx="35">
                  <c:v>0.44918271623322409</c:v>
                </c:pt>
                <c:pt idx="36">
                  <c:v>0.53734526310236874</c:v>
                </c:pt>
                <c:pt idx="37">
                  <c:v>0.62111735363917131</c:v>
                </c:pt>
                <c:pt idx="38">
                  <c:v>0.73827730288660642</c:v>
                </c:pt>
                <c:pt idx="39">
                  <c:v>0.89925606675283698</c:v>
                </c:pt>
                <c:pt idx="40">
                  <c:v>0.9906795272745863</c:v>
                </c:pt>
                <c:pt idx="41">
                  <c:v>0.93203233353910986</c:v>
                </c:pt>
                <c:pt idx="42">
                  <c:v>0.74186884995873015</c:v>
                </c:pt>
                <c:pt idx="43">
                  <c:v>0.63582165872690222</c:v>
                </c:pt>
                <c:pt idx="44">
                  <c:v>0.52889920911339228</c:v>
                </c:pt>
                <c:pt idx="45">
                  <c:v>0.43543392492259375</c:v>
                </c:pt>
                <c:pt idx="46">
                  <c:v>0.4489469346280931</c:v>
                </c:pt>
                <c:pt idx="47">
                  <c:v>0.53597754931746744</c:v>
                </c:pt>
                <c:pt idx="48">
                  <c:v>0.61065569350409099</c:v>
                </c:pt>
                <c:pt idx="49">
                  <c:v>0.74193543000000983</c:v>
                </c:pt>
                <c:pt idx="50">
                  <c:v>0.8699720725102974</c:v>
                </c:pt>
                <c:pt idx="51">
                  <c:v>0.93515091066049227</c:v>
                </c:pt>
                <c:pt idx="52">
                  <c:v>0.75223410380021605</c:v>
                </c:pt>
                <c:pt idx="53">
                  <c:v>0.63947453454639658</c:v>
                </c:pt>
                <c:pt idx="54">
                  <c:v>0.53891497926077014</c:v>
                </c:pt>
                <c:pt idx="55">
                  <c:v>0.44532024989732427</c:v>
                </c:pt>
              </c:numCache>
            </c:numRef>
          </c:xVal>
          <c:yVal>
            <c:numRef>
              <c:f>'750rpm'!$G$2:$G$57</c:f>
              <c:numCache>
                <c:formatCode>General</c:formatCode>
                <c:ptCount val="56"/>
                <c:pt idx="0">
                  <c:v>2.6387753230857265</c:v>
                </c:pt>
                <c:pt idx="1">
                  <c:v>4.8311688623968818</c:v>
                </c:pt>
                <c:pt idx="2">
                  <c:v>7.0750314295072636</c:v>
                </c:pt>
                <c:pt idx="3">
                  <c:v>11.013145841809029</c:v>
                </c:pt>
                <c:pt idx="4">
                  <c:v>15.155200556541256</c:v>
                </c:pt>
                <c:pt idx="5">
                  <c:v>13.454331006931143</c:v>
                </c:pt>
                <c:pt idx="6">
                  <c:v>10.748773553460499</c:v>
                </c:pt>
                <c:pt idx="7">
                  <c:v>7.7793236036280895</c:v>
                </c:pt>
                <c:pt idx="8">
                  <c:v>5.3886021232632277</c:v>
                </c:pt>
                <c:pt idx="9">
                  <c:v>3.4094195769874531</c:v>
                </c:pt>
                <c:pt idx="10">
                  <c:v>5.6499703610806149</c:v>
                </c:pt>
                <c:pt idx="11">
                  <c:v>7.5523507548111164</c:v>
                </c:pt>
                <c:pt idx="12">
                  <c:v>10.474255035599544</c:v>
                </c:pt>
                <c:pt idx="13">
                  <c:v>13.650881308718333</c:v>
                </c:pt>
                <c:pt idx="14">
                  <c:v>14.275099678846564</c:v>
                </c:pt>
                <c:pt idx="15">
                  <c:v>11.445779072616125</c:v>
                </c:pt>
                <c:pt idx="16">
                  <c:v>8.6831839748839883</c:v>
                </c:pt>
                <c:pt idx="17">
                  <c:v>6.3286977845315677</c:v>
                </c:pt>
                <c:pt idx="18">
                  <c:v>6.7490678807552396</c:v>
                </c:pt>
                <c:pt idx="19">
                  <c:v>9.3500902873831535</c:v>
                </c:pt>
                <c:pt idx="20">
                  <c:v>11.846556190268872</c:v>
                </c:pt>
                <c:pt idx="21">
                  <c:v>14.30204301926406</c:v>
                </c:pt>
                <c:pt idx="22">
                  <c:v>13.847982458833606</c:v>
                </c:pt>
                <c:pt idx="23">
                  <c:v>10.415080260972076</c:v>
                </c:pt>
                <c:pt idx="24">
                  <c:v>7.6319351785897078</c:v>
                </c:pt>
                <c:pt idx="25">
                  <c:v>5.0498063807005567</c:v>
                </c:pt>
                <c:pt idx="26">
                  <c:v>4.9207979776416861</c:v>
                </c:pt>
                <c:pt idx="27">
                  <c:v>7.7735873051862141</c:v>
                </c:pt>
                <c:pt idx="28">
                  <c:v>10.834937397327554</c:v>
                </c:pt>
                <c:pt idx="29">
                  <c:v>14.663890759009693</c:v>
                </c:pt>
                <c:pt idx="30">
                  <c:v>19.553478375125486</c:v>
                </c:pt>
                <c:pt idx="31">
                  <c:v>14.972770617625256</c:v>
                </c:pt>
                <c:pt idx="32">
                  <c:v>11.221086652768143</c:v>
                </c:pt>
                <c:pt idx="33">
                  <c:v>8.3208391115335338</c:v>
                </c:pt>
                <c:pt idx="34">
                  <c:v>5.7350283201260481</c:v>
                </c:pt>
                <c:pt idx="35">
                  <c:v>5.1357442786849568</c:v>
                </c:pt>
                <c:pt idx="36">
                  <c:v>7.6174051156809321</c:v>
                </c:pt>
                <c:pt idx="37">
                  <c:v>10.306107083465776</c:v>
                </c:pt>
                <c:pt idx="38">
                  <c:v>12.78269067837099</c:v>
                </c:pt>
                <c:pt idx="39">
                  <c:v>16.31110574933874</c:v>
                </c:pt>
                <c:pt idx="40">
                  <c:v>17.472838379937958</c:v>
                </c:pt>
                <c:pt idx="41">
                  <c:v>16.114383645826937</c:v>
                </c:pt>
                <c:pt idx="42">
                  <c:v>12.288299335735628</c:v>
                </c:pt>
                <c:pt idx="43">
                  <c:v>9.3002469669741465</c:v>
                </c:pt>
                <c:pt idx="44">
                  <c:v>6.5794651667013859</c:v>
                </c:pt>
                <c:pt idx="45">
                  <c:v>4.1260524137278889</c:v>
                </c:pt>
                <c:pt idx="46">
                  <c:v>5.0791550820032212</c:v>
                </c:pt>
                <c:pt idx="47">
                  <c:v>7.5533836736159641</c:v>
                </c:pt>
                <c:pt idx="48">
                  <c:v>10.033109315433496</c:v>
                </c:pt>
                <c:pt idx="49">
                  <c:v>13.392213713753437</c:v>
                </c:pt>
                <c:pt idx="50">
                  <c:v>16.289153260371119</c:v>
                </c:pt>
                <c:pt idx="51">
                  <c:v>16.338790508039807</c:v>
                </c:pt>
                <c:pt idx="52">
                  <c:v>12.505194080649456</c:v>
                </c:pt>
                <c:pt idx="53">
                  <c:v>9.4823444674285575</c:v>
                </c:pt>
                <c:pt idx="54">
                  <c:v>6.7662433234349253</c:v>
                </c:pt>
                <c:pt idx="55">
                  <c:v>4.2867721242540524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F-4DE3-AEC8-FD744742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53552"/>
        <c:axId val="936853160"/>
      </c:scatterChart>
      <c:scatterChart>
        <c:scatterStyle val="lineMarker"/>
        <c:varyColors val="0"/>
        <c:ser>
          <c:idx val="1"/>
          <c:order val="1"/>
          <c:tx>
            <c:strRef>
              <c:f>'750rpm'!$J$1</c:f>
              <c:strCache>
                <c:ptCount val="1"/>
                <c:pt idx="0">
                  <c:v>Alt_in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4782020631822"/>
                  <c:y val="6.1880326736700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'750rpm'!$B$2:$B$57</c:f>
              <c:numCache>
                <c:formatCode>General</c:formatCode>
                <c:ptCount val="56"/>
                <c:pt idx="0">
                  <c:v>0.38131026263917878</c:v>
                </c:pt>
                <c:pt idx="1">
                  <c:v>0.45148000406796523</c:v>
                </c:pt>
                <c:pt idx="2">
                  <c:v>0.53734704589927029</c:v>
                </c:pt>
                <c:pt idx="3">
                  <c:v>0.67563270141538168</c:v>
                </c:pt>
                <c:pt idx="4">
                  <c:v>0.83844442418295928</c:v>
                </c:pt>
                <c:pt idx="5">
                  <c:v>0.77161023246407645</c:v>
                </c:pt>
                <c:pt idx="6">
                  <c:v>0.6772870949590134</c:v>
                </c:pt>
                <c:pt idx="7">
                  <c:v>0.57144758541322016</c:v>
                </c:pt>
                <c:pt idx="8">
                  <c:v>0.48174477508753277</c:v>
                </c:pt>
                <c:pt idx="9">
                  <c:v>0.4065110334493327</c:v>
                </c:pt>
                <c:pt idx="10">
                  <c:v>0.47341603004101956</c:v>
                </c:pt>
                <c:pt idx="11">
                  <c:v>0.54111577274589007</c:v>
                </c:pt>
                <c:pt idx="12">
                  <c:v>0.64236778591753274</c:v>
                </c:pt>
                <c:pt idx="13">
                  <c:v>0.77114968876924228</c:v>
                </c:pt>
                <c:pt idx="14">
                  <c:v>0.8064515600000185</c:v>
                </c:pt>
                <c:pt idx="15">
                  <c:v>0.70347010951893485</c:v>
                </c:pt>
                <c:pt idx="16">
                  <c:v>0.59960089546391371</c:v>
                </c:pt>
                <c:pt idx="17">
                  <c:v>0.50785771999999452</c:v>
                </c:pt>
                <c:pt idx="18">
                  <c:v>0.50621621123329352</c:v>
                </c:pt>
                <c:pt idx="19">
                  <c:v>0.58011631885246029</c:v>
                </c:pt>
                <c:pt idx="20">
                  <c:v>0.67469233251546257</c:v>
                </c:pt>
                <c:pt idx="21">
                  <c:v>0.80412366092785315</c:v>
                </c:pt>
                <c:pt idx="22">
                  <c:v>0.80406942841027429</c:v>
                </c:pt>
                <c:pt idx="23">
                  <c:v>0.67165064896197191</c:v>
                </c:pt>
                <c:pt idx="24">
                  <c:v>0.56113180252813777</c:v>
                </c:pt>
                <c:pt idx="25">
                  <c:v>0.47358432405572176</c:v>
                </c:pt>
                <c:pt idx="26">
                  <c:v>0.44975631100718821</c:v>
                </c:pt>
                <c:pt idx="27">
                  <c:v>0.54553880505132302</c:v>
                </c:pt>
                <c:pt idx="28">
                  <c:v>0.64436803827869604</c:v>
                </c:pt>
                <c:pt idx="29">
                  <c:v>0.77731313372429078</c:v>
                </c:pt>
                <c:pt idx="30">
                  <c:v>1</c:v>
                </c:pt>
                <c:pt idx="31">
                  <c:v>0.86600999942624179</c:v>
                </c:pt>
                <c:pt idx="32">
                  <c:v>0.70961129733606587</c:v>
                </c:pt>
                <c:pt idx="33">
                  <c:v>0.60394261333332833</c:v>
                </c:pt>
                <c:pt idx="34">
                  <c:v>0.50246090992782932</c:v>
                </c:pt>
                <c:pt idx="35">
                  <c:v>0.44918271623322409</c:v>
                </c:pt>
                <c:pt idx="36">
                  <c:v>0.53734526310236874</c:v>
                </c:pt>
                <c:pt idx="37">
                  <c:v>0.62111735363917131</c:v>
                </c:pt>
                <c:pt idx="38">
                  <c:v>0.73827730288660642</c:v>
                </c:pt>
                <c:pt idx="39">
                  <c:v>0.89925606675283698</c:v>
                </c:pt>
                <c:pt idx="40">
                  <c:v>0.9906795272745863</c:v>
                </c:pt>
                <c:pt idx="41">
                  <c:v>0.93203233353910986</c:v>
                </c:pt>
                <c:pt idx="42">
                  <c:v>0.74186884995873015</c:v>
                </c:pt>
                <c:pt idx="43">
                  <c:v>0.63582165872690222</c:v>
                </c:pt>
                <c:pt idx="44">
                  <c:v>0.52889920911339228</c:v>
                </c:pt>
                <c:pt idx="45">
                  <c:v>0.43543392492259375</c:v>
                </c:pt>
                <c:pt idx="46">
                  <c:v>0.4489469346280931</c:v>
                </c:pt>
                <c:pt idx="47">
                  <c:v>0.53597754931746744</c:v>
                </c:pt>
                <c:pt idx="48">
                  <c:v>0.61065569350409099</c:v>
                </c:pt>
                <c:pt idx="49">
                  <c:v>0.74193543000000983</c:v>
                </c:pt>
                <c:pt idx="50">
                  <c:v>0.8699720725102974</c:v>
                </c:pt>
                <c:pt idx="51">
                  <c:v>0.93515091066049227</c:v>
                </c:pt>
                <c:pt idx="52">
                  <c:v>0.75223410380021605</c:v>
                </c:pt>
                <c:pt idx="53">
                  <c:v>0.63947453454639658</c:v>
                </c:pt>
                <c:pt idx="54">
                  <c:v>0.53891497926077014</c:v>
                </c:pt>
                <c:pt idx="55">
                  <c:v>0.44532024989732427</c:v>
                </c:pt>
              </c:numCache>
            </c:numRef>
          </c:xVal>
          <c:yVal>
            <c:numRef>
              <c:f>'750rpm'!$J$2:$J$57</c:f>
              <c:numCache>
                <c:formatCode>General</c:formatCode>
                <c:ptCount val="56"/>
                <c:pt idx="0">
                  <c:v>206.26120291832487</c:v>
                </c:pt>
                <c:pt idx="1">
                  <c:v>373.97482718060041</c:v>
                </c:pt>
                <c:pt idx="2">
                  <c:v>545.56930494397022</c:v>
                </c:pt>
                <c:pt idx="3">
                  <c:v>848.55079897516191</c:v>
                </c:pt>
                <c:pt idx="4">
                  <c:v>1171.3176213856168</c:v>
                </c:pt>
                <c:pt idx="5">
                  <c:v>1055.3761940396757</c:v>
                </c:pt>
                <c:pt idx="6">
                  <c:v>855.0872507561055</c:v>
                </c:pt>
                <c:pt idx="7">
                  <c:v>622.93707460874032</c:v>
                </c:pt>
                <c:pt idx="8">
                  <c:v>429.23650177592225</c:v>
                </c:pt>
                <c:pt idx="9">
                  <c:v>272.80910511780661</c:v>
                </c:pt>
                <c:pt idx="10">
                  <c:v>447.41329336229933</c:v>
                </c:pt>
                <c:pt idx="11">
                  <c:v>586.10911975245813</c:v>
                </c:pt>
                <c:pt idx="12">
                  <c:v>808.68087239317958</c:v>
                </c:pt>
                <c:pt idx="13">
                  <c:v>1090.4579785413816</c:v>
                </c:pt>
                <c:pt idx="14">
                  <c:v>1137.6813632085164</c:v>
                </c:pt>
                <c:pt idx="15">
                  <c:v>912.51720385848205</c:v>
                </c:pt>
                <c:pt idx="16">
                  <c:v>689.73724915882224</c:v>
                </c:pt>
                <c:pt idx="17">
                  <c:v>506.40746301565923</c:v>
                </c:pt>
                <c:pt idx="18">
                  <c:v>535.52856244697966</c:v>
                </c:pt>
                <c:pt idx="19">
                  <c:v>730.09540698700732</c:v>
                </c:pt>
                <c:pt idx="20">
                  <c:v>929.84682931340808</c:v>
                </c:pt>
                <c:pt idx="21">
                  <c:v>1134.3485774398616</c:v>
                </c:pt>
                <c:pt idx="22">
                  <c:v>1098.4779111921443</c:v>
                </c:pt>
                <c:pt idx="23">
                  <c:v>830.08001190780078</c:v>
                </c:pt>
                <c:pt idx="24">
                  <c:v>607.16544701426642</c:v>
                </c:pt>
                <c:pt idx="25">
                  <c:v>404.656151892472</c:v>
                </c:pt>
                <c:pt idx="26">
                  <c:v>383.47389382331158</c:v>
                </c:pt>
                <c:pt idx="27">
                  <c:v>599.43071379576156</c:v>
                </c:pt>
                <c:pt idx="28">
                  <c:v>837.35964453799545</c:v>
                </c:pt>
                <c:pt idx="29">
                  <c:v>1153.8493429350735</c:v>
                </c:pt>
                <c:pt idx="30">
                  <c:v>1518.0885457771694</c:v>
                </c:pt>
                <c:pt idx="31">
                  <c:v>1179.3774891204516</c:v>
                </c:pt>
                <c:pt idx="32">
                  <c:v>897.39382415456976</c:v>
                </c:pt>
                <c:pt idx="33">
                  <c:v>664.62343779826051</c:v>
                </c:pt>
                <c:pt idx="34">
                  <c:v>459.32924940441791</c:v>
                </c:pt>
                <c:pt idx="35">
                  <c:v>405.38623354455996</c:v>
                </c:pt>
                <c:pt idx="36">
                  <c:v>591.4795172337723</c:v>
                </c:pt>
                <c:pt idx="37">
                  <c:v>796.77835340238869</c:v>
                </c:pt>
                <c:pt idx="38">
                  <c:v>1009.0022728538022</c:v>
                </c:pt>
                <c:pt idx="39">
                  <c:v>1277.9138353608946</c:v>
                </c:pt>
                <c:pt idx="40">
                  <c:v>1359.2518156771937</c:v>
                </c:pt>
                <c:pt idx="41">
                  <c:v>1263.900902701738</c:v>
                </c:pt>
                <c:pt idx="42">
                  <c:v>980.61474614978101</c:v>
                </c:pt>
                <c:pt idx="43">
                  <c:v>741.65126297769893</c:v>
                </c:pt>
                <c:pt idx="44">
                  <c:v>524.44796239915956</c:v>
                </c:pt>
                <c:pt idx="45">
                  <c:v>330.93186590822881</c:v>
                </c:pt>
                <c:pt idx="46">
                  <c:v>399.53492066500235</c:v>
                </c:pt>
                <c:pt idx="47">
                  <c:v>587.19085666921319</c:v>
                </c:pt>
                <c:pt idx="48">
                  <c:v>794.31123074178618</c:v>
                </c:pt>
                <c:pt idx="49">
                  <c:v>1033.5851308309839</c:v>
                </c:pt>
                <c:pt idx="50">
                  <c:v>1298.9173649400475</c:v>
                </c:pt>
                <c:pt idx="51">
                  <c:v>1286.401851356864</c:v>
                </c:pt>
                <c:pt idx="52">
                  <c:v>999.71972833145162</c:v>
                </c:pt>
                <c:pt idx="53">
                  <c:v>755.11135184891418</c:v>
                </c:pt>
                <c:pt idx="54">
                  <c:v>538.29186065539739</c:v>
                </c:pt>
                <c:pt idx="55">
                  <c:v>340.27149912785001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F-4DE3-AEC8-FD744742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52376"/>
        <c:axId val="936852768"/>
      </c:scatterChart>
      <c:valAx>
        <c:axId val="9368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53160"/>
        <c:crosses val="autoZero"/>
        <c:crossBetween val="midCat"/>
      </c:valAx>
      <c:valAx>
        <c:axId val="936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53552"/>
        <c:crosses val="autoZero"/>
        <c:crossBetween val="midCat"/>
      </c:valAx>
      <c:valAx>
        <c:axId val="93685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852376"/>
        <c:crosses val="max"/>
        <c:crossBetween val="midCat"/>
      </c:valAx>
      <c:valAx>
        <c:axId val="936852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8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</c:f>
              <c:numCache>
                <c:formatCode>General</c:formatCode>
                <c:ptCount val="104"/>
                <c:pt idx="0">
                  <c:v>1.48</c:v>
                </c:pt>
                <c:pt idx="1">
                  <c:v>1.83</c:v>
                </c:pt>
                <c:pt idx="2">
                  <c:v>2.17</c:v>
                </c:pt>
                <c:pt idx="3">
                  <c:v>2.84</c:v>
                </c:pt>
                <c:pt idx="4">
                  <c:v>3.61</c:v>
                </c:pt>
                <c:pt idx="5">
                  <c:v>3.28</c:v>
                </c:pt>
                <c:pt idx="6">
                  <c:v>2.83</c:v>
                </c:pt>
                <c:pt idx="7">
                  <c:v>2.34</c:v>
                </c:pt>
                <c:pt idx="8">
                  <c:v>1.93</c:v>
                </c:pt>
                <c:pt idx="9">
                  <c:v>1.61</c:v>
                </c:pt>
              </c:numCache>
            </c:numRef>
          </c:xVal>
          <c:yVal>
            <c:numRef>
              <c:f>Sheet1!$C$2:$C$105</c:f>
              <c:numCache>
                <c:formatCode>General</c:formatCode>
                <c:ptCount val="104"/>
                <c:pt idx="0">
                  <c:v>2.64</c:v>
                </c:pt>
                <c:pt idx="1">
                  <c:v>4.83</c:v>
                </c:pt>
                <c:pt idx="2">
                  <c:v>7.07</c:v>
                </c:pt>
                <c:pt idx="3">
                  <c:v>11.01</c:v>
                </c:pt>
                <c:pt idx="4">
                  <c:v>15.15</c:v>
                </c:pt>
                <c:pt idx="5">
                  <c:v>13.45</c:v>
                </c:pt>
                <c:pt idx="6">
                  <c:v>10.75</c:v>
                </c:pt>
                <c:pt idx="7">
                  <c:v>7.78</c:v>
                </c:pt>
                <c:pt idx="8">
                  <c:v>5.39</c:v>
                </c:pt>
                <c:pt idx="9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D-4B82-8A73-15486C52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98984"/>
        <c:axId val="640365312"/>
      </c:scatterChart>
      <c:valAx>
        <c:axId val="8828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365312"/>
        <c:crosses val="autoZero"/>
        <c:crossBetween val="midCat"/>
      </c:valAx>
      <c:valAx>
        <c:axId val="6403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8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16</xdr:row>
      <xdr:rowOff>104774</xdr:rowOff>
    </xdr:from>
    <xdr:to>
      <xdr:col>23</xdr:col>
      <xdr:colOff>47625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16</xdr:row>
      <xdr:rowOff>114300</xdr:rowOff>
    </xdr:from>
    <xdr:to>
      <xdr:col>34</xdr:col>
      <xdr:colOff>0</xdr:colOff>
      <xdr:row>36</xdr:row>
      <xdr:rowOff>9526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32</xdr:col>
      <xdr:colOff>666750</xdr:colOff>
      <xdr:row>79</xdr:row>
      <xdr:rowOff>47626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523873</xdr:colOff>
      <xdr:row>11</xdr:row>
      <xdr:rowOff>28575</xdr:rowOff>
    </xdr:from>
    <xdr:to>
      <xdr:col>10</xdr:col>
      <xdr:colOff>657224</xdr:colOff>
      <xdr:row>29</xdr:row>
      <xdr:rowOff>9526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40696-9223-4BAB-A48B-1E46560BB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66676</xdr:colOff>
      <xdr:row>12</xdr:row>
      <xdr:rowOff>190500</xdr:rowOff>
    </xdr:from>
    <xdr:to>
      <xdr:col>17</xdr:col>
      <xdr:colOff>942975</xdr:colOff>
      <xdr:row>31</xdr:row>
      <xdr:rowOff>38100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A890478-4AB0-4922-B34B-43588617E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6" y="2743200"/>
          <a:ext cx="4943474" cy="382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AG105"/>
  <sheetViews>
    <sheetView workbookViewId="0">
      <pane ySplit="1" topLeftCell="A2" activePane="bottomLeft" state="frozen"/>
      <selection pane="bottomLeft" activeCell="J1" sqref="J1:J1048576"/>
    </sheetView>
  </sheetViews>
  <sheetFormatPr defaultRowHeight="16.5" x14ac:dyDescent="0.3"/>
  <cols>
    <col min="1" max="1" width="9.625" customWidth="1"/>
    <col min="2" max="2" width="12.5" customWidth="1"/>
    <col min="3" max="3" width="12.625" customWidth="1"/>
    <col min="4" max="4" width="11.5" customWidth="1"/>
    <col min="5" max="5" width="6" customWidth="1"/>
    <col min="6" max="6" width="15.625" customWidth="1"/>
    <col min="7" max="7" width="8.625" customWidth="1"/>
    <col min="8" max="8" width="10.5" customWidth="1"/>
    <col min="9" max="9" width="7.125" customWidth="1"/>
    <col min="10" max="10" width="7.875" customWidth="1"/>
    <col min="11" max="12" width="8.125" customWidth="1"/>
    <col min="13" max="13" width="3.625" customWidth="1"/>
  </cols>
  <sheetData>
    <row r="1" spans="1:26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22</v>
      </c>
      <c r="J1" s="14" t="s">
        <v>8</v>
      </c>
      <c r="K1" s="14" t="s">
        <v>9</v>
      </c>
      <c r="L1" s="14" t="s">
        <v>10</v>
      </c>
    </row>
    <row r="2" spans="1:26" ht="17.25" thickBot="1" x14ac:dyDescent="0.35">
      <c r="A2" s="15">
        <v>746.42557989690727</v>
      </c>
      <c r="B2" s="15">
        <v>0.38131026263917878</v>
      </c>
      <c r="C2" s="15">
        <v>1.486288659793815</v>
      </c>
      <c r="D2" s="15">
        <v>55.802</v>
      </c>
      <c r="E2" s="15">
        <v>13</v>
      </c>
      <c r="F2" s="15">
        <v>-0.38905890000000026</v>
      </c>
      <c r="G2" s="15">
        <v>2.6387753230857265</v>
      </c>
      <c r="H2" s="15">
        <v>200.32839999999999</v>
      </c>
      <c r="I2" s="15">
        <f>H2/E2+F2</f>
        <v>15.020818023076922</v>
      </c>
      <c r="J2" s="15">
        <f>2*PI()*G2*A2/60</f>
        <v>206.26120291832487</v>
      </c>
      <c r="K2" s="15">
        <f t="shared" ref="K2:K57" si="0">H2+F2*E2</f>
        <v>195.27063429999998</v>
      </c>
      <c r="L2" s="15">
        <f t="shared" ref="L2:L57" si="1">K2/J2*100</f>
        <v>94.67152888530525</v>
      </c>
      <c r="N2" s="4" t="s">
        <v>24</v>
      </c>
    </row>
    <row r="3" spans="1:26" x14ac:dyDescent="0.3">
      <c r="A3" s="15">
        <v>739.19927909371779</v>
      </c>
      <c r="B3" s="15">
        <v>0.45148000406796523</v>
      </c>
      <c r="C3" s="15">
        <v>1.8331101956745421</v>
      </c>
      <c r="D3" s="15">
        <v>55.5715</v>
      </c>
      <c r="E3" s="15">
        <v>13</v>
      </c>
      <c r="F3" s="15">
        <v>-3.6137108699999998</v>
      </c>
      <c r="G3" s="15">
        <v>4.8311688623968818</v>
      </c>
      <c r="H3" s="15">
        <v>399.54780000000005</v>
      </c>
      <c r="I3" s="15">
        <f t="shared" ref="I3:I57" si="2">H3/E3+F3</f>
        <v>27.120735283846159</v>
      </c>
      <c r="J3" s="15">
        <f t="shared" ref="J3:J57" si="3">2*PI()*G3*A3/60</f>
        <v>373.97482718060041</v>
      </c>
      <c r="K3" s="15">
        <f t="shared" si="0"/>
        <v>352.56955869000006</v>
      </c>
      <c r="L3" s="15">
        <f t="shared" si="1"/>
        <v>94.276280932603171</v>
      </c>
      <c r="N3" s="1"/>
      <c r="O3" s="1" t="s">
        <v>17</v>
      </c>
      <c r="P3" s="1" t="s">
        <v>11</v>
      </c>
      <c r="Q3" s="9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7</v>
      </c>
      <c r="W3" s="1" t="s">
        <v>21</v>
      </c>
      <c r="X3" s="1" t="s">
        <v>18</v>
      </c>
      <c r="Y3" s="1" t="s">
        <v>19</v>
      </c>
      <c r="Z3" s="1" t="s">
        <v>20</v>
      </c>
    </row>
    <row r="4" spans="1:26" x14ac:dyDescent="0.3">
      <c r="A4" s="15">
        <v>736.36465827338134</v>
      </c>
      <c r="B4" s="15">
        <v>0.53734704589927029</v>
      </c>
      <c r="C4" s="15">
        <v>2.1730215827338273</v>
      </c>
      <c r="D4" s="15">
        <v>55.527500000000003</v>
      </c>
      <c r="E4" s="15">
        <v>13</v>
      </c>
      <c r="F4" s="15">
        <v>-8.1411412999999975</v>
      </c>
      <c r="G4" s="15">
        <v>7.0750314295072636</v>
      </c>
      <c r="H4" s="15">
        <v>600.47180000000003</v>
      </c>
      <c r="I4" s="15">
        <f t="shared" si="2"/>
        <v>38.048997161538466</v>
      </c>
      <c r="J4" s="15">
        <f t="shared" si="3"/>
        <v>545.56930494397022</v>
      </c>
      <c r="K4" s="15">
        <f t="shared" si="0"/>
        <v>494.63696310000006</v>
      </c>
      <c r="L4" s="15">
        <f t="shared" si="1"/>
        <v>90.664368141239009</v>
      </c>
      <c r="N4" s="2" t="s">
        <v>17</v>
      </c>
      <c r="O4" s="2">
        <v>1</v>
      </c>
      <c r="P4" s="2"/>
      <c r="Q4" s="7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15">
        <v>735.76282051282055</v>
      </c>
      <c r="B5" s="15">
        <v>0.67563270141538168</v>
      </c>
      <c r="C5" s="15">
        <v>2.8429743589743435</v>
      </c>
      <c r="D5" s="15">
        <v>56.322000000000003</v>
      </c>
      <c r="E5" s="15">
        <v>13</v>
      </c>
      <c r="F5" s="15">
        <v>-5.1246186400000058</v>
      </c>
      <c r="G5" s="15">
        <v>11.013145841809029</v>
      </c>
      <c r="H5" s="15">
        <v>804.28750000000002</v>
      </c>
      <c r="I5" s="15">
        <f t="shared" si="2"/>
        <v>56.743650590769221</v>
      </c>
      <c r="J5" s="15">
        <f t="shared" si="3"/>
        <v>848.55079897516191</v>
      </c>
      <c r="K5" s="15">
        <f t="shared" si="0"/>
        <v>737.66745767999998</v>
      </c>
      <c r="L5" s="15">
        <f t="shared" si="1"/>
        <v>86.932621897347644</v>
      </c>
      <c r="N5" s="2" t="s">
        <v>11</v>
      </c>
      <c r="O5" s="2">
        <v>-0.12349533019092819</v>
      </c>
      <c r="P5" s="2">
        <v>1</v>
      </c>
      <c r="Q5" s="7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15">
        <v>738.04759763617676</v>
      </c>
      <c r="B6" s="15">
        <v>0.83844442418295928</v>
      </c>
      <c r="C6" s="15">
        <v>3.6050359712230313</v>
      </c>
      <c r="D6" s="15">
        <v>58.790999999999997</v>
      </c>
      <c r="E6" s="15">
        <v>13</v>
      </c>
      <c r="F6" s="15">
        <v>-2.5405157000000003</v>
      </c>
      <c r="G6" s="15">
        <v>15.155200556541256</v>
      </c>
      <c r="H6" s="15">
        <v>1002.7154999999999</v>
      </c>
      <c r="I6" s="15">
        <f t="shared" si="2"/>
        <v>74.591445838461524</v>
      </c>
      <c r="J6" s="15">
        <f t="shared" si="3"/>
        <v>1171.3176213856168</v>
      </c>
      <c r="K6" s="15">
        <f t="shared" si="0"/>
        <v>969.68879589999995</v>
      </c>
      <c r="L6" s="15">
        <f t="shared" si="1"/>
        <v>82.786152807374407</v>
      </c>
      <c r="N6" s="2" t="s">
        <v>12</v>
      </c>
      <c r="O6" s="2">
        <v>-0.14024333391390292</v>
      </c>
      <c r="P6" s="2">
        <v>0.99367622488483465</v>
      </c>
      <c r="Q6" s="7">
        <v>1</v>
      </c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15">
        <v>749.05993326488704</v>
      </c>
      <c r="B7" s="15">
        <v>0.77161023246407645</v>
      </c>
      <c r="C7" s="15">
        <v>3.280954825462024</v>
      </c>
      <c r="D7" s="15">
        <v>59.847499999999997</v>
      </c>
      <c r="E7" s="15">
        <v>13</v>
      </c>
      <c r="F7" s="15">
        <v>9.8664684499999904</v>
      </c>
      <c r="G7" s="15">
        <v>13.454331006931143</v>
      </c>
      <c r="H7" s="15">
        <v>800.66640000000007</v>
      </c>
      <c r="I7" s="15">
        <f t="shared" si="2"/>
        <v>71.456191526923064</v>
      </c>
      <c r="J7" s="15">
        <f t="shared" si="3"/>
        <v>1055.3761940396757</v>
      </c>
      <c r="K7" s="15">
        <f t="shared" si="0"/>
        <v>928.93048984999996</v>
      </c>
      <c r="L7" s="15">
        <f t="shared" si="1"/>
        <v>88.01889744114105</v>
      </c>
      <c r="N7" s="2" t="s">
        <v>13</v>
      </c>
      <c r="O7" s="2">
        <v>0.5209562840612405</v>
      </c>
      <c r="P7" s="2">
        <v>9.6043032836254691E-2</v>
      </c>
      <c r="Q7" s="7">
        <v>0.12556404982010552</v>
      </c>
      <c r="R7" s="2">
        <v>1</v>
      </c>
      <c r="S7" s="2"/>
      <c r="T7" s="2"/>
      <c r="U7" s="2"/>
      <c r="V7" s="2"/>
      <c r="W7" s="2"/>
      <c r="X7" s="2"/>
      <c r="Y7" s="2"/>
      <c r="Z7" s="2"/>
    </row>
    <row r="8" spans="1:26" x14ac:dyDescent="0.3">
      <c r="A8" s="15">
        <v>759.66636782786884</v>
      </c>
      <c r="B8" s="15">
        <v>0.6772870949590134</v>
      </c>
      <c r="C8" s="15">
        <v>2.8341188524590115</v>
      </c>
      <c r="D8" s="15">
        <v>63.169000000000004</v>
      </c>
      <c r="E8" s="15">
        <v>13</v>
      </c>
      <c r="F8" s="15">
        <v>15.91168708</v>
      </c>
      <c r="G8" s="15">
        <v>10.748773553460499</v>
      </c>
      <c r="H8" s="15">
        <v>600.33150000000001</v>
      </c>
      <c r="I8" s="15">
        <f t="shared" si="2"/>
        <v>62.091033233846154</v>
      </c>
      <c r="J8" s="15">
        <f t="shared" si="3"/>
        <v>855.0872507561055</v>
      </c>
      <c r="K8" s="15">
        <f t="shared" si="0"/>
        <v>807.18343204000007</v>
      </c>
      <c r="L8" s="15">
        <f t="shared" si="1"/>
        <v>94.39778587813737</v>
      </c>
      <c r="N8" s="2" t="s">
        <v>14</v>
      </c>
      <c r="O8" s="2">
        <v>0.23508766013175175</v>
      </c>
      <c r="P8" s="2">
        <v>9.2472449966878228E-2</v>
      </c>
      <c r="Q8" s="7">
        <v>0.16818768709076978</v>
      </c>
      <c r="R8" s="2">
        <v>0.82159167870998995</v>
      </c>
      <c r="S8" s="2">
        <v>1</v>
      </c>
      <c r="T8" s="2"/>
      <c r="U8" s="2"/>
      <c r="V8" s="2"/>
      <c r="W8" s="2"/>
      <c r="X8" s="2"/>
      <c r="Y8" s="2"/>
      <c r="Z8" s="2"/>
    </row>
    <row r="9" spans="1:26" x14ac:dyDescent="0.3">
      <c r="A9" s="15">
        <v>764.66942148760336</v>
      </c>
      <c r="B9" s="15">
        <v>0.57144758541322016</v>
      </c>
      <c r="C9" s="15">
        <v>2.3416322314049403</v>
      </c>
      <c r="D9" s="15">
        <v>64.9315</v>
      </c>
      <c r="E9" s="15">
        <v>13</v>
      </c>
      <c r="F9" s="15">
        <v>17.214913869999993</v>
      </c>
      <c r="G9" s="15">
        <v>7.7793236036280895</v>
      </c>
      <c r="H9" s="15">
        <v>400.92660000000001</v>
      </c>
      <c r="I9" s="15">
        <f t="shared" si="2"/>
        <v>48.055421562307686</v>
      </c>
      <c r="J9" s="15">
        <f t="shared" si="3"/>
        <v>622.93707460874032</v>
      </c>
      <c r="K9" s="15">
        <f t="shared" si="0"/>
        <v>624.72048030999986</v>
      </c>
      <c r="L9" s="15">
        <f t="shared" si="1"/>
        <v>100.28628986360776</v>
      </c>
      <c r="N9" s="2" t="s">
        <v>15</v>
      </c>
      <c r="O9" s="2">
        <v>0.47509004143537747</v>
      </c>
      <c r="P9" s="2">
        <v>2.1624835550038735E-2</v>
      </c>
      <c r="Q9" s="7">
        <v>8.381367744340594E-2</v>
      </c>
      <c r="R9" s="2">
        <v>0.73316179771354828</v>
      </c>
      <c r="S9" s="2">
        <v>0.73155388677675903</v>
      </c>
      <c r="T9" s="2">
        <v>1</v>
      </c>
      <c r="U9" s="2"/>
      <c r="V9" s="2"/>
      <c r="W9" s="2"/>
      <c r="X9" s="2"/>
      <c r="Y9" s="2"/>
      <c r="Z9" s="2"/>
    </row>
    <row r="10" spans="1:26" x14ac:dyDescent="0.3">
      <c r="A10" s="15">
        <v>760.66233264675589</v>
      </c>
      <c r="B10" s="15">
        <v>0.48174477508753277</v>
      </c>
      <c r="C10" s="15">
        <v>1.9345520082389518</v>
      </c>
      <c r="D10" s="15">
        <v>64.239000000000004</v>
      </c>
      <c r="E10" s="15">
        <v>13</v>
      </c>
      <c r="F10" s="15">
        <v>19.126287439999981</v>
      </c>
      <c r="G10" s="15">
        <v>5.3886021232632277</v>
      </c>
      <c r="H10" s="15">
        <v>200.25</v>
      </c>
      <c r="I10" s="15">
        <f t="shared" si="2"/>
        <v>34.530133593846131</v>
      </c>
      <c r="J10" s="15">
        <f t="shared" si="3"/>
        <v>429.23650177592225</v>
      </c>
      <c r="K10" s="15">
        <f t="shared" si="0"/>
        <v>448.89173671999976</v>
      </c>
      <c r="L10" s="15">
        <f t="shared" si="1"/>
        <v>104.57911544399323</v>
      </c>
      <c r="N10" s="6" t="s">
        <v>16</v>
      </c>
      <c r="O10" s="7">
        <v>-0.17549101799745231</v>
      </c>
      <c r="P10" s="7">
        <v>0.99031805081657798</v>
      </c>
      <c r="Q10" s="8">
        <v>0.99481780889051064</v>
      </c>
      <c r="R10" s="2">
        <v>6.6114876151610213E-2</v>
      </c>
      <c r="S10" s="2">
        <v>0.10801852917034482</v>
      </c>
      <c r="T10" s="2">
        <v>3.4272258868203412E-2</v>
      </c>
      <c r="U10" s="2">
        <v>1</v>
      </c>
      <c r="V10" s="2"/>
      <c r="W10" s="2"/>
      <c r="X10" s="2"/>
      <c r="Y10" s="2"/>
      <c r="Z10" s="2"/>
    </row>
    <row r="11" spans="1:26" x14ac:dyDescent="0.3">
      <c r="A11" s="15">
        <v>764.09928352098257</v>
      </c>
      <c r="B11" s="15">
        <v>0.4065110334493327</v>
      </c>
      <c r="C11" s="15">
        <v>1.6055271238485007</v>
      </c>
      <c r="D11" s="15">
        <v>64.298000000000002</v>
      </c>
      <c r="E11" s="15">
        <v>13</v>
      </c>
      <c r="F11" s="15">
        <v>22.11051031999996</v>
      </c>
      <c r="G11" s="15">
        <v>3.4094195769874531</v>
      </c>
      <c r="H11" s="15">
        <v>0</v>
      </c>
      <c r="I11" s="15">
        <f t="shared" si="2"/>
        <v>22.11051031999996</v>
      </c>
      <c r="J11" s="15">
        <f t="shared" si="3"/>
        <v>272.80910511780661</v>
      </c>
      <c r="K11" s="15">
        <f t="shared" si="0"/>
        <v>287.43663415999947</v>
      </c>
      <c r="L11" s="15">
        <f t="shared" si="1"/>
        <v>105.36181849058018</v>
      </c>
      <c r="N11" s="2" t="s">
        <v>7</v>
      </c>
      <c r="O11" s="2">
        <v>-0.31759321075343888</v>
      </c>
      <c r="P11" s="2">
        <v>0.89894846279188156</v>
      </c>
      <c r="Q11" s="7">
        <v>0.87299207296073134</v>
      </c>
      <c r="R11" s="2">
        <v>-0.2402164768989084</v>
      </c>
      <c r="S11" s="2">
        <v>-0.21743762508528183</v>
      </c>
      <c r="T11" s="2">
        <v>-0.39251426286074853</v>
      </c>
      <c r="U11" s="2">
        <v>0.90009260896384735</v>
      </c>
      <c r="V11" s="2">
        <v>1</v>
      </c>
      <c r="W11" s="2"/>
      <c r="X11" s="2"/>
      <c r="Y11" s="2"/>
      <c r="Z11" s="2"/>
    </row>
    <row r="12" spans="1:26" x14ac:dyDescent="0.3">
      <c r="A12" s="15">
        <v>756.19551282051282</v>
      </c>
      <c r="B12" s="15">
        <v>0.47341603004101956</v>
      </c>
      <c r="C12" s="15">
        <v>2.0345641025640853</v>
      </c>
      <c r="D12" s="15">
        <v>65.573999999999998</v>
      </c>
      <c r="E12" s="15">
        <v>14</v>
      </c>
      <c r="F12" s="15">
        <v>34.297776679445967</v>
      </c>
      <c r="G12" s="15">
        <v>5.6499703610806149</v>
      </c>
      <c r="H12" s="15">
        <v>0</v>
      </c>
      <c r="I12" s="15">
        <f t="shared" si="2"/>
        <v>34.297776679445967</v>
      </c>
      <c r="J12" s="15">
        <f t="shared" si="3"/>
        <v>447.41329336229933</v>
      </c>
      <c r="K12" s="15">
        <f t="shared" si="0"/>
        <v>480.16887351224352</v>
      </c>
      <c r="L12" s="15">
        <f t="shared" si="1"/>
        <v>107.32110123590357</v>
      </c>
      <c r="N12" s="2" t="s">
        <v>21</v>
      </c>
      <c r="O12" s="2">
        <v>-0.10603805102011384</v>
      </c>
      <c r="P12" s="2">
        <v>0.98301469036035627</v>
      </c>
      <c r="Q12" s="7">
        <v>0.98354060129974585</v>
      </c>
      <c r="R12" s="2">
        <v>7.8635859817006118E-2</v>
      </c>
      <c r="S12" s="2">
        <v>8.825595674708854E-2</v>
      </c>
      <c r="T12" s="2">
        <v>7.1135256851593429E-2</v>
      </c>
      <c r="U12" s="2">
        <v>0.99195252833364955</v>
      </c>
      <c r="V12" s="2">
        <v>0.88660867112674169</v>
      </c>
      <c r="W12" s="2">
        <v>1</v>
      </c>
      <c r="X12" s="2"/>
      <c r="Y12" s="2"/>
      <c r="Z12" s="2"/>
    </row>
    <row r="13" spans="1:26" x14ac:dyDescent="0.3">
      <c r="A13" s="15">
        <v>741.08446465163934</v>
      </c>
      <c r="B13" s="15">
        <v>0.54111577274589007</v>
      </c>
      <c r="C13" s="15">
        <v>2.3559426229508116</v>
      </c>
      <c r="D13" s="15">
        <v>66.597999999999999</v>
      </c>
      <c r="E13" s="15">
        <v>14</v>
      </c>
      <c r="F13" s="15">
        <v>28.202569487889235</v>
      </c>
      <c r="G13" s="15">
        <v>7.5523507548111164</v>
      </c>
      <c r="H13" s="15">
        <v>199.857</v>
      </c>
      <c r="I13" s="15">
        <f t="shared" si="2"/>
        <v>42.478069487889236</v>
      </c>
      <c r="J13" s="15">
        <f t="shared" si="3"/>
        <v>586.10911975245813</v>
      </c>
      <c r="K13" s="15">
        <f t="shared" si="0"/>
        <v>594.69297283044932</v>
      </c>
      <c r="L13" s="15">
        <f t="shared" si="1"/>
        <v>101.46454862903627</v>
      </c>
      <c r="N13" s="6" t="s">
        <v>18</v>
      </c>
      <c r="O13" s="7">
        <v>-0.14639592134657864</v>
      </c>
      <c r="P13" s="7">
        <v>0.99105746750194534</v>
      </c>
      <c r="Q13" s="8">
        <v>0.99525596101825242</v>
      </c>
      <c r="R13" s="2">
        <v>8.1351036864246926E-2</v>
      </c>
      <c r="S13" s="2">
        <v>0.11699872260516472</v>
      </c>
      <c r="T13" s="2">
        <v>4.8466873595505736E-2</v>
      </c>
      <c r="U13" s="2">
        <v>0.99949763873296449</v>
      </c>
      <c r="V13" s="2">
        <v>0.89552951528523672</v>
      </c>
      <c r="W13" s="2">
        <v>0.99378328322127085</v>
      </c>
      <c r="X13" s="2">
        <v>1</v>
      </c>
      <c r="Y13" s="2"/>
      <c r="Z13" s="2"/>
    </row>
    <row r="14" spans="1:26" x14ac:dyDescent="0.3">
      <c r="A14" s="15">
        <v>737.26804123711338</v>
      </c>
      <c r="B14" s="15">
        <v>0.64236778591753274</v>
      </c>
      <c r="C14" s="15">
        <v>2.8518556701030882</v>
      </c>
      <c r="D14" s="15">
        <v>66.765500000000003</v>
      </c>
      <c r="E14" s="15">
        <v>14</v>
      </c>
      <c r="F14" s="15">
        <v>27.554251919649339</v>
      </c>
      <c r="G14" s="15">
        <v>10.474255035599544</v>
      </c>
      <c r="H14" s="15">
        <v>403.512</v>
      </c>
      <c r="I14" s="15">
        <f t="shared" si="2"/>
        <v>56.376537633935058</v>
      </c>
      <c r="J14" s="15">
        <f t="shared" si="3"/>
        <v>808.68087239317958</v>
      </c>
      <c r="K14" s="15">
        <f t="shared" si="0"/>
        <v>789.27152687509079</v>
      </c>
      <c r="L14" s="15">
        <f t="shared" si="1"/>
        <v>97.599875775390913</v>
      </c>
      <c r="N14" s="2" t="s">
        <v>19</v>
      </c>
      <c r="O14" s="2">
        <v>-6.9277358530849459E-2</v>
      </c>
      <c r="P14" s="2">
        <v>0.97378701162475734</v>
      </c>
      <c r="Q14" s="2">
        <v>0.98567596946049929</v>
      </c>
      <c r="R14" s="2">
        <v>0.19145065463832764</v>
      </c>
      <c r="S14" s="2">
        <v>0.23391767120680956</v>
      </c>
      <c r="T14" s="2">
        <v>0.17126966573909022</v>
      </c>
      <c r="U14" s="2">
        <v>0.98380300203532389</v>
      </c>
      <c r="V14" s="2">
        <v>0.83759551102218499</v>
      </c>
      <c r="W14" s="2">
        <v>0.9877989072042469</v>
      </c>
      <c r="X14" s="2">
        <v>0.98714361776828397</v>
      </c>
      <c r="Y14" s="2">
        <v>1</v>
      </c>
      <c r="Z14" s="2"/>
    </row>
    <row r="15" spans="1:26" ht="17.25" thickBot="1" x14ac:dyDescent="0.35">
      <c r="A15" s="15">
        <v>762.81570512820508</v>
      </c>
      <c r="B15" s="15">
        <v>0.77114968876924228</v>
      </c>
      <c r="C15" s="15">
        <v>3.4213846153846212</v>
      </c>
      <c r="D15" s="15">
        <v>69.330500000000001</v>
      </c>
      <c r="E15" s="15">
        <v>14</v>
      </c>
      <c r="F15" s="15">
        <v>30.502734850102513</v>
      </c>
      <c r="G15" s="15">
        <v>13.650881308718333</v>
      </c>
      <c r="H15" s="15">
        <v>604.47749999999996</v>
      </c>
      <c r="I15" s="15">
        <f t="shared" si="2"/>
        <v>73.679699135816804</v>
      </c>
      <c r="J15" s="15">
        <f t="shared" si="3"/>
        <v>1090.4579785413816</v>
      </c>
      <c r="K15" s="15">
        <f t="shared" si="0"/>
        <v>1031.515787901435</v>
      </c>
      <c r="L15" s="15">
        <f t="shared" si="1"/>
        <v>94.594730672814293</v>
      </c>
      <c r="N15" s="3" t="s">
        <v>20</v>
      </c>
      <c r="O15" s="3">
        <v>0.51635667377559424</v>
      </c>
      <c r="P15" s="3">
        <v>-0.73919247711755809</v>
      </c>
      <c r="Q15" s="3">
        <v>-0.70803818215997927</v>
      </c>
      <c r="R15" s="3">
        <v>0.49524796367878754</v>
      </c>
      <c r="S15" s="3">
        <v>0.44629028862980197</v>
      </c>
      <c r="T15" s="3">
        <v>0.58756095149834386</v>
      </c>
      <c r="U15" s="3">
        <v>-0.74862657063423166</v>
      </c>
      <c r="V15" s="3">
        <v>-0.92340868799695941</v>
      </c>
      <c r="W15" s="3">
        <v>-0.71518002840253292</v>
      </c>
      <c r="X15" s="3">
        <v>-0.73732397491286727</v>
      </c>
      <c r="Y15" s="3">
        <v>-0.63537609756003044</v>
      </c>
      <c r="Z15" s="3">
        <v>1</v>
      </c>
    </row>
    <row r="16" spans="1:26" x14ac:dyDescent="0.3">
      <c r="A16" s="15">
        <v>761.04944984646875</v>
      </c>
      <c r="B16" s="15">
        <v>0.8064515600000185</v>
      </c>
      <c r="C16" s="15">
        <v>3.5858239508700156</v>
      </c>
      <c r="D16" s="15">
        <v>71.34899999999999</v>
      </c>
      <c r="E16" s="15">
        <v>14</v>
      </c>
      <c r="F16" s="15">
        <v>33.106959151320311</v>
      </c>
      <c r="G16" s="15">
        <v>14.275099678846564</v>
      </c>
      <c r="H16" s="15">
        <v>600.95859999999993</v>
      </c>
      <c r="I16" s="15">
        <f t="shared" si="2"/>
        <v>76.032573437034586</v>
      </c>
      <c r="J16" s="15">
        <f t="shared" si="3"/>
        <v>1137.6813632085164</v>
      </c>
      <c r="K16" s="15">
        <f t="shared" si="0"/>
        <v>1064.4560281184843</v>
      </c>
      <c r="L16" s="15">
        <f t="shared" si="1"/>
        <v>93.563634119528842</v>
      </c>
    </row>
    <row r="17" spans="1:26" x14ac:dyDescent="0.3">
      <c r="A17" s="15">
        <v>761.31972876151485</v>
      </c>
      <c r="B17" s="15">
        <v>0.70347010951893485</v>
      </c>
      <c r="C17" s="15">
        <v>3.0547082906857725</v>
      </c>
      <c r="D17" s="15">
        <v>74.134500000000003</v>
      </c>
      <c r="E17" s="15">
        <v>14</v>
      </c>
      <c r="F17" s="15">
        <v>36.346766792282374</v>
      </c>
      <c r="G17" s="15">
        <v>11.445779072616125</v>
      </c>
      <c r="H17" s="15">
        <v>401.29649999999998</v>
      </c>
      <c r="I17" s="15">
        <f t="shared" si="2"/>
        <v>65.010802506568083</v>
      </c>
      <c r="J17" s="15">
        <f t="shared" si="3"/>
        <v>912.51720385848205</v>
      </c>
      <c r="K17" s="15">
        <f t="shared" si="0"/>
        <v>910.15123509195314</v>
      </c>
      <c r="L17" s="15">
        <f t="shared" si="1"/>
        <v>99.74072063994798</v>
      </c>
    </row>
    <row r="18" spans="1:26" x14ac:dyDescent="0.3">
      <c r="A18" s="15">
        <v>758.53576030927832</v>
      </c>
      <c r="B18" s="15">
        <v>0.59960089546391371</v>
      </c>
      <c r="C18" s="15">
        <v>2.5628350515463798</v>
      </c>
      <c r="D18" s="15">
        <v>75.4495</v>
      </c>
      <c r="E18" s="15">
        <v>14</v>
      </c>
      <c r="F18" s="15">
        <v>36.403650806309216</v>
      </c>
      <c r="G18" s="15">
        <v>8.6831839748839883</v>
      </c>
      <c r="H18" s="15">
        <v>199.20800000000003</v>
      </c>
      <c r="I18" s="15">
        <f t="shared" si="2"/>
        <v>50.632793663452077</v>
      </c>
      <c r="J18" s="15">
        <f t="shared" si="3"/>
        <v>689.73724915882224</v>
      </c>
      <c r="K18" s="15">
        <f t="shared" si="0"/>
        <v>708.85911128832913</v>
      </c>
      <c r="L18" s="15">
        <f t="shared" si="1"/>
        <v>102.77234006903748</v>
      </c>
    </row>
    <row r="19" spans="1:26" x14ac:dyDescent="0.3">
      <c r="A19" s="15">
        <v>764.11217948717945</v>
      </c>
      <c r="B19" s="15">
        <v>0.50785771999999452</v>
      </c>
      <c r="C19" s="15">
        <v>2.1481538461538583</v>
      </c>
      <c r="D19" s="15">
        <v>74.171500000000009</v>
      </c>
      <c r="E19" s="15">
        <v>14</v>
      </c>
      <c r="F19" s="15">
        <v>38.469314999938113</v>
      </c>
      <c r="G19" s="15">
        <v>6.3286977845315677</v>
      </c>
      <c r="H19" s="15">
        <v>0</v>
      </c>
      <c r="I19" s="15">
        <f t="shared" si="2"/>
        <v>38.469314999938113</v>
      </c>
      <c r="J19" s="15">
        <f t="shared" si="3"/>
        <v>506.40746301565923</v>
      </c>
      <c r="K19" s="15">
        <f t="shared" si="0"/>
        <v>538.57040999913363</v>
      </c>
      <c r="L19" s="15">
        <f t="shared" si="1"/>
        <v>106.35119924812007</v>
      </c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15">
        <v>757.72257194244605</v>
      </c>
      <c r="B20" s="15">
        <v>0.50621621123329352</v>
      </c>
      <c r="C20" s="15">
        <v>2.2273381294964065</v>
      </c>
      <c r="D20" s="15">
        <v>79.238500000000002</v>
      </c>
      <c r="E20" s="15">
        <v>14.835328384347399</v>
      </c>
      <c r="F20" s="15">
        <v>39.233768009743592</v>
      </c>
      <c r="G20" s="15">
        <v>6.7490678807552396</v>
      </c>
      <c r="H20" s="15">
        <v>0</v>
      </c>
      <c r="I20" s="15">
        <f t="shared" si="2"/>
        <v>39.233768009743592</v>
      </c>
      <c r="J20" s="15">
        <f t="shared" si="3"/>
        <v>535.52856244697966</v>
      </c>
      <c r="K20" s="15">
        <f t="shared" si="0"/>
        <v>582.04583217985009</v>
      </c>
      <c r="L20" s="15">
        <f t="shared" si="1"/>
        <v>108.68623505725262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3">
      <c r="A21" s="15">
        <v>745.65029456967216</v>
      </c>
      <c r="B21" s="15">
        <v>0.58011631885246029</v>
      </c>
      <c r="C21" s="15">
        <v>2.649795081967218</v>
      </c>
      <c r="D21" s="15">
        <v>76.407499999999999</v>
      </c>
      <c r="E21" s="15">
        <v>14.922745135020524</v>
      </c>
      <c r="F21" s="15">
        <v>37.807578681536953</v>
      </c>
      <c r="G21" s="15">
        <v>9.3500902873831535</v>
      </c>
      <c r="H21" s="15">
        <v>200.92860000000002</v>
      </c>
      <c r="I21" s="15">
        <f t="shared" si="2"/>
        <v>51.272165671531383</v>
      </c>
      <c r="J21" s="15">
        <f t="shared" si="3"/>
        <v>730.09540698700732</v>
      </c>
      <c r="K21" s="15">
        <f t="shared" si="0"/>
        <v>765.12146083681114</v>
      </c>
      <c r="L21" s="15">
        <f t="shared" si="1"/>
        <v>104.79746256648168</v>
      </c>
      <c r="N21" s="12"/>
      <c r="O21" s="12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3">
      <c r="A22" s="15">
        <v>749.53286082474222</v>
      </c>
      <c r="B22" s="15">
        <v>0.67469233251546257</v>
      </c>
      <c r="C22" s="15">
        <v>3.0877835051546403</v>
      </c>
      <c r="D22" s="15">
        <v>74.986000000000004</v>
      </c>
      <c r="E22" s="15">
        <v>14.99999905000004</v>
      </c>
      <c r="F22" s="15">
        <v>35.656596198412444</v>
      </c>
      <c r="G22" s="15">
        <v>11.846556190268872</v>
      </c>
      <c r="H22" s="15">
        <v>400.01959999999997</v>
      </c>
      <c r="I22" s="15">
        <f t="shared" si="2"/>
        <v>62.324571220717459</v>
      </c>
      <c r="J22" s="15">
        <f t="shared" si="3"/>
        <v>929.84682931340808</v>
      </c>
      <c r="K22" s="15">
        <f t="shared" si="0"/>
        <v>934.86850910242174</v>
      </c>
      <c r="L22" s="15">
        <f t="shared" si="1"/>
        <v>100.54005451550785</v>
      </c>
      <c r="N22" s="2"/>
      <c r="O22" s="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3">
      <c r="A23" s="15">
        <v>757.39046391752572</v>
      </c>
      <c r="B23" s="15">
        <v>0.80412366092785315</v>
      </c>
      <c r="C23" s="15">
        <v>3.6407731958762977</v>
      </c>
      <c r="D23" s="15">
        <v>78.200500000000005</v>
      </c>
      <c r="E23" s="15">
        <v>15.026236507948479</v>
      </c>
      <c r="F23" s="15">
        <v>33.911080812649189</v>
      </c>
      <c r="G23" s="15">
        <v>14.30204301926406</v>
      </c>
      <c r="H23" s="15">
        <v>601.49760000000003</v>
      </c>
      <c r="I23" s="15">
        <f t="shared" si="2"/>
        <v>73.940904626604464</v>
      </c>
      <c r="J23" s="15">
        <f t="shared" si="3"/>
        <v>1134.3485774398616</v>
      </c>
      <c r="K23" s="15">
        <f t="shared" si="0"/>
        <v>1111.0535205310205</v>
      </c>
      <c r="L23" s="15">
        <f t="shared" si="1"/>
        <v>97.946393430367209</v>
      </c>
      <c r="N23" s="2"/>
      <c r="O23" s="2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15">
        <v>757.4887820512821</v>
      </c>
      <c r="B24" s="15">
        <v>0.80406942841027429</v>
      </c>
      <c r="C24" s="15">
        <v>3.5656923076923119</v>
      </c>
      <c r="D24" s="15">
        <v>79.144499999999994</v>
      </c>
      <c r="E24" s="15">
        <v>14.966460932605154</v>
      </c>
      <c r="F24" s="15">
        <v>31.550531372020849</v>
      </c>
      <c r="G24" s="15">
        <v>13.847982458833606</v>
      </c>
      <c r="H24" s="15">
        <v>599.654</v>
      </c>
      <c r="I24" s="15">
        <f t="shared" si="2"/>
        <v>71.617050952052296</v>
      </c>
      <c r="J24" s="15">
        <f t="shared" si="3"/>
        <v>1098.4779111921443</v>
      </c>
      <c r="K24" s="15">
        <f t="shared" si="0"/>
        <v>1071.8537951822832</v>
      </c>
      <c r="L24" s="15">
        <f t="shared" si="1"/>
        <v>97.576272063498593</v>
      </c>
      <c r="N24" s="2"/>
      <c r="O24" s="2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3">
      <c r="A25" s="15">
        <v>761.07720966084275</v>
      </c>
      <c r="B25" s="15">
        <v>0.67165064896197191</v>
      </c>
      <c r="C25" s="15">
        <v>2.9084275436793496</v>
      </c>
      <c r="D25" s="15">
        <v>81.176500000000004</v>
      </c>
      <c r="E25" s="15">
        <v>14.891906029403923</v>
      </c>
      <c r="F25" s="15">
        <v>30.305239229794569</v>
      </c>
      <c r="G25" s="15">
        <v>10.415080260972076</v>
      </c>
      <c r="H25" s="15">
        <v>399.17220000000003</v>
      </c>
      <c r="I25" s="15">
        <f t="shared" si="2"/>
        <v>57.109880570657076</v>
      </c>
      <c r="J25" s="15">
        <f t="shared" si="3"/>
        <v>830.08001190780078</v>
      </c>
      <c r="K25" s="15">
        <f t="shared" si="0"/>
        <v>850.47497480870607</v>
      </c>
      <c r="L25" s="15">
        <f t="shared" si="1"/>
        <v>102.45698759256121</v>
      </c>
      <c r="N25" s="2"/>
      <c r="O25" s="2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3">
      <c r="A26" s="15">
        <v>759.70285312180147</v>
      </c>
      <c r="B26" s="15">
        <v>0.56113180252813777</v>
      </c>
      <c r="C26" s="15">
        <v>2.3966223132036917</v>
      </c>
      <c r="D26" s="15">
        <v>81.731999999999999</v>
      </c>
      <c r="E26" s="15">
        <v>14.821622097727746</v>
      </c>
      <c r="F26" s="15">
        <v>29.580721934923428</v>
      </c>
      <c r="G26" s="15">
        <v>7.6319351785897078</v>
      </c>
      <c r="H26" s="15">
        <v>200.21610000000001</v>
      </c>
      <c r="I26" s="15">
        <f t="shared" si="2"/>
        <v>43.089101697938332</v>
      </c>
      <c r="J26" s="15">
        <f t="shared" si="3"/>
        <v>607.16544701426642</v>
      </c>
      <c r="K26" s="15">
        <f t="shared" si="0"/>
        <v>638.65038189740096</v>
      </c>
      <c r="L26" s="15">
        <f t="shared" si="1"/>
        <v>105.18556104237511</v>
      </c>
      <c r="N26" s="2"/>
      <c r="O26" s="2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3">
      <c r="A27" s="15">
        <v>765.21381578947364</v>
      </c>
      <c r="B27" s="15">
        <v>0.47358432405572176</v>
      </c>
      <c r="C27" s="15">
        <v>1.9909700722394199</v>
      </c>
      <c r="D27" s="15">
        <v>80.245000000000005</v>
      </c>
      <c r="E27" s="15">
        <v>14.815273101341605</v>
      </c>
      <c r="F27" s="15">
        <v>29.861294856956054</v>
      </c>
      <c r="G27" s="15">
        <v>5.0498063807005567</v>
      </c>
      <c r="H27" s="15">
        <v>0</v>
      </c>
      <c r="I27" s="15">
        <f t="shared" si="2"/>
        <v>29.861294856956054</v>
      </c>
      <c r="J27" s="15">
        <f t="shared" si="3"/>
        <v>404.656151892472</v>
      </c>
      <c r="K27" s="15">
        <f t="shared" si="0"/>
        <v>442.40323846549143</v>
      </c>
      <c r="L27" s="15">
        <f t="shared" si="1"/>
        <v>109.32818799281465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3">
      <c r="A28" s="15">
        <v>744.16912898252826</v>
      </c>
      <c r="B28" s="15">
        <v>0.44975631100718821</v>
      </c>
      <c r="C28" s="15">
        <v>1.8364850976361511</v>
      </c>
      <c r="D28" s="15">
        <v>59.396000000000001</v>
      </c>
      <c r="E28" s="15">
        <v>13</v>
      </c>
      <c r="F28" s="15">
        <v>13.21221925</v>
      </c>
      <c r="G28" s="15">
        <v>4.9207979776416861</v>
      </c>
      <c r="H28" s="15">
        <v>201.17500000000001</v>
      </c>
      <c r="I28" s="15">
        <f t="shared" si="2"/>
        <v>28.687219250000002</v>
      </c>
      <c r="J28" s="15">
        <f t="shared" si="3"/>
        <v>383.47389382331158</v>
      </c>
      <c r="K28" s="15">
        <f t="shared" si="0"/>
        <v>372.93385024999998</v>
      </c>
      <c r="L28" s="15">
        <f t="shared" si="1"/>
        <v>97.251431259576691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3">
      <c r="A29" s="15">
        <v>736.35780287474336</v>
      </c>
      <c r="B29" s="15">
        <v>0.54553880505132302</v>
      </c>
      <c r="C29" s="15">
        <v>2.2795687885010252</v>
      </c>
      <c r="D29" s="15">
        <v>60.751999999999995</v>
      </c>
      <c r="E29" s="15">
        <v>13</v>
      </c>
      <c r="F29" s="15">
        <v>12.528269550000005</v>
      </c>
      <c r="G29" s="15">
        <v>7.7735873051862141</v>
      </c>
      <c r="H29" s="15">
        <v>400.28899999999999</v>
      </c>
      <c r="I29" s="15">
        <f t="shared" si="2"/>
        <v>43.319731088461538</v>
      </c>
      <c r="J29" s="15">
        <f t="shared" si="3"/>
        <v>599.43071379576156</v>
      </c>
      <c r="K29" s="15">
        <f t="shared" si="0"/>
        <v>563.15650415000005</v>
      </c>
      <c r="L29" s="15">
        <f t="shared" si="1"/>
        <v>93.948556720415084</v>
      </c>
      <c r="N29" s="13"/>
      <c r="O29" s="13"/>
      <c r="P29" s="13"/>
      <c r="Q29" s="13"/>
      <c r="R29" s="13"/>
      <c r="S29" s="13"/>
      <c r="T29" s="11"/>
      <c r="U29" s="11"/>
      <c r="V29" s="11"/>
      <c r="W29" s="11"/>
      <c r="X29" s="11"/>
      <c r="Y29" s="11"/>
      <c r="Z29" s="11"/>
    </row>
    <row r="30" spans="1:26" x14ac:dyDescent="0.3">
      <c r="A30" s="15">
        <v>738.00108862704917</v>
      </c>
      <c r="B30" s="15">
        <v>0.64436803827869604</v>
      </c>
      <c r="C30" s="15">
        <v>2.7618340163934438</v>
      </c>
      <c r="D30" s="15">
        <v>60.944500000000005</v>
      </c>
      <c r="E30" s="15">
        <v>13</v>
      </c>
      <c r="F30" s="15">
        <v>11.632673710000013</v>
      </c>
      <c r="G30" s="15">
        <v>10.834937397327554</v>
      </c>
      <c r="H30" s="15">
        <v>601.18200000000002</v>
      </c>
      <c r="I30" s="15">
        <f t="shared" si="2"/>
        <v>57.877442940769242</v>
      </c>
      <c r="J30" s="15">
        <f t="shared" si="3"/>
        <v>837.35964453799545</v>
      </c>
      <c r="K30" s="15">
        <f t="shared" si="0"/>
        <v>752.40675823000015</v>
      </c>
      <c r="L30" s="15">
        <f t="shared" si="1"/>
        <v>89.854671542612124</v>
      </c>
      <c r="N30" s="2"/>
      <c r="O30" s="2"/>
      <c r="P30" s="2"/>
      <c r="Q30" s="2"/>
      <c r="R30" s="2"/>
      <c r="S30" s="2"/>
      <c r="T30" s="11"/>
      <c r="U30" s="11"/>
      <c r="V30" s="11"/>
      <c r="W30" s="11"/>
      <c r="X30" s="11"/>
      <c r="Y30" s="11"/>
      <c r="Z30" s="11"/>
    </row>
    <row r="31" spans="1:26" x14ac:dyDescent="0.3">
      <c r="A31" s="15">
        <v>751.40014146090539</v>
      </c>
      <c r="B31" s="15">
        <v>0.77731313372429078</v>
      </c>
      <c r="C31" s="15">
        <v>3.3886831275720213</v>
      </c>
      <c r="D31" s="15">
        <v>61.629000000000005</v>
      </c>
      <c r="E31" s="15">
        <v>13</v>
      </c>
      <c r="F31" s="15">
        <v>14.710109490000004</v>
      </c>
      <c r="G31" s="15">
        <v>14.663890759009693</v>
      </c>
      <c r="H31" s="15">
        <v>800.63300000000004</v>
      </c>
      <c r="I31" s="15">
        <f t="shared" si="2"/>
        <v>76.297263336153847</v>
      </c>
      <c r="J31" s="15">
        <f t="shared" si="3"/>
        <v>1153.8493429350735</v>
      </c>
      <c r="K31" s="15">
        <f t="shared" si="0"/>
        <v>991.86442337000005</v>
      </c>
      <c r="L31" s="15">
        <f t="shared" si="1"/>
        <v>85.961345772141399</v>
      </c>
      <c r="N31" s="2"/>
      <c r="O31" s="2"/>
      <c r="P31" s="2"/>
      <c r="Q31" s="2"/>
      <c r="R31" s="2"/>
      <c r="S31" s="2"/>
      <c r="T31" s="11"/>
      <c r="U31" s="11"/>
      <c r="V31" s="11"/>
      <c r="W31" s="11"/>
      <c r="X31" s="11"/>
      <c r="Y31" s="11"/>
      <c r="Z31" s="11"/>
    </row>
    <row r="32" spans="1:26" x14ac:dyDescent="0.3">
      <c r="A32" s="15">
        <v>741.38613542739449</v>
      </c>
      <c r="B32" s="15">
        <v>1</v>
      </c>
      <c r="C32" s="15">
        <v>4.4462409886714784</v>
      </c>
      <c r="D32" s="15">
        <v>62.774000000000001</v>
      </c>
      <c r="E32" s="15">
        <v>13</v>
      </c>
      <c r="F32" s="15">
        <v>16.036365180000022</v>
      </c>
      <c r="G32" s="15">
        <v>19.553478375125486</v>
      </c>
      <c r="H32" s="15">
        <v>1009.5348</v>
      </c>
      <c r="I32" s="15">
        <f t="shared" si="2"/>
        <v>93.692888256923098</v>
      </c>
      <c r="J32" s="15">
        <f t="shared" si="3"/>
        <v>1518.0885457771694</v>
      </c>
      <c r="K32" s="15">
        <f t="shared" si="0"/>
        <v>1218.0075473400002</v>
      </c>
      <c r="L32" s="15">
        <f t="shared" si="1"/>
        <v>80.232971306456562</v>
      </c>
      <c r="N32" s="2"/>
      <c r="O32" s="2"/>
      <c r="P32" s="2"/>
      <c r="Q32" s="2"/>
      <c r="R32" s="2"/>
      <c r="S32" s="2"/>
      <c r="T32" s="11"/>
      <c r="U32" s="11"/>
      <c r="V32" s="11"/>
      <c r="W32" s="11"/>
      <c r="X32" s="11"/>
      <c r="Y32" s="11"/>
      <c r="Z32" s="11"/>
    </row>
    <row r="33" spans="1:31" x14ac:dyDescent="0.3">
      <c r="A33" s="15">
        <v>752.18045594262298</v>
      </c>
      <c r="B33" s="15">
        <v>0.86600999942624179</v>
      </c>
      <c r="C33" s="15">
        <v>3.592469262295082</v>
      </c>
      <c r="D33" s="15">
        <v>66.825999999999993</v>
      </c>
      <c r="E33" s="15">
        <v>13</v>
      </c>
      <c r="F33" s="15">
        <v>18.223560519999985</v>
      </c>
      <c r="G33" s="15">
        <v>14.972770617625256</v>
      </c>
      <c r="H33" s="15">
        <v>799.83319999999992</v>
      </c>
      <c r="I33" s="15">
        <f t="shared" si="2"/>
        <v>79.749191289230751</v>
      </c>
      <c r="J33" s="15">
        <f t="shared" si="3"/>
        <v>1179.3774891204516</v>
      </c>
      <c r="K33" s="15">
        <f t="shared" si="0"/>
        <v>1036.7394867599996</v>
      </c>
      <c r="L33" s="15">
        <f t="shared" si="1"/>
        <v>87.905653306404247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31" x14ac:dyDescent="0.3">
      <c r="A34" s="15">
        <v>763.69428790983602</v>
      </c>
      <c r="B34" s="15">
        <v>0.70961129733606587</v>
      </c>
      <c r="C34" s="15">
        <v>2.9237704918032827</v>
      </c>
      <c r="D34" s="15">
        <v>72.105999999999995</v>
      </c>
      <c r="E34" s="15">
        <v>13</v>
      </c>
      <c r="F34" s="15">
        <v>19.05733566000001</v>
      </c>
      <c r="G34" s="15">
        <v>11.221086652768143</v>
      </c>
      <c r="H34" s="15">
        <v>600.44740000000002</v>
      </c>
      <c r="I34" s="15">
        <f t="shared" si="2"/>
        <v>65.245597198461553</v>
      </c>
      <c r="J34" s="15">
        <f t="shared" si="3"/>
        <v>897.39382415456976</v>
      </c>
      <c r="K34" s="15">
        <f t="shared" si="0"/>
        <v>848.19276358000013</v>
      </c>
      <c r="L34" s="15">
        <f t="shared" si="1"/>
        <v>94.517339071179634</v>
      </c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</row>
    <row r="35" spans="1:31" x14ac:dyDescent="0.3">
      <c r="A35" s="15">
        <v>762.74594907407402</v>
      </c>
      <c r="B35" s="15">
        <v>0.60394261333332833</v>
      </c>
      <c r="C35" s="15">
        <v>2.4280864197531011</v>
      </c>
      <c r="D35" s="15">
        <v>73.136499999999998</v>
      </c>
      <c r="E35" s="15">
        <v>13</v>
      </c>
      <c r="F35" s="15">
        <v>20.045126909999993</v>
      </c>
      <c r="G35" s="15">
        <v>8.3208391115335338</v>
      </c>
      <c r="H35" s="15">
        <v>399.92779999999999</v>
      </c>
      <c r="I35" s="15">
        <f t="shared" si="2"/>
        <v>50.808803833076915</v>
      </c>
      <c r="J35" s="15">
        <f t="shared" si="3"/>
        <v>664.62343779826051</v>
      </c>
      <c r="K35" s="15">
        <f t="shared" si="0"/>
        <v>660.51444982999988</v>
      </c>
      <c r="L35" s="15">
        <f t="shared" si="1"/>
        <v>99.381756986802515</v>
      </c>
      <c r="N35" s="2"/>
      <c r="O35" s="2"/>
      <c r="P35" s="2"/>
      <c r="Q35" s="2"/>
      <c r="R35" s="2"/>
      <c r="S35" s="2"/>
      <c r="T35" s="2"/>
      <c r="U35" s="2"/>
      <c r="V35" s="2"/>
      <c r="W35" s="11"/>
      <c r="X35" s="11"/>
      <c r="Y35" s="11"/>
      <c r="Z35" s="11"/>
    </row>
    <row r="36" spans="1:31" x14ac:dyDescent="0.3">
      <c r="A36" s="15">
        <v>764.8211984536083</v>
      </c>
      <c r="B36" s="15">
        <v>0.50246090992782932</v>
      </c>
      <c r="C36" s="15">
        <v>1.9930927835051522</v>
      </c>
      <c r="D36" s="15">
        <v>72.741000000000014</v>
      </c>
      <c r="E36" s="15">
        <v>13</v>
      </c>
      <c r="F36" s="15">
        <v>20.774639589999978</v>
      </c>
      <c r="G36" s="15">
        <v>5.7350283201260481</v>
      </c>
      <c r="H36" s="15">
        <v>200.7148</v>
      </c>
      <c r="I36" s="15">
        <f t="shared" si="2"/>
        <v>36.214239589999977</v>
      </c>
      <c r="J36" s="15">
        <f t="shared" si="3"/>
        <v>459.32924940441791</v>
      </c>
      <c r="K36" s="15">
        <f t="shared" si="0"/>
        <v>470.78511466999976</v>
      </c>
      <c r="L36" s="15">
        <f t="shared" si="1"/>
        <v>102.49404218878635</v>
      </c>
      <c r="N36" s="2"/>
      <c r="O36" s="2"/>
      <c r="P36" s="2"/>
      <c r="Q36" s="2"/>
      <c r="R36" s="2"/>
      <c r="S36" s="2"/>
      <c r="T36" s="2"/>
      <c r="U36" s="2"/>
      <c r="V36" s="2"/>
      <c r="W36" s="11"/>
      <c r="X36" s="11"/>
      <c r="Y36" s="11"/>
      <c r="Z36" s="11"/>
    </row>
    <row r="37" spans="1:31" x14ac:dyDescent="0.3">
      <c r="A37" s="15">
        <v>753.76676986584107</v>
      </c>
      <c r="B37" s="15">
        <v>0.44918271623322409</v>
      </c>
      <c r="C37" s="15">
        <v>1.9112487100103395</v>
      </c>
      <c r="D37" s="15">
        <v>72.317999999999998</v>
      </c>
      <c r="E37" s="15">
        <v>14</v>
      </c>
      <c r="F37" s="15">
        <v>30.467101609999972</v>
      </c>
      <c r="G37" s="15">
        <v>5.1357442786849568</v>
      </c>
      <c r="H37" s="15">
        <v>0</v>
      </c>
      <c r="I37" s="15">
        <f t="shared" si="2"/>
        <v>30.467101609999972</v>
      </c>
      <c r="J37" s="15">
        <f t="shared" si="3"/>
        <v>405.38623354455996</v>
      </c>
      <c r="K37" s="15">
        <f t="shared" si="0"/>
        <v>426.53942253999958</v>
      </c>
      <c r="L37" s="15">
        <f t="shared" si="1"/>
        <v>105.21803338275286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31" x14ac:dyDescent="0.3">
      <c r="A38" s="15">
        <v>741.48784901758017</v>
      </c>
      <c r="B38" s="15">
        <v>0.53734526310236874</v>
      </c>
      <c r="C38" s="15">
        <v>2.3224405377455906</v>
      </c>
      <c r="D38" s="15">
        <v>72.221499999999992</v>
      </c>
      <c r="E38" s="15">
        <v>14</v>
      </c>
      <c r="F38" s="15">
        <v>28.619938210000004</v>
      </c>
      <c r="G38" s="15">
        <v>7.6174051156809321</v>
      </c>
      <c r="H38" s="15">
        <v>200.6756</v>
      </c>
      <c r="I38" s="15">
        <f t="shared" si="2"/>
        <v>42.953909638571432</v>
      </c>
      <c r="J38" s="15">
        <f t="shared" si="3"/>
        <v>591.4795172337723</v>
      </c>
      <c r="K38" s="15">
        <f t="shared" si="0"/>
        <v>601.35473494000007</v>
      </c>
      <c r="L38" s="15">
        <f t="shared" si="1"/>
        <v>101.66957898261839</v>
      </c>
      <c r="N38" s="4" t="s">
        <v>48</v>
      </c>
      <c r="Q38" s="16" t="s">
        <v>49</v>
      </c>
      <c r="R38" s="4" t="s">
        <v>54</v>
      </c>
      <c r="W38" s="11"/>
      <c r="X38" s="11"/>
      <c r="Y38" s="4" t="s">
        <v>48</v>
      </c>
      <c r="AB38" s="16" t="s">
        <v>49</v>
      </c>
      <c r="AC38" s="4" t="s">
        <v>54</v>
      </c>
    </row>
    <row r="39" spans="1:31" ht="17.25" thickBot="1" x14ac:dyDescent="0.35">
      <c r="A39" s="15">
        <v>738.26836340206182</v>
      </c>
      <c r="B39" s="15">
        <v>0.62111735363917131</v>
      </c>
      <c r="C39" s="15">
        <v>2.7391752577319681</v>
      </c>
      <c r="D39" s="15">
        <v>71.867500000000007</v>
      </c>
      <c r="E39" s="15">
        <v>14</v>
      </c>
      <c r="F39" s="15">
        <v>27.105543610000016</v>
      </c>
      <c r="G39" s="15">
        <v>10.306107083465776</v>
      </c>
      <c r="H39" s="15">
        <v>400.49080000000004</v>
      </c>
      <c r="I39" s="15">
        <f t="shared" si="2"/>
        <v>55.712029324285737</v>
      </c>
      <c r="J39" s="15">
        <f t="shared" si="3"/>
        <v>796.77835340238869</v>
      </c>
      <c r="K39" s="15">
        <f t="shared" si="0"/>
        <v>779.96841054000026</v>
      </c>
      <c r="L39" s="15">
        <f t="shared" si="1"/>
        <v>97.890261100768257</v>
      </c>
      <c r="Q39" s="16" t="s">
        <v>50</v>
      </c>
      <c r="R39" s="4" t="s">
        <v>55</v>
      </c>
      <c r="W39" s="11"/>
      <c r="X39" s="11"/>
      <c r="AB39" s="16" t="s">
        <v>50</v>
      </c>
      <c r="AC39" s="4" t="s">
        <v>53</v>
      </c>
    </row>
    <row r="40" spans="1:31" x14ac:dyDescent="0.3">
      <c r="A40" s="15">
        <v>753.77416237113403</v>
      </c>
      <c r="B40" s="15">
        <v>0.73827730288660642</v>
      </c>
      <c r="C40" s="15">
        <v>3.1823195876288737</v>
      </c>
      <c r="D40" s="15">
        <v>77.410499999999999</v>
      </c>
      <c r="E40" s="15">
        <v>14</v>
      </c>
      <c r="F40" s="15">
        <v>25.416844159999997</v>
      </c>
      <c r="G40" s="15">
        <v>12.78269067837099</v>
      </c>
      <c r="H40" s="15">
        <v>600.94650000000001</v>
      </c>
      <c r="I40" s="15">
        <f t="shared" si="2"/>
        <v>68.34159416</v>
      </c>
      <c r="J40" s="15">
        <f t="shared" si="3"/>
        <v>1009.0022728538022</v>
      </c>
      <c r="K40" s="15">
        <f t="shared" si="0"/>
        <v>956.78231824</v>
      </c>
      <c r="L40" s="15">
        <f t="shared" si="1"/>
        <v>94.824594947035507</v>
      </c>
      <c r="N40" s="5" t="s">
        <v>25</v>
      </c>
      <c r="O40" s="5"/>
      <c r="W40" s="11"/>
      <c r="X40" s="11"/>
      <c r="Y40" s="5" t="s">
        <v>25</v>
      </c>
      <c r="Z40" s="5"/>
    </row>
    <row r="41" spans="1:31" x14ac:dyDescent="0.3">
      <c r="A41" s="15">
        <v>748.15149948293697</v>
      </c>
      <c r="B41" s="15">
        <v>0.89925606675283698</v>
      </c>
      <c r="C41" s="15">
        <v>3.9204756980351707</v>
      </c>
      <c r="D41" s="15">
        <v>75.739000000000004</v>
      </c>
      <c r="E41" s="15">
        <v>14</v>
      </c>
      <c r="F41" s="15">
        <v>24.579522380000025</v>
      </c>
      <c r="G41" s="15">
        <v>16.31110574933874</v>
      </c>
      <c r="H41" s="15">
        <v>801.10799999999995</v>
      </c>
      <c r="I41" s="15">
        <f t="shared" si="2"/>
        <v>81.801522380000023</v>
      </c>
      <c r="J41" s="15">
        <f t="shared" si="3"/>
        <v>1277.9138353608946</v>
      </c>
      <c r="K41" s="15">
        <f t="shared" si="0"/>
        <v>1145.2213133200003</v>
      </c>
      <c r="L41" s="15">
        <f t="shared" si="1"/>
        <v>89.616473476600191</v>
      </c>
      <c r="N41" s="2" t="s">
        <v>26</v>
      </c>
      <c r="O41" s="2">
        <v>0.99481780889051075</v>
      </c>
      <c r="Q41" t="s">
        <v>23</v>
      </c>
      <c r="S41" t="s">
        <v>51</v>
      </c>
      <c r="T41" s="2">
        <v>5.5431496566491525</v>
      </c>
      <c r="Y41" s="2" t="s">
        <v>26</v>
      </c>
      <c r="Z41" s="2">
        <v>0.99525596101825253</v>
      </c>
      <c r="AB41" t="s">
        <v>23</v>
      </c>
      <c r="AD41" t="s">
        <v>51</v>
      </c>
      <c r="AE41">
        <v>434.52942552618418</v>
      </c>
    </row>
    <row r="42" spans="1:31" x14ac:dyDescent="0.3">
      <c r="A42" s="15">
        <v>742.86148821721315</v>
      </c>
      <c r="B42" s="15">
        <v>0.9906795272745863</v>
      </c>
      <c r="C42" s="15">
        <v>4.2930327868852887</v>
      </c>
      <c r="D42" s="15">
        <v>76.16</v>
      </c>
      <c r="E42" s="15">
        <v>14</v>
      </c>
      <c r="F42" s="15">
        <v>24.460628200000038</v>
      </c>
      <c r="G42" s="15">
        <v>17.472838379937958</v>
      </c>
      <c r="H42" s="15">
        <v>851.03259999999989</v>
      </c>
      <c r="I42" s="15">
        <f t="shared" si="2"/>
        <v>85.248671057142886</v>
      </c>
      <c r="J42" s="15">
        <f t="shared" si="3"/>
        <v>1359.2518156771937</v>
      </c>
      <c r="K42" s="15">
        <f t="shared" si="0"/>
        <v>1193.4813948000005</v>
      </c>
      <c r="L42" s="15">
        <f t="shared" si="1"/>
        <v>87.804289171053668</v>
      </c>
      <c r="N42" s="2" t="s">
        <v>27</v>
      </c>
      <c r="O42" s="2">
        <v>0.98966247288571685</v>
      </c>
      <c r="S42" t="s">
        <v>52</v>
      </c>
      <c r="T42" s="2">
        <v>-5.3598124076021989</v>
      </c>
      <c r="Y42" s="2" t="s">
        <v>27</v>
      </c>
      <c r="Z42" s="2">
        <v>0.99053442794236546</v>
      </c>
      <c r="AD42" t="s">
        <v>52</v>
      </c>
      <c r="AE42">
        <v>-416.34633232984152</v>
      </c>
    </row>
    <row r="43" spans="1:31" x14ac:dyDescent="0.3">
      <c r="A43" s="15">
        <v>748.98083847736621</v>
      </c>
      <c r="B43" s="15">
        <v>0.93203233353910986</v>
      </c>
      <c r="C43" s="15">
        <v>3.9762860082304652</v>
      </c>
      <c r="D43" s="15">
        <v>78.41</v>
      </c>
      <c r="E43" s="15">
        <v>14</v>
      </c>
      <c r="F43" s="15">
        <v>24.042259340000008</v>
      </c>
      <c r="G43" s="15">
        <v>16.114383645826937</v>
      </c>
      <c r="H43" s="15">
        <v>800.20660000000009</v>
      </c>
      <c r="I43" s="15">
        <f t="shared" si="2"/>
        <v>81.199873625714304</v>
      </c>
      <c r="J43" s="15">
        <f t="shared" si="3"/>
        <v>1263.900902701738</v>
      </c>
      <c r="K43" s="15">
        <f t="shared" si="0"/>
        <v>1136.7982307600003</v>
      </c>
      <c r="L43" s="15">
        <f t="shared" si="1"/>
        <v>89.943620447612574</v>
      </c>
      <c r="N43" s="2" t="s">
        <v>28</v>
      </c>
      <c r="O43" s="2">
        <v>0.98947103719841534</v>
      </c>
      <c r="Y43" s="2" t="s">
        <v>28</v>
      </c>
      <c r="Z43" s="2">
        <v>0.9903591395709278</v>
      </c>
    </row>
    <row r="44" spans="1:31" x14ac:dyDescent="0.3">
      <c r="A44" s="15">
        <v>762.04044117647061</v>
      </c>
      <c r="B44" s="15">
        <v>0.74186884995873015</v>
      </c>
      <c r="C44" s="15">
        <v>3.1544375644994807</v>
      </c>
      <c r="D44" s="15">
        <v>79.875499999999988</v>
      </c>
      <c r="E44" s="15">
        <v>14</v>
      </c>
      <c r="F44" s="15">
        <v>24.487998829999977</v>
      </c>
      <c r="G44" s="15">
        <v>12.288299335735628</v>
      </c>
      <c r="H44" s="15">
        <v>599.77819999999997</v>
      </c>
      <c r="I44" s="15">
        <f t="shared" si="2"/>
        <v>67.329298829999971</v>
      </c>
      <c r="J44" s="15">
        <f t="shared" si="3"/>
        <v>980.61474614978101</v>
      </c>
      <c r="K44" s="15">
        <f t="shared" si="0"/>
        <v>942.61018361999959</v>
      </c>
      <c r="L44" s="15">
        <f t="shared" si="1"/>
        <v>96.124414539042988</v>
      </c>
      <c r="N44" s="2" t="s">
        <v>29</v>
      </c>
      <c r="O44" s="2">
        <v>0.42329337525210314</v>
      </c>
      <c r="Y44" s="2" t="s">
        <v>29</v>
      </c>
      <c r="Z44" s="2">
        <v>31.737880815636537</v>
      </c>
    </row>
    <row r="45" spans="1:31" ht="17.25" thickBot="1" x14ac:dyDescent="0.35">
      <c r="A45" s="15">
        <v>761.5118069815195</v>
      </c>
      <c r="B45" s="15">
        <v>0.63582165872690222</v>
      </c>
      <c r="C45" s="15">
        <v>2.6327002053388049</v>
      </c>
      <c r="D45" s="15">
        <v>79.97</v>
      </c>
      <c r="E45" s="15">
        <v>14</v>
      </c>
      <c r="F45" s="15">
        <v>24.798654119999998</v>
      </c>
      <c r="G45" s="15">
        <v>9.3002469669741465</v>
      </c>
      <c r="H45" s="15">
        <v>400.267</v>
      </c>
      <c r="I45" s="15">
        <f t="shared" si="2"/>
        <v>53.389154120000001</v>
      </c>
      <c r="J45" s="15">
        <f t="shared" si="3"/>
        <v>741.65126297769893</v>
      </c>
      <c r="K45" s="15">
        <f t="shared" si="0"/>
        <v>747.44815767999989</v>
      </c>
      <c r="L45" s="15">
        <f t="shared" si="1"/>
        <v>100.7816200135663</v>
      </c>
      <c r="N45" s="3" t="s">
        <v>30</v>
      </c>
      <c r="O45" s="3">
        <v>56</v>
      </c>
      <c r="Y45" s="3" t="s">
        <v>30</v>
      </c>
      <c r="Z45" s="3">
        <v>56</v>
      </c>
    </row>
    <row r="46" spans="1:31" x14ac:dyDescent="0.3">
      <c r="A46" s="15">
        <v>761.17268041237116</v>
      </c>
      <c r="B46" s="15">
        <v>0.52889920911339228</v>
      </c>
      <c r="C46" s="15">
        <v>2.1887628865979583</v>
      </c>
      <c r="D46" s="15">
        <v>81.130500000000012</v>
      </c>
      <c r="E46" s="15">
        <v>14</v>
      </c>
      <c r="F46" s="15">
        <v>25.106614320000013</v>
      </c>
      <c r="G46" s="15">
        <v>6.5794651667013859</v>
      </c>
      <c r="H46" s="15">
        <v>200.71440000000001</v>
      </c>
      <c r="I46" s="15">
        <f t="shared" si="2"/>
        <v>39.443357177142872</v>
      </c>
      <c r="J46" s="15">
        <f t="shared" si="3"/>
        <v>524.44796239915956</v>
      </c>
      <c r="K46" s="15">
        <f t="shared" si="0"/>
        <v>552.20700048000026</v>
      </c>
      <c r="L46" s="15">
        <f t="shared" si="1"/>
        <v>105.2930014169286</v>
      </c>
    </row>
    <row r="47" spans="1:31" ht="17.25" thickBot="1" x14ac:dyDescent="0.35">
      <c r="A47" s="15">
        <v>765.90557275541801</v>
      </c>
      <c r="B47" s="15">
        <v>0.43543392492259375</v>
      </c>
      <c r="C47" s="15">
        <v>1.7931888544891394</v>
      </c>
      <c r="D47" s="15">
        <v>81.02600000000001</v>
      </c>
      <c r="E47" s="15">
        <v>14</v>
      </c>
      <c r="F47" s="15">
        <v>25.233184790000013</v>
      </c>
      <c r="G47" s="15">
        <v>4.1260524137278889</v>
      </c>
      <c r="H47" s="15">
        <v>0</v>
      </c>
      <c r="I47" s="15">
        <f t="shared" si="2"/>
        <v>25.233184790000013</v>
      </c>
      <c r="J47" s="15">
        <f t="shared" si="3"/>
        <v>330.93186590822881</v>
      </c>
      <c r="K47" s="15">
        <f t="shared" si="0"/>
        <v>353.26458706000017</v>
      </c>
      <c r="L47" s="15">
        <f t="shared" si="1"/>
        <v>106.74843478444728</v>
      </c>
      <c r="N47" t="s">
        <v>31</v>
      </c>
      <c r="Y47" t="s">
        <v>31</v>
      </c>
    </row>
    <row r="48" spans="1:31" x14ac:dyDescent="0.3">
      <c r="A48" s="15">
        <v>751.16380423553721</v>
      </c>
      <c r="B48" s="15">
        <v>0.4489469346280931</v>
      </c>
      <c r="C48" s="15">
        <v>1.9074380165289395</v>
      </c>
      <c r="D48" s="15">
        <v>81.183500000000009</v>
      </c>
      <c r="E48" s="15">
        <v>14.370143810785159</v>
      </c>
      <c r="F48" s="15">
        <v>28.357725529999986</v>
      </c>
      <c r="G48" s="15">
        <v>5.0791550820032212</v>
      </c>
      <c r="H48" s="15">
        <v>0</v>
      </c>
      <c r="I48" s="15">
        <f t="shared" si="2"/>
        <v>28.357725529999986</v>
      </c>
      <c r="J48" s="15">
        <f t="shared" si="3"/>
        <v>399.53492066500235</v>
      </c>
      <c r="K48" s="15">
        <f t="shared" si="0"/>
        <v>407.50459401287355</v>
      </c>
      <c r="L48" s="15">
        <f t="shared" si="1"/>
        <v>101.99473761507659</v>
      </c>
      <c r="N48" s="1"/>
      <c r="O48" s="1" t="s">
        <v>36</v>
      </c>
      <c r="P48" s="1" t="s">
        <v>37</v>
      </c>
      <c r="Q48" s="1" t="s">
        <v>38</v>
      </c>
      <c r="R48" s="1" t="s">
        <v>39</v>
      </c>
      <c r="S48" s="1" t="s">
        <v>40</v>
      </c>
      <c r="Y48" s="1"/>
      <c r="Z48" s="1" t="s">
        <v>36</v>
      </c>
      <c r="AA48" s="1" t="s">
        <v>37</v>
      </c>
      <c r="AB48" s="1" t="s">
        <v>38</v>
      </c>
      <c r="AC48" s="1" t="s">
        <v>39</v>
      </c>
      <c r="AD48" s="1" t="s">
        <v>40</v>
      </c>
    </row>
    <row r="49" spans="1:33" x14ac:dyDescent="0.3">
      <c r="A49" s="15">
        <v>742.35069803516024</v>
      </c>
      <c r="B49" s="15">
        <v>0.53597754931746744</v>
      </c>
      <c r="C49" s="15">
        <v>2.3199586349534518</v>
      </c>
      <c r="D49" s="15">
        <v>76.93950000000001</v>
      </c>
      <c r="E49" s="15">
        <v>14.499999050000039</v>
      </c>
      <c r="F49" s="15">
        <v>26.856075129999986</v>
      </c>
      <c r="G49" s="15">
        <v>7.5533836736159641</v>
      </c>
      <c r="H49" s="15">
        <v>200.36199999999999</v>
      </c>
      <c r="I49" s="15">
        <f t="shared" si="2"/>
        <v>40.674145000839012</v>
      </c>
      <c r="J49" s="15">
        <f t="shared" si="3"/>
        <v>587.19085666921319</v>
      </c>
      <c r="K49" s="15">
        <f t="shared" si="0"/>
        <v>589.77506387172946</v>
      </c>
      <c r="L49" s="15">
        <f t="shared" si="1"/>
        <v>100.44009663521925</v>
      </c>
      <c r="N49" s="2" t="s">
        <v>32</v>
      </c>
      <c r="O49" s="2">
        <v>1</v>
      </c>
      <c r="P49" s="2">
        <v>926.29035905358739</v>
      </c>
      <c r="Q49" s="2">
        <v>926.29035905358739</v>
      </c>
      <c r="R49" s="2">
        <v>5169.6864196843753</v>
      </c>
      <c r="S49" s="2">
        <v>2.6616933300800145E-55</v>
      </c>
      <c r="Y49" s="2" t="s">
        <v>32</v>
      </c>
      <c r="Z49" s="2">
        <v>1</v>
      </c>
      <c r="AA49" s="2">
        <v>5692097.3437363254</v>
      </c>
      <c r="AB49" s="2">
        <v>5692097.3437363254</v>
      </c>
      <c r="AC49" s="2">
        <v>5650.8849949270461</v>
      </c>
      <c r="AD49" s="2">
        <v>2.4642750942686836E-56</v>
      </c>
    </row>
    <row r="50" spans="1:33" x14ac:dyDescent="0.3">
      <c r="A50" s="15">
        <v>756.00826075819668</v>
      </c>
      <c r="B50" s="15">
        <v>0.61065569350409099</v>
      </c>
      <c r="C50" s="15">
        <v>2.7080430327868927</v>
      </c>
      <c r="D50" s="15">
        <v>77.472999999999999</v>
      </c>
      <c r="E50" s="15">
        <v>14.704610251598377</v>
      </c>
      <c r="F50" s="15">
        <v>26.515276509999985</v>
      </c>
      <c r="G50" s="15">
        <v>10.033109315433496</v>
      </c>
      <c r="H50" s="15">
        <v>400.44420000000002</v>
      </c>
      <c r="I50" s="15">
        <f t="shared" si="2"/>
        <v>53.747837805289819</v>
      </c>
      <c r="J50" s="15">
        <f t="shared" si="3"/>
        <v>794.31123074178618</v>
      </c>
      <c r="K50" s="15">
        <f t="shared" si="0"/>
        <v>790.34100679291146</v>
      </c>
      <c r="L50" s="15">
        <f t="shared" si="1"/>
        <v>99.500167718242253</v>
      </c>
      <c r="N50" s="2" t="s">
        <v>33</v>
      </c>
      <c r="O50" s="2">
        <v>54</v>
      </c>
      <c r="P50" s="2">
        <v>9.6755732027451629</v>
      </c>
      <c r="Q50" s="2">
        <v>0.17917728153231782</v>
      </c>
      <c r="R50" s="2"/>
      <c r="S50" s="2"/>
      <c r="Y50" s="2" t="s">
        <v>33</v>
      </c>
      <c r="Z50" s="2">
        <v>54</v>
      </c>
      <c r="AA50" s="2">
        <v>54393.826248047684</v>
      </c>
      <c r="AB50" s="2">
        <v>1007.2930786675497</v>
      </c>
      <c r="AC50" s="2"/>
      <c r="AD50" s="2"/>
    </row>
    <row r="51" spans="1:33" ht="17.25" thickBot="1" x14ac:dyDescent="0.35">
      <c r="A51" s="15">
        <v>736.99622569089047</v>
      </c>
      <c r="B51" s="15">
        <v>0.74193543000000983</v>
      </c>
      <c r="C51" s="15">
        <v>3.3507676560900688</v>
      </c>
      <c r="D51" s="15">
        <v>77.8095</v>
      </c>
      <c r="E51" s="15">
        <v>14.774999620000015</v>
      </c>
      <c r="F51" s="15">
        <v>25.981137969999967</v>
      </c>
      <c r="G51" s="15">
        <v>13.392213713753437</v>
      </c>
      <c r="H51" s="15">
        <v>600.20999999999992</v>
      </c>
      <c r="I51" s="15">
        <f t="shared" si="2"/>
        <v>66.604489268603885</v>
      </c>
      <c r="J51" s="15">
        <f t="shared" si="3"/>
        <v>1033.5851308309839</v>
      </c>
      <c r="K51" s="15">
        <f t="shared" si="0"/>
        <v>984.0813036339174</v>
      </c>
      <c r="L51" s="15">
        <f t="shared" si="1"/>
        <v>95.210474133149887</v>
      </c>
      <c r="N51" s="3" t="s">
        <v>34</v>
      </c>
      <c r="O51" s="3">
        <v>55</v>
      </c>
      <c r="P51" s="3">
        <v>935.96593225633251</v>
      </c>
      <c r="Q51" s="3"/>
      <c r="R51" s="3"/>
      <c r="S51" s="3"/>
      <c r="Y51" s="3" t="s">
        <v>34</v>
      </c>
      <c r="Z51" s="3">
        <v>55</v>
      </c>
      <c r="AA51" s="3">
        <v>5746491.1699843733</v>
      </c>
      <c r="AB51" s="3"/>
      <c r="AC51" s="3"/>
      <c r="AD51" s="3"/>
    </row>
    <row r="52" spans="1:33" ht="17.25" thickBot="1" x14ac:dyDescent="0.35">
      <c r="A52" s="15">
        <v>761.47280092592598</v>
      </c>
      <c r="B52" s="15">
        <v>0.8699720725102974</v>
      </c>
      <c r="C52" s="15">
        <v>3.9466049382716215</v>
      </c>
      <c r="D52" s="15">
        <v>78.100500000000011</v>
      </c>
      <c r="E52" s="15">
        <v>14.932921226430064</v>
      </c>
      <c r="F52" s="15">
        <v>26.395381529999987</v>
      </c>
      <c r="G52" s="15">
        <v>16.289153260371119</v>
      </c>
      <c r="H52" s="15">
        <v>789.74659999999994</v>
      </c>
      <c r="I52" s="15">
        <f t="shared" si="2"/>
        <v>79.281657967473734</v>
      </c>
      <c r="J52" s="15">
        <f t="shared" si="3"/>
        <v>1298.9173649400475</v>
      </c>
      <c r="K52" s="15">
        <f t="shared" si="0"/>
        <v>1183.9067531290568</v>
      </c>
      <c r="L52" s="15">
        <f t="shared" si="1"/>
        <v>91.145655996653872</v>
      </c>
    </row>
    <row r="53" spans="1:33" x14ac:dyDescent="0.3">
      <c r="A53" s="15">
        <v>751.84468524251804</v>
      </c>
      <c r="B53" s="15">
        <v>0.93515091066049227</v>
      </c>
      <c r="C53" s="15">
        <v>4.0921052631579036</v>
      </c>
      <c r="D53" s="15">
        <v>80.790999999999997</v>
      </c>
      <c r="E53" s="15">
        <v>14.722161443880314</v>
      </c>
      <c r="F53" s="15">
        <v>25.493050059999998</v>
      </c>
      <c r="G53" s="15">
        <v>16.338790508039807</v>
      </c>
      <c r="H53" s="15">
        <v>800.59050000000002</v>
      </c>
      <c r="I53" s="15">
        <f t="shared" si="2"/>
        <v>79.87300663443277</v>
      </c>
      <c r="J53" s="15">
        <f t="shared" si="3"/>
        <v>1286.401851356864</v>
      </c>
      <c r="K53" s="15">
        <f t="shared" si="0"/>
        <v>1175.9032986802426</v>
      </c>
      <c r="L53" s="15">
        <f t="shared" si="1"/>
        <v>91.410261687662356</v>
      </c>
      <c r="N53" s="1"/>
      <c r="O53" s="1" t="s">
        <v>41</v>
      </c>
      <c r="P53" s="1" t="s">
        <v>29</v>
      </c>
      <c r="Q53" s="1" t="s">
        <v>42</v>
      </c>
      <c r="R53" s="1" t="s">
        <v>43</v>
      </c>
      <c r="S53" s="1" t="s">
        <v>44</v>
      </c>
      <c r="T53" s="1" t="s">
        <v>45</v>
      </c>
      <c r="U53" s="1" t="s">
        <v>46</v>
      </c>
      <c r="V53" s="1" t="s">
        <v>47</v>
      </c>
      <c r="Y53" s="1"/>
      <c r="Z53" s="1" t="s">
        <v>41</v>
      </c>
      <c r="AA53" s="1" t="s">
        <v>29</v>
      </c>
      <c r="AB53" s="1" t="s">
        <v>42</v>
      </c>
      <c r="AC53" s="1" t="s">
        <v>43</v>
      </c>
      <c r="AD53" s="1" t="s">
        <v>44</v>
      </c>
      <c r="AE53" s="1" t="s">
        <v>45</v>
      </c>
      <c r="AF53" s="1" t="s">
        <v>46</v>
      </c>
      <c r="AG53" s="1" t="s">
        <v>47</v>
      </c>
    </row>
    <row r="54" spans="1:33" x14ac:dyDescent="0.3">
      <c r="A54" s="15">
        <v>763.41239701338827</v>
      </c>
      <c r="B54" s="15">
        <v>0.75223410380021605</v>
      </c>
      <c r="C54" s="15">
        <v>3.2443357363542749</v>
      </c>
      <c r="D54" s="15">
        <v>83.983000000000004</v>
      </c>
      <c r="E54" s="15">
        <v>14.701492984572617</v>
      </c>
      <c r="F54" s="15">
        <v>25.528666779999984</v>
      </c>
      <c r="G54" s="15">
        <v>12.505194080649456</v>
      </c>
      <c r="H54" s="15">
        <v>598.37950000000001</v>
      </c>
      <c r="I54" s="15">
        <f t="shared" si="2"/>
        <v>66.230621379299834</v>
      </c>
      <c r="J54" s="15">
        <f t="shared" si="3"/>
        <v>999.71972833145162</v>
      </c>
      <c r="K54" s="15">
        <f t="shared" si="0"/>
        <v>973.6890155716618</v>
      </c>
      <c r="L54" s="15">
        <f t="shared" si="1"/>
        <v>97.396198952356826</v>
      </c>
      <c r="N54" s="2" t="s">
        <v>35</v>
      </c>
      <c r="O54" s="2">
        <v>-5.3598124076021989</v>
      </c>
      <c r="P54" s="2">
        <v>0.2201484759282758</v>
      </c>
      <c r="Q54" s="2">
        <v>-24.346352546853069</v>
      </c>
      <c r="R54" s="2">
        <v>8.6457361561242585E-31</v>
      </c>
      <c r="S54" s="2">
        <v>-5.8011835273169661</v>
      </c>
      <c r="T54" s="2">
        <v>-4.9184412878874317</v>
      </c>
      <c r="U54" s="2">
        <v>-5.8011835273169661</v>
      </c>
      <c r="V54" s="2">
        <v>-4.9184412878874317</v>
      </c>
      <c r="Y54" s="2" t="s">
        <v>35</v>
      </c>
      <c r="Z54" s="2">
        <v>-416.34633232984152</v>
      </c>
      <c r="AA54" s="2">
        <v>16.506391309796268</v>
      </c>
      <c r="AB54" s="2">
        <v>-25.223340736066696</v>
      </c>
      <c r="AC54" s="2">
        <v>1.4886318761115366E-31</v>
      </c>
      <c r="AD54" s="2">
        <v>-449.4396543895794</v>
      </c>
      <c r="AE54" s="2">
        <v>-383.25301027010363</v>
      </c>
      <c r="AF54" s="2">
        <v>-449.4396543895794</v>
      </c>
      <c r="AG54" s="2">
        <v>-383.25301027010363</v>
      </c>
    </row>
    <row r="55" spans="1:33" ht="17.25" thickBot="1" x14ac:dyDescent="0.35">
      <c r="A55" s="15">
        <v>760.44297680412376</v>
      </c>
      <c r="B55" s="15">
        <v>0.63947453454639658</v>
      </c>
      <c r="C55" s="15">
        <v>2.7034536082474325</v>
      </c>
      <c r="D55" s="15">
        <v>84.7</v>
      </c>
      <c r="E55" s="15">
        <v>14.626236412948483</v>
      </c>
      <c r="F55" s="15">
        <v>25.377776180000001</v>
      </c>
      <c r="G55" s="15">
        <v>9.4823444674285575</v>
      </c>
      <c r="H55" s="15">
        <v>399.31380000000007</v>
      </c>
      <c r="I55" s="15">
        <f t="shared" si="2"/>
        <v>52.678975800053379</v>
      </c>
      <c r="J55" s="15">
        <f t="shared" si="3"/>
        <v>755.11135184891418</v>
      </c>
      <c r="K55" s="15">
        <f t="shared" si="0"/>
        <v>770.49515404357271</v>
      </c>
      <c r="L55" s="15">
        <f t="shared" si="1"/>
        <v>102.03728922323718</v>
      </c>
      <c r="N55" s="3" t="s">
        <v>12</v>
      </c>
      <c r="O55" s="3">
        <v>5.5431496566491525</v>
      </c>
      <c r="P55" s="3">
        <v>7.7094696611111818E-2</v>
      </c>
      <c r="Q55" s="3">
        <v>71.900531428386302</v>
      </c>
      <c r="R55" s="3">
        <v>2.6616933300801286E-55</v>
      </c>
      <c r="S55" s="3">
        <v>5.3885840961843927</v>
      </c>
      <c r="T55" s="3">
        <v>5.6977152171139123</v>
      </c>
      <c r="U55" s="3">
        <v>5.3885840961843927</v>
      </c>
      <c r="V55" s="3">
        <v>5.6977152171139123</v>
      </c>
      <c r="Y55" s="3" t="s">
        <v>12</v>
      </c>
      <c r="Z55" s="3">
        <v>434.52942552618418</v>
      </c>
      <c r="AA55" s="3">
        <v>5.7804407902766197</v>
      </c>
      <c r="AB55" s="3">
        <v>75.17236856004368</v>
      </c>
      <c r="AC55" s="3">
        <v>2.4642750942686836E-56</v>
      </c>
      <c r="AD55" s="3">
        <v>422.94033950916116</v>
      </c>
      <c r="AE55" s="3">
        <v>446.11851154320721</v>
      </c>
      <c r="AF55" s="3">
        <v>422.94033950916116</v>
      </c>
      <c r="AG55" s="3">
        <v>446.11851154320721</v>
      </c>
    </row>
    <row r="56" spans="1:33" x14ac:dyDescent="0.3">
      <c r="A56" s="15">
        <v>759.69905030800817</v>
      </c>
      <c r="B56" s="15">
        <v>0.53891497926077014</v>
      </c>
      <c r="C56" s="15">
        <v>2.24399383983573</v>
      </c>
      <c r="D56" s="15">
        <v>83.920999999999992</v>
      </c>
      <c r="E56" s="15">
        <v>14.567684565184814</v>
      </c>
      <c r="F56" s="15">
        <v>25.246620940000014</v>
      </c>
      <c r="G56" s="15">
        <v>6.7662433234349253</v>
      </c>
      <c r="H56" s="15">
        <v>200.35680000000002</v>
      </c>
      <c r="I56" s="15">
        <f t="shared" si="2"/>
        <v>39.000131259603656</v>
      </c>
      <c r="J56" s="15">
        <f t="shared" si="3"/>
        <v>538.29186065539739</v>
      </c>
      <c r="K56" s="15">
        <f t="shared" si="0"/>
        <v>568.14161019071003</v>
      </c>
      <c r="L56" s="15">
        <f t="shared" si="1"/>
        <v>105.54527231732041</v>
      </c>
    </row>
    <row r="57" spans="1:33" x14ac:dyDescent="0.3">
      <c r="A57" s="15">
        <v>757.99537987679673</v>
      </c>
      <c r="B57" s="15">
        <v>0.44532024989732427</v>
      </c>
      <c r="C57" s="15">
        <v>1.8417864476385963</v>
      </c>
      <c r="D57" s="15">
        <v>84.692499999999995</v>
      </c>
      <c r="E57" s="15">
        <v>14.512679263172501</v>
      </c>
      <c r="F57" s="15">
        <v>25.193161890000031</v>
      </c>
      <c r="G57" s="15">
        <v>4.2867721242540524</v>
      </c>
      <c r="H57" s="15">
        <v>0</v>
      </c>
      <c r="I57" s="15">
        <f t="shared" si="2"/>
        <v>25.193161890000031</v>
      </c>
      <c r="J57" s="15">
        <f t="shared" si="3"/>
        <v>340.27149912785001</v>
      </c>
      <c r="K57" s="15">
        <f t="shared" si="0"/>
        <v>365.62027813475117</v>
      </c>
      <c r="L57" s="15">
        <f t="shared" si="1"/>
        <v>107.44957455204818</v>
      </c>
    </row>
    <row r="58" spans="1:33" x14ac:dyDescent="0.3">
      <c r="C58" s="17">
        <v>1.6628865979381666</v>
      </c>
      <c r="G58" s="17">
        <v>3.737595557656364</v>
      </c>
      <c r="J58" s="17">
        <v>820.23016219541353</v>
      </c>
    </row>
    <row r="59" spans="1:33" x14ac:dyDescent="0.3">
      <c r="C59" s="17">
        <v>1.8538223140495667</v>
      </c>
      <c r="G59" s="17">
        <v>4.9663962909814847</v>
      </c>
      <c r="J59" s="17">
        <v>1090.4575494735043</v>
      </c>
    </row>
    <row r="60" spans="1:33" x14ac:dyDescent="0.3">
      <c r="C60" s="17">
        <v>2.0523748395378485</v>
      </c>
      <c r="G60" s="17">
        <v>6.2180617758459062</v>
      </c>
      <c r="J60" s="17">
        <v>1362.8879824867706</v>
      </c>
    </row>
    <row r="61" spans="1:33" x14ac:dyDescent="0.3">
      <c r="C61" s="17">
        <v>2.2734262125902944</v>
      </c>
      <c r="G61" s="17">
        <v>7.566913148216396</v>
      </c>
      <c r="J61" s="17">
        <v>1640.8941365130415</v>
      </c>
      <c r="N61" t="s">
        <v>57</v>
      </c>
      <c r="Q61" s="16" t="s">
        <v>49</v>
      </c>
      <c r="R61" s="4" t="s">
        <v>56</v>
      </c>
    </row>
    <row r="62" spans="1:33" ht="17.25" thickBot="1" x14ac:dyDescent="0.35">
      <c r="C62" s="17">
        <v>2.4711260330578626</v>
      </c>
      <c r="G62" s="17">
        <v>8.9059619288684981</v>
      </c>
      <c r="J62" s="17">
        <v>1950.3929141424253</v>
      </c>
      <c r="Q62" s="16" t="s">
        <v>50</v>
      </c>
      <c r="R62" s="4" t="s">
        <v>53</v>
      </c>
    </row>
    <row r="63" spans="1:33" x14ac:dyDescent="0.3">
      <c r="C63" s="17">
        <v>2.6846311475409892</v>
      </c>
      <c r="G63" s="17">
        <v>10.320145996538152</v>
      </c>
      <c r="J63" s="17">
        <v>2268.3577407882549</v>
      </c>
      <c r="N63" s="5" t="s">
        <v>25</v>
      </c>
      <c r="O63" s="5"/>
    </row>
    <row r="64" spans="1:33" x14ac:dyDescent="0.3">
      <c r="C64" s="17">
        <v>2.9714871794871849</v>
      </c>
      <c r="G64" s="17">
        <v>11.843981468549474</v>
      </c>
      <c r="J64" s="17">
        <v>2587.4597588625238</v>
      </c>
      <c r="N64" s="2" t="s">
        <v>26</v>
      </c>
      <c r="O64" s="2">
        <v>0.99105746750194568</v>
      </c>
      <c r="Q64" t="s">
        <v>23</v>
      </c>
      <c r="S64" t="s">
        <v>51</v>
      </c>
      <c r="T64">
        <v>2008.6162391576388</v>
      </c>
    </row>
    <row r="65" spans="3:22" x14ac:dyDescent="0.3">
      <c r="C65" s="17">
        <v>3.2873846153846222</v>
      </c>
      <c r="G65" s="17">
        <v>13.519675792891496</v>
      </c>
      <c r="J65" s="17">
        <v>2952.8162238400528</v>
      </c>
      <c r="N65" s="2" t="s">
        <v>27</v>
      </c>
      <c r="O65" s="2">
        <v>0.9821949038913701</v>
      </c>
      <c r="S65" t="s">
        <v>52</v>
      </c>
      <c r="T65">
        <v>-509.91519840626074</v>
      </c>
    </row>
    <row r="66" spans="3:22" x14ac:dyDescent="0.3">
      <c r="C66" s="17">
        <v>4.0344135802469161</v>
      </c>
      <c r="G66" s="17">
        <v>16.447017151043667</v>
      </c>
      <c r="J66" s="17">
        <v>3587.7895895861539</v>
      </c>
      <c r="N66" s="2" t="s">
        <v>28</v>
      </c>
      <c r="O66" s="2">
        <v>0.9818651798893584</v>
      </c>
    </row>
    <row r="67" spans="3:22" x14ac:dyDescent="0.3">
      <c r="C67" s="17">
        <v>3.3496417604912998</v>
      </c>
      <c r="G67" s="17">
        <v>13.109792587157353</v>
      </c>
      <c r="J67" s="17">
        <v>2876.6472372601834</v>
      </c>
      <c r="N67" s="2" t="s">
        <v>29</v>
      </c>
      <c r="O67" s="2">
        <v>43.528795826348563</v>
      </c>
    </row>
    <row r="68" spans="3:22" ht="17.25" thickBot="1" x14ac:dyDescent="0.35">
      <c r="C68" s="17">
        <v>3.0161538461538484</v>
      </c>
      <c r="G68" s="17">
        <v>11.299281227704936</v>
      </c>
      <c r="J68" s="17">
        <v>2487.2829507539832</v>
      </c>
      <c r="N68" s="3" t="s">
        <v>30</v>
      </c>
      <c r="O68" s="3">
        <v>56</v>
      </c>
    </row>
    <row r="69" spans="3:22" x14ac:dyDescent="0.3">
      <c r="C69" s="17">
        <v>2.7740988671472744</v>
      </c>
      <c r="G69" s="17">
        <v>9.8902285418555085</v>
      </c>
      <c r="J69" s="17">
        <v>2151.7991805726033</v>
      </c>
    </row>
    <row r="70" spans="3:22" ht="17.25" thickBot="1" x14ac:dyDescent="0.35">
      <c r="C70" s="17">
        <v>2.5252559726962449</v>
      </c>
      <c r="G70" s="17">
        <v>8.4299847597608828</v>
      </c>
      <c r="J70" s="17">
        <v>1840.7395580529317</v>
      </c>
      <c r="N70" t="s">
        <v>31</v>
      </c>
    </row>
    <row r="71" spans="3:22" x14ac:dyDescent="0.3">
      <c r="C71" s="17">
        <v>2.2831794871794768</v>
      </c>
      <c r="G71" s="17">
        <v>7.0509712704851797</v>
      </c>
      <c r="J71" s="17">
        <v>1543.1028379163913</v>
      </c>
      <c r="N71" s="1"/>
      <c r="O71" s="1" t="s">
        <v>36</v>
      </c>
      <c r="P71" s="1" t="s">
        <v>37</v>
      </c>
      <c r="Q71" s="1" t="s">
        <v>38</v>
      </c>
      <c r="R71" s="1" t="s">
        <v>39</v>
      </c>
      <c r="S71" s="1" t="s">
        <v>40</v>
      </c>
    </row>
    <row r="72" spans="3:22" x14ac:dyDescent="0.3">
      <c r="C72" s="17">
        <v>2.077920081967187</v>
      </c>
      <c r="G72" s="17">
        <v>5.9215006427106989</v>
      </c>
      <c r="J72" s="17">
        <v>1282.3207535495319</v>
      </c>
      <c r="N72" s="2" t="s">
        <v>32</v>
      </c>
      <c r="O72" s="2">
        <v>1</v>
      </c>
      <c r="P72" s="2">
        <v>5644174.3424154082</v>
      </c>
      <c r="Q72" s="2">
        <v>5644174.3424154082</v>
      </c>
      <c r="R72" s="2">
        <v>2978.8395685450378</v>
      </c>
      <c r="S72" s="2">
        <v>6.341471707830887E-49</v>
      </c>
    </row>
    <row r="73" spans="3:22" x14ac:dyDescent="0.3">
      <c r="C73" s="17">
        <v>1.8546439628482747</v>
      </c>
      <c r="G73" s="17">
        <v>4.7314025484596138</v>
      </c>
      <c r="J73" s="17">
        <v>1033.1332102887955</v>
      </c>
      <c r="N73" s="2" t="s">
        <v>33</v>
      </c>
      <c r="O73" s="2">
        <v>54</v>
      </c>
      <c r="P73" s="2">
        <v>102316.82756896477</v>
      </c>
      <c r="Q73" s="2">
        <v>1894.7560660919403</v>
      </c>
      <c r="R73" s="2"/>
      <c r="S73" s="2"/>
    </row>
    <row r="74" spans="3:22" ht="17.25" thickBot="1" x14ac:dyDescent="0.35">
      <c r="C74" s="17">
        <v>1.6589139344262498</v>
      </c>
      <c r="G74" s="17">
        <v>3.5435192884918432</v>
      </c>
      <c r="J74" s="17">
        <v>773.90088186476385</v>
      </c>
      <c r="N74" s="3" t="s">
        <v>34</v>
      </c>
      <c r="O74" s="3">
        <v>55</v>
      </c>
      <c r="P74" s="3">
        <v>5746491.1699843733</v>
      </c>
      <c r="Q74" s="3"/>
      <c r="R74" s="3"/>
      <c r="S74" s="3"/>
    </row>
    <row r="75" spans="3:22" ht="17.25" thickBot="1" x14ac:dyDescent="0.35">
      <c r="C75" s="18">
        <v>1.7523219814241446</v>
      </c>
      <c r="G75" s="18">
        <v>4.2434033536435924</v>
      </c>
      <c r="J75" s="18">
        <v>931.00350229468665</v>
      </c>
    </row>
    <row r="76" spans="3:22" x14ac:dyDescent="0.3">
      <c r="C76" s="18">
        <v>2.0758213552361151</v>
      </c>
      <c r="G76" s="18">
        <v>6.4083519047003028</v>
      </c>
      <c r="J76" s="18">
        <v>1399.1740447306154</v>
      </c>
      <c r="N76" s="1"/>
      <c r="O76" s="1" t="s">
        <v>41</v>
      </c>
      <c r="P76" s="1" t="s">
        <v>29</v>
      </c>
      <c r="Q76" s="1" t="s">
        <v>42</v>
      </c>
      <c r="R76" s="1" t="s">
        <v>43</v>
      </c>
      <c r="S76" s="1" t="s">
        <v>44</v>
      </c>
      <c r="T76" s="1" t="s">
        <v>45</v>
      </c>
      <c r="U76" s="1" t="s">
        <v>46</v>
      </c>
      <c r="V76" s="1" t="s">
        <v>47</v>
      </c>
    </row>
    <row r="77" spans="3:22" x14ac:dyDescent="0.3">
      <c r="C77" s="18">
        <v>2.510585817060635</v>
      </c>
      <c r="G77" s="18">
        <v>9.1776376864165101</v>
      </c>
      <c r="J77" s="18">
        <v>2002.9550178030481</v>
      </c>
      <c r="N77" s="2" t="s">
        <v>35</v>
      </c>
      <c r="O77" s="2">
        <v>-509.91519840626074</v>
      </c>
      <c r="P77" s="2">
        <v>24.389488531265332</v>
      </c>
      <c r="Q77" s="2">
        <v>-20.907170634291536</v>
      </c>
      <c r="R77" s="2">
        <v>1.4821198678144273E-27</v>
      </c>
      <c r="S77" s="2">
        <v>-558.81317881209475</v>
      </c>
      <c r="T77" s="2">
        <v>-461.01721800042674</v>
      </c>
      <c r="U77" s="2">
        <v>-558.81317881209475</v>
      </c>
      <c r="V77" s="2">
        <v>-461.01721800042674</v>
      </c>
    </row>
    <row r="78" spans="3:22" ht="17.25" thickBot="1" x14ac:dyDescent="0.35">
      <c r="C78" s="18">
        <v>2.9984520123839107</v>
      </c>
      <c r="G78" s="18">
        <v>12.06786550719657</v>
      </c>
      <c r="J78" s="18">
        <v>2657.2941655543113</v>
      </c>
      <c r="N78" s="3" t="s">
        <v>11</v>
      </c>
      <c r="O78" s="3">
        <v>2008.6162391576388</v>
      </c>
      <c r="P78" s="3">
        <v>36.802168761486662</v>
      </c>
      <c r="Q78" s="3">
        <v>54.57874649114833</v>
      </c>
      <c r="R78" s="3">
        <v>6.341471707830887E-49</v>
      </c>
      <c r="S78" s="3">
        <v>1934.8323332473326</v>
      </c>
      <c r="T78" s="3">
        <v>2082.4001450679448</v>
      </c>
      <c r="U78" s="3">
        <v>1934.8323332473326</v>
      </c>
      <c r="V78" s="3">
        <v>2082.4001450679448</v>
      </c>
    </row>
    <row r="79" spans="3:22" x14ac:dyDescent="0.3">
      <c r="C79" s="18">
        <v>3.060472279260781</v>
      </c>
      <c r="G79" s="18">
        <v>12.198010989178396</v>
      </c>
      <c r="J79" s="18">
        <v>2679.6090000635377</v>
      </c>
    </row>
    <row r="80" spans="3:22" x14ac:dyDescent="0.3">
      <c r="C80" s="18">
        <v>2.5555612770339766</v>
      </c>
      <c r="G80" s="18">
        <v>9.2481904492810436</v>
      </c>
      <c r="J80" s="18">
        <v>2015.5823828897867</v>
      </c>
    </row>
    <row r="81" spans="3:10" x14ac:dyDescent="0.3">
      <c r="C81" s="18">
        <v>2.1029682702149244</v>
      </c>
      <c r="G81" s="18">
        <v>6.4026238383091592</v>
      </c>
      <c r="J81" s="18">
        <v>1404.4339206908237</v>
      </c>
    </row>
    <row r="82" spans="3:10" x14ac:dyDescent="0.3">
      <c r="C82" s="18">
        <v>1.6996413934426406</v>
      </c>
      <c r="G82" s="18">
        <v>3.9706837809852851</v>
      </c>
      <c r="J82" s="18">
        <v>862.92200822774396</v>
      </c>
    </row>
    <row r="83" spans="3:10" x14ac:dyDescent="0.3">
      <c r="C83" s="18">
        <v>2.2863261093911098</v>
      </c>
      <c r="G83" s="18">
        <v>7.8499484382454847</v>
      </c>
      <c r="J83" s="18">
        <v>1722.4275789717783</v>
      </c>
    </row>
    <row r="84" spans="3:10" x14ac:dyDescent="0.3">
      <c r="C84" s="18">
        <v>2.8103501544799152</v>
      </c>
      <c r="G84" s="18">
        <v>10.621468687311546</v>
      </c>
      <c r="J84" s="18">
        <v>2305.0273673893321</v>
      </c>
    </row>
    <row r="85" spans="3:10" x14ac:dyDescent="0.3">
      <c r="C85" s="18">
        <v>1.9009803921568806</v>
      </c>
      <c r="G85" s="18">
        <v>4.9899601712543804</v>
      </c>
      <c r="J85" s="18">
        <v>1084.5898971964896</v>
      </c>
    </row>
    <row r="86" spans="3:10" x14ac:dyDescent="0.3">
      <c r="C86" s="19">
        <v>2.1314168377823437</v>
      </c>
      <c r="G86" s="19">
        <v>6.9449735809548079</v>
      </c>
      <c r="J86" s="19">
        <v>1506.685425418749</v>
      </c>
    </row>
    <row r="87" spans="3:10" x14ac:dyDescent="0.3">
      <c r="C87" s="19">
        <v>2.4272961816305578</v>
      </c>
      <c r="G87" s="19">
        <v>8.7958038362051489</v>
      </c>
      <c r="J87" s="19">
        <v>1918.9582715339761</v>
      </c>
    </row>
    <row r="88" spans="3:10" x14ac:dyDescent="0.3">
      <c r="C88" s="19">
        <v>3.2211361310133197</v>
      </c>
      <c r="G88" s="19">
        <v>13.45469928782479</v>
      </c>
      <c r="J88" s="19">
        <v>2915.4825655302293</v>
      </c>
    </row>
    <row r="89" spans="3:10" x14ac:dyDescent="0.3">
      <c r="C89" s="19">
        <v>1.851871101871108</v>
      </c>
      <c r="G89" s="19">
        <v>4.9633395035101842</v>
      </c>
      <c r="J89" s="19">
        <v>1099.74229491131</v>
      </c>
    </row>
    <row r="90" spans="3:10" x14ac:dyDescent="0.3">
      <c r="C90" s="20">
        <v>1.8179566563467244</v>
      </c>
      <c r="G90" s="20">
        <v>5.6978372635556225</v>
      </c>
      <c r="J90" s="20">
        <v>1254.8970172902459</v>
      </c>
    </row>
    <row r="91" spans="3:10" x14ac:dyDescent="0.3">
      <c r="C91" s="20">
        <v>1.9906570841889077</v>
      </c>
      <c r="G91" s="20">
        <v>6.8919308447787291</v>
      </c>
      <c r="J91" s="20">
        <v>1505.0496437496988</v>
      </c>
    </row>
    <row r="92" spans="3:10" x14ac:dyDescent="0.3">
      <c r="C92" s="20">
        <v>2.1323347107438009</v>
      </c>
      <c r="G92" s="20">
        <v>7.4951764100284262</v>
      </c>
      <c r="J92" s="20">
        <v>1651.0305889915739</v>
      </c>
    </row>
    <row r="93" spans="3:10" x14ac:dyDescent="0.3">
      <c r="C93" s="20">
        <v>2.3725257731958664</v>
      </c>
      <c r="G93" s="20">
        <v>8.8975026793265037</v>
      </c>
      <c r="J93" s="20">
        <v>1933.6285074917</v>
      </c>
    </row>
    <row r="94" spans="3:10" x14ac:dyDescent="0.3">
      <c r="C94" s="20">
        <v>2.5963880288957717</v>
      </c>
      <c r="G94" s="20">
        <v>10.246044314063894</v>
      </c>
      <c r="J94" s="20">
        <v>2223.5359198258325</v>
      </c>
    </row>
    <row r="95" spans="3:10" x14ac:dyDescent="0.3">
      <c r="C95" s="20">
        <v>2.8164439876670095</v>
      </c>
      <c r="G95" s="20">
        <v>11.534761718709319</v>
      </c>
      <c r="J95" s="20">
        <v>2515.6282371546786</v>
      </c>
    </row>
    <row r="96" spans="3:10" x14ac:dyDescent="0.3">
      <c r="C96" s="20">
        <v>3.0765770423991743</v>
      </c>
      <c r="G96" s="20">
        <v>12.608268857356579</v>
      </c>
      <c r="J96" s="20">
        <v>2761.7351929078809</v>
      </c>
    </row>
    <row r="97" spans="3:10" x14ac:dyDescent="0.3">
      <c r="C97" s="20">
        <v>3.3994882292732922</v>
      </c>
      <c r="G97" s="20">
        <v>14.451211439748748</v>
      </c>
      <c r="J97" s="20">
        <v>3167.7818581236929</v>
      </c>
    </row>
    <row r="98" spans="3:10" x14ac:dyDescent="0.3">
      <c r="C98" s="20">
        <v>3.4966529351184441</v>
      </c>
      <c r="G98" s="20">
        <v>13.927584321676992</v>
      </c>
      <c r="J98" s="20">
        <v>3033.298550939307</v>
      </c>
    </row>
    <row r="99" spans="3:10" x14ac:dyDescent="0.3">
      <c r="C99" s="20">
        <v>3.1263319672131171</v>
      </c>
      <c r="G99" s="20">
        <v>11.941258649467098</v>
      </c>
      <c r="J99" s="20">
        <v>2615.1487696896966</v>
      </c>
    </row>
    <row r="100" spans="3:10" x14ac:dyDescent="0.3">
      <c r="C100" s="20">
        <v>2.8379896907216486</v>
      </c>
      <c r="G100" s="20">
        <v>10.321789835617892</v>
      </c>
      <c r="J100" s="20">
        <v>2262.6310360043353</v>
      </c>
    </row>
    <row r="101" spans="3:10" x14ac:dyDescent="0.3">
      <c r="C101" s="20">
        <v>2.5652977412730951</v>
      </c>
      <c r="G101" s="20">
        <v>8.7834625389906993</v>
      </c>
      <c r="J101" s="20">
        <v>1925.9954548665919</v>
      </c>
    </row>
    <row r="102" spans="3:10" x14ac:dyDescent="0.3">
      <c r="C102" s="20">
        <v>2.3535123966942133</v>
      </c>
      <c r="G102" s="20">
        <v>7.5188693076440973</v>
      </c>
      <c r="J102" s="20">
        <v>1640.5303452057638</v>
      </c>
    </row>
    <row r="103" spans="3:10" x14ac:dyDescent="0.3">
      <c r="C103" s="20">
        <v>2.106988694758468</v>
      </c>
      <c r="G103" s="20">
        <v>6.1443886982757236</v>
      </c>
      <c r="J103" s="20">
        <v>1352.0719061910145</v>
      </c>
    </row>
    <row r="104" spans="3:10" x14ac:dyDescent="0.3">
      <c r="C104" s="20">
        <v>1.8860537190082725</v>
      </c>
      <c r="G104" s="20">
        <v>4.9565488551591592</v>
      </c>
      <c r="J104" s="20">
        <v>1088.5585698754992</v>
      </c>
    </row>
    <row r="105" spans="3:10" x14ac:dyDescent="0.3">
      <c r="C105" s="20">
        <v>1.6921649484536214</v>
      </c>
      <c r="G105" s="20">
        <v>3.8795326518272111</v>
      </c>
      <c r="J105" s="20">
        <v>850.43824903259713</v>
      </c>
    </row>
  </sheetData>
  <phoneticPr fontId="3" type="noConversion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D5C5-D150-4AD4-B3D1-8F73428CE090}">
  <dimension ref="A1:R101"/>
  <sheetViews>
    <sheetView tabSelected="1" workbookViewId="0">
      <selection activeCell="T7" sqref="T7"/>
    </sheetView>
  </sheetViews>
  <sheetFormatPr defaultRowHeight="16.5" x14ac:dyDescent="0.3"/>
  <cols>
    <col min="1" max="1" width="9" style="21"/>
    <col min="2" max="3" width="12" style="21" customWidth="1"/>
    <col min="15" max="15" width="12" customWidth="1"/>
    <col min="16" max="16" width="11.125" customWidth="1"/>
    <col min="17" max="17" width="12.25" customWidth="1"/>
    <col min="18" max="18" width="15.25" customWidth="1"/>
  </cols>
  <sheetData>
    <row r="1" spans="1:18" s="23" customFormat="1" ht="17.25" thickBot="1" x14ac:dyDescent="0.35">
      <c r="A1" s="22" t="s">
        <v>58</v>
      </c>
      <c r="B1" s="22" t="s">
        <v>63</v>
      </c>
      <c r="C1" s="22" t="s">
        <v>65</v>
      </c>
      <c r="E1" s="23" t="s">
        <v>61</v>
      </c>
      <c r="J1" s="23" t="s">
        <v>66</v>
      </c>
      <c r="K1" s="23" t="s">
        <v>67</v>
      </c>
      <c r="L1" s="23" t="s">
        <v>68</v>
      </c>
      <c r="M1" s="23" t="s">
        <v>69</v>
      </c>
      <c r="N1" s="23" t="s">
        <v>59</v>
      </c>
      <c r="O1" s="23" t="s">
        <v>60</v>
      </c>
      <c r="P1" s="23" t="s">
        <v>70</v>
      </c>
      <c r="Q1" s="23" t="s">
        <v>71</v>
      </c>
      <c r="R1" s="23" t="s">
        <v>61</v>
      </c>
    </row>
    <row r="2" spans="1:18" x14ac:dyDescent="0.3">
      <c r="A2" s="21">
        <v>1</v>
      </c>
      <c r="B2" s="21">
        <v>1.48</v>
      </c>
      <c r="C2" s="21">
        <v>2.64</v>
      </c>
      <c r="E2" s="1"/>
      <c r="F2" s="1" t="s">
        <v>62</v>
      </c>
      <c r="G2" s="1" t="s">
        <v>64</v>
      </c>
      <c r="H2" s="13"/>
      <c r="J2">
        <f>AVERAGE(B2:B11)</f>
        <v>2.3919999999999999</v>
      </c>
      <c r="K2">
        <f>AVERAGE(C2:C11)</f>
        <v>8.1479999999999997</v>
      </c>
      <c r="L2">
        <f t="shared" ref="L2:L11" si="0">B2-$J$2</f>
        <v>-0.91199999999999992</v>
      </c>
      <c r="M2">
        <f t="shared" ref="M2:M11" si="1">C2-$K$2</f>
        <v>-5.5079999999999991</v>
      </c>
      <c r="N2">
        <f>L2*M2</f>
        <v>5.0232959999999984</v>
      </c>
      <c r="O2">
        <f>SUM(N2:N11)/10</f>
        <v>2.7784239999999998</v>
      </c>
      <c r="P2">
        <f>_xlfn.STDEV.P(B2:B11)</f>
        <v>0.68477441540992112</v>
      </c>
      <c r="Q2">
        <f>_xlfn.STDEV.P(C2:C11)</f>
        <v>4.0595635233359761</v>
      </c>
      <c r="R2">
        <f>O2/(P2*Q2)</f>
        <v>0.9994743529367367</v>
      </c>
    </row>
    <row r="3" spans="1:18" x14ac:dyDescent="0.3">
      <c r="A3" s="21">
        <f>A2+1</f>
        <v>2</v>
      </c>
      <c r="B3" s="21">
        <v>1.83</v>
      </c>
      <c r="C3" s="21">
        <v>4.83</v>
      </c>
      <c r="E3" s="2" t="s">
        <v>62</v>
      </c>
      <c r="F3" s="2">
        <v>1</v>
      </c>
      <c r="G3" s="2"/>
      <c r="H3" s="2"/>
      <c r="L3">
        <f t="shared" si="0"/>
        <v>-0.56199999999999983</v>
      </c>
      <c r="M3">
        <f t="shared" si="1"/>
        <v>-3.3179999999999996</v>
      </c>
      <c r="N3">
        <f t="shared" ref="N3:N11" si="2">L3*M3</f>
        <v>1.8647159999999992</v>
      </c>
    </row>
    <row r="4" spans="1:18" ht="17.25" thickBot="1" x14ac:dyDescent="0.35">
      <c r="A4" s="21">
        <f t="shared" ref="A4:A67" si="3">A3+1</f>
        <v>3</v>
      </c>
      <c r="B4" s="21">
        <v>2.17</v>
      </c>
      <c r="C4" s="21">
        <v>7.07</v>
      </c>
      <c r="E4" s="3" t="s">
        <v>64</v>
      </c>
      <c r="F4" s="3">
        <v>0.99947435293673603</v>
      </c>
      <c r="G4" s="3">
        <v>1</v>
      </c>
      <c r="H4" s="2"/>
      <c r="L4">
        <f t="shared" si="0"/>
        <v>-0.22199999999999998</v>
      </c>
      <c r="M4">
        <f t="shared" si="1"/>
        <v>-1.0779999999999994</v>
      </c>
      <c r="N4">
        <f t="shared" si="2"/>
        <v>0.23931599999999983</v>
      </c>
    </row>
    <row r="5" spans="1:18" x14ac:dyDescent="0.3">
      <c r="A5" s="21">
        <f t="shared" si="3"/>
        <v>4</v>
      </c>
      <c r="B5" s="21">
        <v>2.84</v>
      </c>
      <c r="C5" s="21">
        <v>11.01</v>
      </c>
      <c r="E5" s="2"/>
      <c r="F5" s="2"/>
      <c r="G5" s="2"/>
      <c r="H5" s="2"/>
      <c r="L5">
        <f t="shared" si="0"/>
        <v>0.44799999999999995</v>
      </c>
      <c r="M5">
        <f t="shared" si="1"/>
        <v>2.8620000000000001</v>
      </c>
      <c r="N5">
        <f t="shared" si="2"/>
        <v>1.282176</v>
      </c>
    </row>
    <row r="6" spans="1:18" ht="17.25" thickBot="1" x14ac:dyDescent="0.35">
      <c r="A6" s="21">
        <f t="shared" si="3"/>
        <v>5</v>
      </c>
      <c r="B6" s="21">
        <v>3.61</v>
      </c>
      <c r="C6" s="21">
        <v>15.15</v>
      </c>
      <c r="E6" s="4" t="s">
        <v>60</v>
      </c>
      <c r="L6">
        <f t="shared" si="0"/>
        <v>1.218</v>
      </c>
      <c r="M6">
        <f t="shared" si="1"/>
        <v>7.0020000000000007</v>
      </c>
      <c r="N6">
        <f t="shared" si="2"/>
        <v>8.528436000000001</v>
      </c>
    </row>
    <row r="7" spans="1:18" x14ac:dyDescent="0.3">
      <c r="A7" s="21">
        <f t="shared" si="3"/>
        <v>6</v>
      </c>
      <c r="B7" s="21">
        <v>3.28</v>
      </c>
      <c r="C7" s="21">
        <v>13.45</v>
      </c>
      <c r="E7" s="1"/>
      <c r="F7" s="1" t="s">
        <v>62</v>
      </c>
      <c r="G7" s="1" t="s">
        <v>64</v>
      </c>
      <c r="L7">
        <f t="shared" si="0"/>
        <v>0.8879999999999999</v>
      </c>
      <c r="M7">
        <f t="shared" si="1"/>
        <v>5.3019999999999996</v>
      </c>
      <c r="N7">
        <f t="shared" si="2"/>
        <v>4.708175999999999</v>
      </c>
    </row>
    <row r="8" spans="1:18" x14ac:dyDescent="0.3">
      <c r="A8" s="21">
        <f t="shared" si="3"/>
        <v>7</v>
      </c>
      <c r="B8" s="21">
        <v>2.83</v>
      </c>
      <c r="C8" s="21">
        <v>10.75</v>
      </c>
      <c r="E8" s="2" t="s">
        <v>62</v>
      </c>
      <c r="F8" s="2">
        <f>VARP(Sheet1!$B$2:$B$11)</f>
        <v>0.46891599999999928</v>
      </c>
      <c r="G8" s="2"/>
      <c r="L8">
        <f t="shared" si="0"/>
        <v>0.43800000000000017</v>
      </c>
      <c r="M8">
        <f t="shared" si="1"/>
        <v>2.6020000000000003</v>
      </c>
      <c r="N8">
        <f t="shared" si="2"/>
        <v>1.1396760000000006</v>
      </c>
    </row>
    <row r="9" spans="1:18" ht="17.25" thickBot="1" x14ac:dyDescent="0.35">
      <c r="A9" s="21">
        <f t="shared" si="3"/>
        <v>8</v>
      </c>
      <c r="B9" s="21">
        <v>2.34</v>
      </c>
      <c r="C9" s="21">
        <v>7.78</v>
      </c>
      <c r="E9" s="3" t="s">
        <v>64</v>
      </c>
      <c r="F9" s="3">
        <v>2.7784239999999998</v>
      </c>
      <c r="G9" s="3">
        <f>VARP(Sheet1!$C$2:$C$11)</f>
        <v>16.480056000000005</v>
      </c>
      <c r="L9">
        <f t="shared" si="0"/>
        <v>-5.2000000000000046E-2</v>
      </c>
      <c r="M9">
        <f t="shared" si="1"/>
        <v>-0.36799999999999944</v>
      </c>
      <c r="N9">
        <f t="shared" si="2"/>
        <v>1.9135999999999986E-2</v>
      </c>
    </row>
    <row r="10" spans="1:18" x14ac:dyDescent="0.3">
      <c r="A10" s="21">
        <f t="shared" si="3"/>
        <v>9</v>
      </c>
      <c r="B10" s="21">
        <v>1.93</v>
      </c>
      <c r="C10" s="21">
        <v>5.39</v>
      </c>
      <c r="L10">
        <f t="shared" si="0"/>
        <v>-0.46199999999999997</v>
      </c>
      <c r="M10">
        <f t="shared" si="1"/>
        <v>-2.758</v>
      </c>
      <c r="N10">
        <f t="shared" si="2"/>
        <v>1.2741959999999999</v>
      </c>
    </row>
    <row r="11" spans="1:18" x14ac:dyDescent="0.3">
      <c r="A11" s="21">
        <f t="shared" si="3"/>
        <v>10</v>
      </c>
      <c r="B11" s="21">
        <v>1.61</v>
      </c>
      <c r="C11" s="21">
        <v>3.41</v>
      </c>
      <c r="L11">
        <f t="shared" si="0"/>
        <v>-0.78199999999999981</v>
      </c>
      <c r="M11">
        <f t="shared" si="1"/>
        <v>-4.7379999999999995</v>
      </c>
      <c r="N11">
        <f t="shared" si="2"/>
        <v>3.7051159999999985</v>
      </c>
    </row>
    <row r="12" spans="1:18" x14ac:dyDescent="0.3">
      <c r="A12" s="21">
        <f t="shared" si="3"/>
        <v>11</v>
      </c>
    </row>
    <row r="13" spans="1:18" x14ac:dyDescent="0.3">
      <c r="A13" s="21">
        <f t="shared" si="3"/>
        <v>12</v>
      </c>
    </row>
    <row r="14" spans="1:18" x14ac:dyDescent="0.3">
      <c r="A14" s="21">
        <f t="shared" si="3"/>
        <v>13</v>
      </c>
    </row>
    <row r="15" spans="1:18" x14ac:dyDescent="0.3">
      <c r="A15" s="21">
        <f t="shared" si="3"/>
        <v>14</v>
      </c>
      <c r="L15" s="11"/>
      <c r="M15" s="11"/>
      <c r="N15" s="11"/>
      <c r="O15" s="11"/>
      <c r="P15" s="11"/>
      <c r="Q15" s="11"/>
    </row>
    <row r="16" spans="1:18" x14ac:dyDescent="0.3">
      <c r="A16" s="21">
        <f t="shared" si="3"/>
        <v>15</v>
      </c>
      <c r="L16" s="11"/>
      <c r="M16" s="11"/>
      <c r="N16" s="11"/>
      <c r="O16" s="11"/>
      <c r="P16" s="11"/>
      <c r="Q16" s="11"/>
    </row>
    <row r="17" spans="1:17" x14ac:dyDescent="0.3">
      <c r="A17" s="21">
        <f t="shared" si="3"/>
        <v>16</v>
      </c>
      <c r="L17" s="11"/>
      <c r="M17" s="13"/>
      <c r="N17" s="13"/>
      <c r="O17" s="13"/>
      <c r="P17" s="11"/>
      <c r="Q17" s="11"/>
    </row>
    <row r="18" spans="1:17" x14ac:dyDescent="0.3">
      <c r="A18" s="21">
        <f t="shared" si="3"/>
        <v>17</v>
      </c>
      <c r="L18" s="11"/>
      <c r="M18" s="2"/>
      <c r="N18" s="2"/>
      <c r="O18" s="2"/>
      <c r="P18" s="11"/>
      <c r="Q18" s="11"/>
    </row>
    <row r="19" spans="1:17" x14ac:dyDescent="0.3">
      <c r="A19" s="21">
        <f t="shared" si="3"/>
        <v>18</v>
      </c>
      <c r="L19" s="11"/>
      <c r="M19" s="2"/>
      <c r="N19" s="2"/>
      <c r="O19" s="2"/>
      <c r="P19" s="11"/>
      <c r="Q19" s="11"/>
    </row>
    <row r="20" spans="1:17" x14ac:dyDescent="0.3">
      <c r="A20" s="21">
        <f t="shared" si="3"/>
        <v>19</v>
      </c>
      <c r="L20" s="11"/>
      <c r="M20" s="11"/>
      <c r="N20" s="11"/>
      <c r="O20" s="11"/>
      <c r="P20" s="11"/>
      <c r="Q20" s="11"/>
    </row>
    <row r="21" spans="1:17" x14ac:dyDescent="0.3">
      <c r="A21" s="21">
        <f t="shared" si="3"/>
        <v>20</v>
      </c>
      <c r="L21" s="11"/>
      <c r="M21" s="11"/>
      <c r="N21" s="11"/>
      <c r="O21" s="11"/>
      <c r="P21" s="11"/>
      <c r="Q21" s="11"/>
    </row>
    <row r="22" spans="1:17" x14ac:dyDescent="0.3">
      <c r="A22" s="21">
        <f t="shared" si="3"/>
        <v>21</v>
      </c>
      <c r="L22" s="11"/>
      <c r="M22" s="13"/>
      <c r="N22" s="13"/>
      <c r="O22" s="13"/>
      <c r="P22" s="11"/>
      <c r="Q22" s="11"/>
    </row>
    <row r="23" spans="1:17" x14ac:dyDescent="0.3">
      <c r="A23" s="21">
        <f t="shared" si="3"/>
        <v>22</v>
      </c>
      <c r="L23" s="11"/>
      <c r="M23" s="2"/>
      <c r="N23" s="2"/>
      <c r="O23" s="2"/>
      <c r="P23" s="11"/>
      <c r="Q23" s="11"/>
    </row>
    <row r="24" spans="1:17" x14ac:dyDescent="0.3">
      <c r="A24" s="21">
        <f t="shared" si="3"/>
        <v>23</v>
      </c>
      <c r="L24" s="11"/>
      <c r="M24" s="2"/>
      <c r="N24" s="2"/>
      <c r="O24" s="2"/>
      <c r="P24" s="11"/>
      <c r="Q24" s="11"/>
    </row>
    <row r="25" spans="1:17" x14ac:dyDescent="0.3">
      <c r="A25" s="21">
        <f t="shared" si="3"/>
        <v>24</v>
      </c>
      <c r="L25" s="11"/>
      <c r="M25" s="11"/>
      <c r="N25" s="11"/>
      <c r="O25" s="11"/>
      <c r="P25" s="11"/>
      <c r="Q25" s="11"/>
    </row>
    <row r="26" spans="1:17" x14ac:dyDescent="0.3">
      <c r="A26" s="21">
        <f t="shared" si="3"/>
        <v>25</v>
      </c>
      <c r="L26" s="11"/>
      <c r="M26" s="11"/>
      <c r="N26" s="11"/>
      <c r="O26" s="11"/>
      <c r="P26" s="11"/>
      <c r="Q26" s="11"/>
    </row>
    <row r="27" spans="1:17" x14ac:dyDescent="0.3">
      <c r="A27" s="21">
        <f t="shared" si="3"/>
        <v>26</v>
      </c>
      <c r="L27" s="11"/>
      <c r="M27" s="11"/>
      <c r="N27" s="11"/>
      <c r="O27" s="11"/>
      <c r="P27" s="11"/>
      <c r="Q27" s="11"/>
    </row>
    <row r="28" spans="1:17" x14ac:dyDescent="0.3">
      <c r="A28" s="21">
        <f t="shared" si="3"/>
        <v>27</v>
      </c>
      <c r="L28" s="11"/>
      <c r="M28" s="11"/>
      <c r="N28" s="11"/>
      <c r="O28" s="11"/>
      <c r="P28" s="11"/>
      <c r="Q28" s="11"/>
    </row>
    <row r="29" spans="1:17" x14ac:dyDescent="0.3">
      <c r="A29" s="21">
        <f t="shared" si="3"/>
        <v>28</v>
      </c>
      <c r="L29" s="11"/>
      <c r="M29" s="11"/>
      <c r="N29" s="11"/>
      <c r="O29" s="11"/>
      <c r="P29" s="11"/>
      <c r="Q29" s="11"/>
    </row>
    <row r="30" spans="1:17" x14ac:dyDescent="0.3">
      <c r="A30" s="21">
        <f t="shared" si="3"/>
        <v>29</v>
      </c>
      <c r="L30" s="11"/>
      <c r="M30" s="11"/>
      <c r="N30" s="11"/>
      <c r="O30" s="11"/>
      <c r="P30" s="11"/>
      <c r="Q30" s="11"/>
    </row>
    <row r="31" spans="1:17" x14ac:dyDescent="0.3">
      <c r="A31" s="21">
        <f t="shared" si="3"/>
        <v>30</v>
      </c>
    </row>
    <row r="32" spans="1:17" x14ac:dyDescent="0.3">
      <c r="A32" s="21">
        <f t="shared" si="3"/>
        <v>31</v>
      </c>
    </row>
    <row r="33" spans="1:1" x14ac:dyDescent="0.3">
      <c r="A33" s="21">
        <f t="shared" si="3"/>
        <v>32</v>
      </c>
    </row>
    <row r="34" spans="1:1" x14ac:dyDescent="0.3">
      <c r="A34" s="21">
        <f t="shared" si="3"/>
        <v>33</v>
      </c>
    </row>
    <row r="35" spans="1:1" x14ac:dyDescent="0.3">
      <c r="A35" s="21">
        <f t="shared" si="3"/>
        <v>34</v>
      </c>
    </row>
    <row r="36" spans="1:1" x14ac:dyDescent="0.3">
      <c r="A36" s="21">
        <f t="shared" si="3"/>
        <v>35</v>
      </c>
    </row>
    <row r="37" spans="1:1" x14ac:dyDescent="0.3">
      <c r="A37" s="21">
        <f t="shared" si="3"/>
        <v>36</v>
      </c>
    </row>
    <row r="38" spans="1:1" x14ac:dyDescent="0.3">
      <c r="A38" s="21">
        <f t="shared" si="3"/>
        <v>37</v>
      </c>
    </row>
    <row r="39" spans="1:1" x14ac:dyDescent="0.3">
      <c r="A39" s="21">
        <f t="shared" si="3"/>
        <v>38</v>
      </c>
    </row>
    <row r="40" spans="1:1" x14ac:dyDescent="0.3">
      <c r="A40" s="21">
        <f t="shared" si="3"/>
        <v>39</v>
      </c>
    </row>
    <row r="41" spans="1:1" x14ac:dyDescent="0.3">
      <c r="A41" s="21">
        <f t="shared" si="3"/>
        <v>40</v>
      </c>
    </row>
    <row r="42" spans="1:1" x14ac:dyDescent="0.3">
      <c r="A42" s="21">
        <f t="shared" si="3"/>
        <v>41</v>
      </c>
    </row>
    <row r="43" spans="1:1" x14ac:dyDescent="0.3">
      <c r="A43" s="21">
        <f t="shared" si="3"/>
        <v>42</v>
      </c>
    </row>
    <row r="44" spans="1:1" x14ac:dyDescent="0.3">
      <c r="A44" s="21">
        <f t="shared" si="3"/>
        <v>43</v>
      </c>
    </row>
    <row r="45" spans="1:1" x14ac:dyDescent="0.3">
      <c r="A45" s="21">
        <f t="shared" si="3"/>
        <v>44</v>
      </c>
    </row>
    <row r="46" spans="1:1" x14ac:dyDescent="0.3">
      <c r="A46" s="21">
        <f t="shared" si="3"/>
        <v>45</v>
      </c>
    </row>
    <row r="47" spans="1:1" x14ac:dyDescent="0.3">
      <c r="A47" s="21">
        <f t="shared" si="3"/>
        <v>46</v>
      </c>
    </row>
    <row r="48" spans="1:1" x14ac:dyDescent="0.3">
      <c r="A48" s="21">
        <f t="shared" si="3"/>
        <v>47</v>
      </c>
    </row>
    <row r="49" spans="1:1" x14ac:dyDescent="0.3">
      <c r="A49" s="21">
        <f t="shared" si="3"/>
        <v>48</v>
      </c>
    </row>
    <row r="50" spans="1:1" x14ac:dyDescent="0.3">
      <c r="A50" s="21">
        <f t="shared" si="3"/>
        <v>49</v>
      </c>
    </row>
    <row r="51" spans="1:1" x14ac:dyDescent="0.3">
      <c r="A51" s="21">
        <f t="shared" si="3"/>
        <v>50</v>
      </c>
    </row>
    <row r="52" spans="1:1" x14ac:dyDescent="0.3">
      <c r="A52" s="21">
        <f t="shared" si="3"/>
        <v>51</v>
      </c>
    </row>
    <row r="53" spans="1:1" x14ac:dyDescent="0.3">
      <c r="A53" s="21">
        <f t="shared" si="3"/>
        <v>52</v>
      </c>
    </row>
    <row r="54" spans="1:1" x14ac:dyDescent="0.3">
      <c r="A54" s="21">
        <f t="shared" si="3"/>
        <v>53</v>
      </c>
    </row>
    <row r="55" spans="1:1" x14ac:dyDescent="0.3">
      <c r="A55" s="21">
        <f t="shared" si="3"/>
        <v>54</v>
      </c>
    </row>
    <row r="56" spans="1:1" x14ac:dyDescent="0.3">
      <c r="A56" s="21">
        <f t="shared" si="3"/>
        <v>55</v>
      </c>
    </row>
    <row r="57" spans="1:1" x14ac:dyDescent="0.3">
      <c r="A57" s="21">
        <f t="shared" si="3"/>
        <v>56</v>
      </c>
    </row>
    <row r="58" spans="1:1" x14ac:dyDescent="0.3">
      <c r="A58" s="21">
        <f t="shared" si="3"/>
        <v>57</v>
      </c>
    </row>
    <row r="59" spans="1:1" x14ac:dyDescent="0.3">
      <c r="A59" s="21">
        <f t="shared" si="3"/>
        <v>58</v>
      </c>
    </row>
    <row r="60" spans="1:1" x14ac:dyDescent="0.3">
      <c r="A60" s="21">
        <f t="shared" si="3"/>
        <v>59</v>
      </c>
    </row>
    <row r="61" spans="1:1" x14ac:dyDescent="0.3">
      <c r="A61" s="21">
        <f t="shared" si="3"/>
        <v>60</v>
      </c>
    </row>
    <row r="62" spans="1:1" x14ac:dyDescent="0.3">
      <c r="A62" s="21">
        <f t="shared" si="3"/>
        <v>61</v>
      </c>
    </row>
    <row r="63" spans="1:1" x14ac:dyDescent="0.3">
      <c r="A63" s="21">
        <f t="shared" si="3"/>
        <v>62</v>
      </c>
    </row>
    <row r="64" spans="1:1" x14ac:dyDescent="0.3">
      <c r="A64" s="21">
        <f t="shared" si="3"/>
        <v>63</v>
      </c>
    </row>
    <row r="65" spans="1:1" x14ac:dyDescent="0.3">
      <c r="A65" s="21">
        <f t="shared" si="3"/>
        <v>64</v>
      </c>
    </row>
    <row r="66" spans="1:1" x14ac:dyDescent="0.3">
      <c r="A66" s="21">
        <f t="shared" si="3"/>
        <v>65</v>
      </c>
    </row>
    <row r="67" spans="1:1" x14ac:dyDescent="0.3">
      <c r="A67" s="21">
        <f t="shared" si="3"/>
        <v>66</v>
      </c>
    </row>
    <row r="68" spans="1:1" x14ac:dyDescent="0.3">
      <c r="A68" s="21">
        <f t="shared" ref="A68:A101" si="4">A67+1</f>
        <v>67</v>
      </c>
    </row>
    <row r="69" spans="1:1" x14ac:dyDescent="0.3">
      <c r="A69" s="21">
        <f t="shared" si="4"/>
        <v>68</v>
      </c>
    </row>
    <row r="70" spans="1:1" x14ac:dyDescent="0.3">
      <c r="A70" s="21">
        <f t="shared" si="4"/>
        <v>69</v>
      </c>
    </row>
    <row r="71" spans="1:1" x14ac:dyDescent="0.3">
      <c r="A71" s="21">
        <f t="shared" si="4"/>
        <v>70</v>
      </c>
    </row>
    <row r="72" spans="1:1" x14ac:dyDescent="0.3">
      <c r="A72" s="21">
        <f t="shared" si="4"/>
        <v>71</v>
      </c>
    </row>
    <row r="73" spans="1:1" x14ac:dyDescent="0.3">
      <c r="A73" s="21">
        <f t="shared" si="4"/>
        <v>72</v>
      </c>
    </row>
    <row r="74" spans="1:1" x14ac:dyDescent="0.3">
      <c r="A74" s="21">
        <f t="shared" si="4"/>
        <v>73</v>
      </c>
    </row>
    <row r="75" spans="1:1" x14ac:dyDescent="0.3">
      <c r="A75" s="21">
        <f t="shared" si="4"/>
        <v>74</v>
      </c>
    </row>
    <row r="76" spans="1:1" x14ac:dyDescent="0.3">
      <c r="A76" s="21">
        <f t="shared" si="4"/>
        <v>75</v>
      </c>
    </row>
    <row r="77" spans="1:1" x14ac:dyDescent="0.3">
      <c r="A77" s="21">
        <f t="shared" si="4"/>
        <v>76</v>
      </c>
    </row>
    <row r="78" spans="1:1" x14ac:dyDescent="0.3">
      <c r="A78" s="21">
        <f t="shared" si="4"/>
        <v>77</v>
      </c>
    </row>
    <row r="79" spans="1:1" x14ac:dyDescent="0.3">
      <c r="A79" s="21">
        <f t="shared" si="4"/>
        <v>78</v>
      </c>
    </row>
    <row r="80" spans="1:1" x14ac:dyDescent="0.3">
      <c r="A80" s="21">
        <f t="shared" si="4"/>
        <v>79</v>
      </c>
    </row>
    <row r="81" spans="1:1" x14ac:dyDescent="0.3">
      <c r="A81" s="21">
        <f t="shared" si="4"/>
        <v>80</v>
      </c>
    </row>
    <row r="82" spans="1:1" x14ac:dyDescent="0.3">
      <c r="A82" s="21">
        <f t="shared" si="4"/>
        <v>81</v>
      </c>
    </row>
    <row r="83" spans="1:1" x14ac:dyDescent="0.3">
      <c r="A83" s="21">
        <f t="shared" si="4"/>
        <v>82</v>
      </c>
    </row>
    <row r="84" spans="1:1" x14ac:dyDescent="0.3">
      <c r="A84" s="21">
        <f t="shared" si="4"/>
        <v>83</v>
      </c>
    </row>
    <row r="85" spans="1:1" x14ac:dyDescent="0.3">
      <c r="A85" s="21">
        <f t="shared" si="4"/>
        <v>84</v>
      </c>
    </row>
    <row r="86" spans="1:1" x14ac:dyDescent="0.3">
      <c r="A86" s="21">
        <f t="shared" si="4"/>
        <v>85</v>
      </c>
    </row>
    <row r="87" spans="1:1" x14ac:dyDescent="0.3">
      <c r="A87" s="21">
        <f t="shared" si="4"/>
        <v>86</v>
      </c>
    </row>
    <row r="88" spans="1:1" x14ac:dyDescent="0.3">
      <c r="A88" s="21">
        <f t="shared" si="4"/>
        <v>87</v>
      </c>
    </row>
    <row r="89" spans="1:1" x14ac:dyDescent="0.3">
      <c r="A89" s="21">
        <f t="shared" si="4"/>
        <v>88</v>
      </c>
    </row>
    <row r="90" spans="1:1" x14ac:dyDescent="0.3">
      <c r="A90" s="21">
        <f t="shared" si="4"/>
        <v>89</v>
      </c>
    </row>
    <row r="91" spans="1:1" x14ac:dyDescent="0.3">
      <c r="A91" s="21">
        <f t="shared" si="4"/>
        <v>90</v>
      </c>
    </row>
    <row r="92" spans="1:1" x14ac:dyDescent="0.3">
      <c r="A92" s="21">
        <f t="shared" si="4"/>
        <v>91</v>
      </c>
    </row>
    <row r="93" spans="1:1" x14ac:dyDescent="0.3">
      <c r="A93" s="21">
        <f t="shared" si="4"/>
        <v>92</v>
      </c>
    </row>
    <row r="94" spans="1:1" x14ac:dyDescent="0.3">
      <c r="A94" s="21">
        <f t="shared" si="4"/>
        <v>93</v>
      </c>
    </row>
    <row r="95" spans="1:1" x14ac:dyDescent="0.3">
      <c r="A95" s="21">
        <f t="shared" si="4"/>
        <v>94</v>
      </c>
    </row>
    <row r="96" spans="1:1" x14ac:dyDescent="0.3">
      <c r="A96" s="21">
        <f t="shared" si="4"/>
        <v>95</v>
      </c>
    </row>
    <row r="97" spans="1:1" x14ac:dyDescent="0.3">
      <c r="A97" s="21">
        <f t="shared" si="4"/>
        <v>96</v>
      </c>
    </row>
    <row r="98" spans="1:1" x14ac:dyDescent="0.3">
      <c r="A98" s="21">
        <f t="shared" si="4"/>
        <v>97</v>
      </c>
    </row>
    <row r="99" spans="1:1" x14ac:dyDescent="0.3">
      <c r="A99" s="21">
        <f t="shared" si="4"/>
        <v>98</v>
      </c>
    </row>
    <row r="100" spans="1:1" x14ac:dyDescent="0.3">
      <c r="A100" s="21">
        <f t="shared" si="4"/>
        <v>99</v>
      </c>
    </row>
    <row r="101" spans="1:1" x14ac:dyDescent="0.3">
      <c r="A101" s="21">
        <f t="shared" si="4"/>
        <v>100</v>
      </c>
    </row>
  </sheetData>
  <phoneticPr fontId="3" type="noConversion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750rpm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Jungmin</dc:creator>
  <cp:lastModifiedBy>KANG Jungmin</cp:lastModifiedBy>
  <dcterms:created xsi:type="dcterms:W3CDTF">2017-05-25T01:15:51Z</dcterms:created>
  <dcterms:modified xsi:type="dcterms:W3CDTF">2021-06-11T01:47:49Z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2021-06-11T01:47:49Z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1756bc2b-e96b-46f2-b00a-b46cab44e607</vt:lpwstr>
  </property>
  <property fmtid="{D5CDD505-2E9C-101B-9397-08002B2CF9AE}" pid="8" name="MSIP_Label_fd1c0902-ed92-4fed-896d-2e7725de02d4_ContentBits">
    <vt:lpwstr>2</vt:lpwstr>
  </property>
</Properties>
</file>